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Rozpočty - RamBeg\AKP DEVELOP - Mikle\AKP26 - SPU Hala, Nitra\Moja cena\Revízia 4 - Cena\"/>
    </mc:Choice>
  </mc:AlternateContent>
  <xr:revisionPtr revIDLastSave="0" documentId="13_ncr:1_{64622AEC-00DB-4C03-A947-8D762C482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</sheets>
  <definedNames>
    <definedName name="_xlnm._FilterDatabase" localSheetId="1" hidden="1">'01 - Búracie práce'!$C$131:$K$221</definedName>
    <definedName name="_xlnm._FilterDatabase" localSheetId="2" hidden="1">'02 - Nové stavebné úpravy'!$C$150:$K$595</definedName>
    <definedName name="_xlnm._FilterDatabase" localSheetId="3" hidden="1">'03 - Vonkajšie oplotenie'!$C$121:$K$140</definedName>
    <definedName name="_xlnm._FilterDatabase" localSheetId="4" hidden="1">'04 - E1-9 - Slaboprúdová ...'!$C$119:$K$187</definedName>
    <definedName name="_xlnm._FilterDatabase" localSheetId="5" hidden="1">'05 - E1-10 - Prístupový s...'!$C$122:$K$188</definedName>
    <definedName name="_xlnm._FilterDatabase" localSheetId="6" hidden="1">'06 - OBNOVA A MODERNIZÁCI...'!$C$120:$K$159</definedName>
    <definedName name="_xlnm._FilterDatabase" localSheetId="7" hidden="1">'07 - E1.5 - Ústredné vyku...'!$C$126:$K$260</definedName>
    <definedName name="_xlnm._FilterDatabase" localSheetId="8" hidden="1">'08 - Zdravotechnika'!$C$131:$K$355</definedName>
    <definedName name="_xlnm._FilterDatabase" localSheetId="9" hidden="1">'09 - Plynoinštalácia'!$C$122:$K$140</definedName>
    <definedName name="_xlnm._FilterDatabase" localSheetId="10" hidden="1">'10 - Požiarna nádrž'!$C$123:$K$181</definedName>
    <definedName name="_xlnm._FilterDatabase" localSheetId="11" hidden="1">'11 - Vzduchotechnika'!$C$123:$K$289</definedName>
    <definedName name="_xlnm._FilterDatabase" localSheetId="12" hidden="1">'12 - FVE'!$C$118:$K$172</definedName>
    <definedName name="_xlnm._FilterDatabase" localSheetId="13" hidden="1">'13 - EPS'!$C$117:$K$174</definedName>
    <definedName name="_xlnm._FilterDatabase" localSheetId="14" hidden="1">'14 - HSP'!$C$117:$K$149</definedName>
    <definedName name="_xlnm._FilterDatabase" localSheetId="15" hidden="1">'15 - Elektroinštalácia'!$C$120:$K$238</definedName>
    <definedName name="_xlnm.Print_Titles" localSheetId="1">'01 - Búracie práce'!$131:$131</definedName>
    <definedName name="_xlnm.Print_Titles" localSheetId="2">'02 - Nové stavebné úpravy'!$150:$150</definedName>
    <definedName name="_xlnm.Print_Titles" localSheetId="3">'03 - Vonkajšie oplotenie'!$121:$121</definedName>
    <definedName name="_xlnm.Print_Titles" localSheetId="4">'04 - E1-9 - Slaboprúdová ...'!$119:$119</definedName>
    <definedName name="_xlnm.Print_Titles" localSheetId="5">'05 - E1-10 - Prístupový s...'!$122:$122</definedName>
    <definedName name="_xlnm.Print_Titles" localSheetId="6">'06 - OBNOVA A MODERNIZÁCI...'!$120:$120</definedName>
    <definedName name="_xlnm.Print_Titles" localSheetId="7">'07 - E1.5 - Ústredné vyku...'!$126:$126</definedName>
    <definedName name="_xlnm.Print_Titles" localSheetId="8">'08 - Zdravotechnika'!$131:$131</definedName>
    <definedName name="_xlnm.Print_Titles" localSheetId="9">'09 - Plynoinštalácia'!$122:$122</definedName>
    <definedName name="_xlnm.Print_Titles" localSheetId="10">'10 - Požiarna nádrž'!$123:$123</definedName>
    <definedName name="_xlnm.Print_Titles" localSheetId="11">'11 - Vzduchotechnika'!$123:$123</definedName>
    <definedName name="_xlnm.Print_Titles" localSheetId="12">'12 - FVE'!$118:$118</definedName>
    <definedName name="_xlnm.Print_Titles" localSheetId="13">'13 - EPS'!$117:$117</definedName>
    <definedName name="_xlnm.Print_Titles" localSheetId="14">'14 - HSP'!$117:$117</definedName>
    <definedName name="_xlnm.Print_Titles" localSheetId="15">'15 - Elektroinštalácia'!$120:$120</definedName>
    <definedName name="_xlnm.Print_Titles" localSheetId="0">'Rekapitulácia stavby'!$92:$92</definedName>
    <definedName name="_xlnm.Print_Area" localSheetId="1">'01 - Búracie práce'!$C$4:$J$76,'01 - Búracie práce'!$C$82:$J$113,'01 - Búracie práce'!$C$119:$J$221</definedName>
    <definedName name="_xlnm.Print_Area" localSheetId="2">'02 - Nové stavebné úpravy'!$C$4:$J$76,'02 - Nové stavebné úpravy'!$C$82:$J$132,'02 - Nové stavebné úpravy'!$C$138:$J$595</definedName>
    <definedName name="_xlnm.Print_Area" localSheetId="3">'03 - Vonkajšie oplotenie'!$C$4:$J$76,'03 - Vonkajšie oplotenie'!$C$82:$J$103,'03 - Vonkajšie oplotenie'!$C$109:$J$140</definedName>
    <definedName name="_xlnm.Print_Area" localSheetId="4">'04 - E1-9 - Slaboprúdová ...'!$C$4:$J$76,'04 - E1-9 - Slaboprúdová ...'!$C$82:$J$101,'04 - E1-9 - Slaboprúdová ...'!$C$107:$J$187</definedName>
    <definedName name="_xlnm.Print_Area" localSheetId="5">'05 - E1-10 - Prístupový s...'!$C$4:$J$76,'05 - E1-10 - Prístupový s...'!$C$82:$J$104,'05 - E1-10 - Prístupový s...'!$C$110:$J$188</definedName>
    <definedName name="_xlnm.Print_Area" localSheetId="6">'06 - OBNOVA A MODERNIZÁCI...'!$C$4:$J$76,'06 - OBNOVA A MODERNIZÁCI...'!$C$82:$J$102,'06 - OBNOVA A MODERNIZÁCI...'!$C$108:$J$159</definedName>
    <definedName name="_xlnm.Print_Area" localSheetId="7">'07 - E1.5 - Ústredné vyku...'!$C$4:$J$76,'07 - E1.5 - Ústredné vyku...'!$C$82:$J$108,'07 - E1.5 - Ústredné vyku...'!$C$114:$J$260</definedName>
    <definedName name="_xlnm.Print_Area" localSheetId="8">'08 - Zdravotechnika'!$C$4:$J$76,'08 - Zdravotechnika'!$C$82:$J$113,'08 - Zdravotechnika'!$C$119:$J$355</definedName>
    <definedName name="_xlnm.Print_Area" localSheetId="9">'09 - Plynoinštalácia'!$C$4:$J$76,'09 - Plynoinštalácia'!$C$82:$J$104,'09 - Plynoinštalácia'!$C$110:$J$140</definedName>
    <definedName name="_xlnm.Print_Area" localSheetId="10">'10 - Požiarna nádrž'!$C$4:$J$76,'10 - Požiarna nádrž'!$C$82:$J$105,'10 - Požiarna nádrž'!$C$111:$J$181</definedName>
    <definedName name="_xlnm.Print_Area" localSheetId="11">'11 - Vzduchotechnika'!$C$4:$J$76,'11 - Vzduchotechnika'!$C$82:$J$105,'11 - Vzduchotechnika'!$C$111:$J$289</definedName>
    <definedName name="_xlnm.Print_Area" localSheetId="12">'12 - FVE'!$C$4:$J$76,'12 - FVE'!$C$82:$J$100,'12 - FVE'!$C$106:$J$172</definedName>
    <definedName name="_xlnm.Print_Area" localSheetId="13">'13 - EPS'!$C$4:$J$76,'13 - EPS'!$C$82:$J$99,'13 - EPS'!$C$105:$J$174</definedName>
    <definedName name="_xlnm.Print_Area" localSheetId="14">'14 - HSP'!$C$4:$J$76,'14 - HSP'!$C$82:$J$99,'14 - HSP'!$C$105:$J$149</definedName>
    <definedName name="_xlnm.Print_Area" localSheetId="15">'15 - Elektroinštalácia'!$C$4:$J$76,'15 - Elektroinštalácia'!$C$82:$J$102,'15 - Elektroinštalácia'!$C$108:$J$238</definedName>
    <definedName name="_xlnm.Print_Area" localSheetId="0">'Rekapitulácia stavby'!$D$4:$AO$76,'Rekapitulácia stavby'!$C$82:$AQ$110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6" l="1"/>
  <c r="J36" i="16"/>
  <c r="AY109" i="1"/>
  <c r="J35" i="16"/>
  <c r="AX109" i="1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5" i="16"/>
  <c r="BH235" i="16"/>
  <c r="BG235" i="16"/>
  <c r="BE235" i="16"/>
  <c r="T235" i="16"/>
  <c r="R235" i="16"/>
  <c r="P235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7" i="16"/>
  <c r="F117" i="16"/>
  <c r="F115" i="16"/>
  <c r="E113" i="16"/>
  <c r="J91" i="16"/>
  <c r="F91" i="16"/>
  <c r="F89" i="16"/>
  <c r="E87" i="16"/>
  <c r="J24" i="16"/>
  <c r="E24" i="16"/>
  <c r="J118" i="16" s="1"/>
  <c r="J23" i="16"/>
  <c r="J18" i="16"/>
  <c r="E18" i="16"/>
  <c r="F92" i="16" s="1"/>
  <c r="J17" i="16"/>
  <c r="J12" i="16"/>
  <c r="J115" i="16" s="1"/>
  <c r="E7" i="16"/>
  <c r="E85" i="16"/>
  <c r="J37" i="15"/>
  <c r="J36" i="15"/>
  <c r="AY108" i="1" s="1"/>
  <c r="J35" i="15"/>
  <c r="AX108" i="1" s="1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4" i="15"/>
  <c r="F114" i="15"/>
  <c r="F112" i="15"/>
  <c r="E110" i="15"/>
  <c r="J91" i="15"/>
  <c r="F91" i="15"/>
  <c r="F89" i="15"/>
  <c r="E87" i="15"/>
  <c r="J24" i="15"/>
  <c r="E24" i="15"/>
  <c r="J115" i="15" s="1"/>
  <c r="J23" i="15"/>
  <c r="J18" i="15"/>
  <c r="E18" i="15"/>
  <c r="F92" i="15" s="1"/>
  <c r="J17" i="15"/>
  <c r="J12" i="15"/>
  <c r="J112" i="15" s="1"/>
  <c r="E7" i="15"/>
  <c r="E85" i="15"/>
  <c r="J37" i="14"/>
  <c r="J36" i="14"/>
  <c r="AY107" i="1" s="1"/>
  <c r="J35" i="14"/>
  <c r="AX107" i="1" s="1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J114" i="14"/>
  <c r="F114" i="14"/>
  <c r="F112" i="14"/>
  <c r="E110" i="14"/>
  <c r="J91" i="14"/>
  <c r="F91" i="14"/>
  <c r="F89" i="14"/>
  <c r="E87" i="14"/>
  <c r="J24" i="14"/>
  <c r="E24" i="14"/>
  <c r="J115" i="14"/>
  <c r="J23" i="14"/>
  <c r="J18" i="14"/>
  <c r="E18" i="14"/>
  <c r="F115" i="14"/>
  <c r="J17" i="14"/>
  <c r="J12" i="14"/>
  <c r="J89" i="14" s="1"/>
  <c r="E7" i="14"/>
  <c r="E108" i="14" s="1"/>
  <c r="J37" i="13"/>
  <c r="J36" i="13"/>
  <c r="AY106" i="1"/>
  <c r="J35" i="13"/>
  <c r="AX106" i="1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BI122" i="13"/>
  <c r="BH122" i="13"/>
  <c r="BG122" i="13"/>
  <c r="BE122" i="13"/>
  <c r="T122" i="13"/>
  <c r="R122" i="13"/>
  <c r="P122" i="13"/>
  <c r="J115" i="13"/>
  <c r="F115" i="13"/>
  <c r="F113" i="13"/>
  <c r="E111" i="13"/>
  <c r="J91" i="13"/>
  <c r="F91" i="13"/>
  <c r="F89" i="13"/>
  <c r="E87" i="13"/>
  <c r="J24" i="13"/>
  <c r="E24" i="13"/>
  <c r="J92" i="13" s="1"/>
  <c r="J23" i="13"/>
  <c r="J18" i="13"/>
  <c r="E18" i="13"/>
  <c r="F116" i="13" s="1"/>
  <c r="J17" i="13"/>
  <c r="J12" i="13"/>
  <c r="J113" i="13" s="1"/>
  <c r="E7" i="13"/>
  <c r="E109" i="13"/>
  <c r="J37" i="12"/>
  <c r="J36" i="12"/>
  <c r="AY105" i="1" s="1"/>
  <c r="J35" i="12"/>
  <c r="AX105" i="1" s="1"/>
  <c r="BI289" i="12"/>
  <c r="BH289" i="12"/>
  <c r="BG289" i="12"/>
  <c r="BE289" i="12"/>
  <c r="T289" i="12"/>
  <c r="R289" i="12"/>
  <c r="P289" i="12"/>
  <c r="BI288" i="12"/>
  <c r="BH288" i="12"/>
  <c r="BG288" i="12"/>
  <c r="BE288" i="12"/>
  <c r="T288" i="12"/>
  <c r="R288" i="12"/>
  <c r="P288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80" i="12"/>
  <c r="BH280" i="12"/>
  <c r="BG280" i="12"/>
  <c r="BE280" i="12"/>
  <c r="T280" i="12"/>
  <c r="R280" i="12"/>
  <c r="P280" i="12"/>
  <c r="BI278" i="12"/>
  <c r="BH278" i="12"/>
  <c r="BG278" i="12"/>
  <c r="BE278" i="12"/>
  <c r="T278" i="12"/>
  <c r="R278" i="12"/>
  <c r="P278" i="12"/>
  <c r="BI277" i="12"/>
  <c r="BH277" i="12"/>
  <c r="BG277" i="12"/>
  <c r="BE277" i="12"/>
  <c r="T277" i="12"/>
  <c r="R277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4" i="12"/>
  <c r="BH274" i="12"/>
  <c r="BG274" i="12"/>
  <c r="BE274" i="12"/>
  <c r="T274" i="12"/>
  <c r="R274" i="12"/>
  <c r="P274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2" i="12"/>
  <c r="BH222" i="12"/>
  <c r="BG222" i="12"/>
  <c r="BE222" i="12"/>
  <c r="T222" i="12"/>
  <c r="R222" i="12"/>
  <c r="P222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5" i="12"/>
  <c r="BH195" i="12"/>
  <c r="BG195" i="12"/>
  <c r="BE195" i="12"/>
  <c r="T195" i="12"/>
  <c r="R195" i="12"/>
  <c r="P195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J120" i="12"/>
  <c r="F120" i="12"/>
  <c r="F118" i="12"/>
  <c r="E116" i="12"/>
  <c r="J91" i="12"/>
  <c r="F91" i="12"/>
  <c r="F89" i="12"/>
  <c r="E87" i="12"/>
  <c r="J24" i="12"/>
  <c r="E24" i="12"/>
  <c r="J121" i="12" s="1"/>
  <c r="J23" i="12"/>
  <c r="J18" i="12"/>
  <c r="E18" i="12"/>
  <c r="F92" i="12" s="1"/>
  <c r="J17" i="12"/>
  <c r="J12" i="12"/>
  <c r="J118" i="12" s="1"/>
  <c r="E7" i="12"/>
  <c r="E114" i="12"/>
  <c r="J37" i="11"/>
  <c r="J36" i="11"/>
  <c r="AY104" i="1" s="1"/>
  <c r="J35" i="11"/>
  <c r="AX104" i="1" s="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T146" i="11" s="1"/>
  <c r="R147" i="11"/>
  <c r="R146" i="11" s="1"/>
  <c r="P147" i="11"/>
  <c r="P146" i="11" s="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J121" i="11"/>
  <c r="J120" i="11"/>
  <c r="F120" i="11"/>
  <c r="F118" i="11"/>
  <c r="E116" i="11"/>
  <c r="J92" i="11"/>
  <c r="J91" i="11"/>
  <c r="F91" i="11"/>
  <c r="F89" i="11"/>
  <c r="E87" i="11"/>
  <c r="J18" i="11"/>
  <c r="E18" i="11"/>
  <c r="F121" i="11"/>
  <c r="J17" i="11"/>
  <c r="J12" i="11"/>
  <c r="J118" i="11" s="1"/>
  <c r="E7" i="11"/>
  <c r="E85" i="11" s="1"/>
  <c r="J37" i="10"/>
  <c r="J36" i="10"/>
  <c r="AY103" i="1"/>
  <c r="J35" i="10"/>
  <c r="AX103" i="1"/>
  <c r="BI140" i="10"/>
  <c r="BH140" i="10"/>
  <c r="BG140" i="10"/>
  <c r="BE140" i="10"/>
  <c r="T140" i="10"/>
  <c r="T139" i="10"/>
  <c r="R140" i="10"/>
  <c r="R139" i="10"/>
  <c r="P140" i="10"/>
  <c r="P139" i="10"/>
  <c r="BI138" i="10"/>
  <c r="BH138" i="10"/>
  <c r="BG138" i="10"/>
  <c r="BE138" i="10"/>
  <c r="T138" i="10"/>
  <c r="T137" i="10"/>
  <c r="T136" i="10" s="1"/>
  <c r="R138" i="10"/>
  <c r="R137" i="10" s="1"/>
  <c r="R136" i="10" s="1"/>
  <c r="P138" i="10"/>
  <c r="P137" i="10"/>
  <c r="P136" i="10" s="1"/>
  <c r="BI135" i="10"/>
  <c r="BH135" i="10"/>
  <c r="BG135" i="10"/>
  <c r="BE135" i="10"/>
  <c r="T135" i="10"/>
  <c r="T134" i="10" s="1"/>
  <c r="R135" i="10"/>
  <c r="R134" i="10" s="1"/>
  <c r="P135" i="10"/>
  <c r="P134" i="10" s="1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19" i="10"/>
  <c r="F119" i="10"/>
  <c r="F117" i="10"/>
  <c r="E115" i="10"/>
  <c r="J91" i="10"/>
  <c r="F91" i="10"/>
  <c r="F89" i="10"/>
  <c r="E87" i="10"/>
  <c r="J24" i="10"/>
  <c r="E24" i="10"/>
  <c r="J92" i="10" s="1"/>
  <c r="J23" i="10"/>
  <c r="J18" i="10"/>
  <c r="E18" i="10"/>
  <c r="F92" i="10" s="1"/>
  <c r="J17" i="10"/>
  <c r="J12" i="10"/>
  <c r="J117" i="10" s="1"/>
  <c r="E7" i="10"/>
  <c r="E85" i="10"/>
  <c r="J37" i="9"/>
  <c r="J36" i="9"/>
  <c r="AY102" i="1" s="1"/>
  <c r="J35" i="9"/>
  <c r="AX102" i="1" s="1"/>
  <c r="BI355" i="9"/>
  <c r="BH355" i="9"/>
  <c r="BG355" i="9"/>
  <c r="BE355" i="9"/>
  <c r="T355" i="9"/>
  <c r="R355" i="9"/>
  <c r="P355" i="9"/>
  <c r="BI354" i="9"/>
  <c r="BH354" i="9"/>
  <c r="BG354" i="9"/>
  <c r="BE354" i="9"/>
  <c r="T354" i="9"/>
  <c r="R354" i="9"/>
  <c r="P354" i="9"/>
  <c r="BI353" i="9"/>
  <c r="BH353" i="9"/>
  <c r="BG353" i="9"/>
  <c r="BE353" i="9"/>
  <c r="T353" i="9"/>
  <c r="R353" i="9"/>
  <c r="P353" i="9"/>
  <c r="BI352" i="9"/>
  <c r="BH352" i="9"/>
  <c r="BG352" i="9"/>
  <c r="BE352" i="9"/>
  <c r="T352" i="9"/>
  <c r="R352" i="9"/>
  <c r="P352" i="9"/>
  <c r="BI349" i="9"/>
  <c r="BH349" i="9"/>
  <c r="BG349" i="9"/>
  <c r="BE349" i="9"/>
  <c r="T349" i="9"/>
  <c r="T348" i="9" s="1"/>
  <c r="R349" i="9"/>
  <c r="R348" i="9" s="1"/>
  <c r="P349" i="9"/>
  <c r="P348" i="9" s="1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5" i="9"/>
  <c r="BH345" i="9"/>
  <c r="BG345" i="9"/>
  <c r="BE345" i="9"/>
  <c r="T345" i="9"/>
  <c r="R345" i="9"/>
  <c r="P345" i="9"/>
  <c r="BI344" i="9"/>
  <c r="BH344" i="9"/>
  <c r="BG344" i="9"/>
  <c r="BE344" i="9"/>
  <c r="T344" i="9"/>
  <c r="R344" i="9"/>
  <c r="P344" i="9"/>
  <c r="BI343" i="9"/>
  <c r="BH343" i="9"/>
  <c r="BG343" i="9"/>
  <c r="BE343" i="9"/>
  <c r="T343" i="9"/>
  <c r="R343" i="9"/>
  <c r="P343" i="9"/>
  <c r="BI342" i="9"/>
  <c r="BH342" i="9"/>
  <c r="BG342" i="9"/>
  <c r="BE342" i="9"/>
  <c r="T342" i="9"/>
  <c r="R342" i="9"/>
  <c r="P342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8" i="9"/>
  <c r="BH338" i="9"/>
  <c r="BG338" i="9"/>
  <c r="BE338" i="9"/>
  <c r="T338" i="9"/>
  <c r="R338" i="9"/>
  <c r="P338" i="9"/>
  <c r="BI337" i="9"/>
  <c r="BH337" i="9"/>
  <c r="BG337" i="9"/>
  <c r="BE337" i="9"/>
  <c r="T337" i="9"/>
  <c r="R337" i="9"/>
  <c r="P337" i="9"/>
  <c r="BI336" i="9"/>
  <c r="BH336" i="9"/>
  <c r="BG336" i="9"/>
  <c r="BE336" i="9"/>
  <c r="T336" i="9"/>
  <c r="R336" i="9"/>
  <c r="P336" i="9"/>
  <c r="BI335" i="9"/>
  <c r="BH335" i="9"/>
  <c r="BG335" i="9"/>
  <c r="BE335" i="9"/>
  <c r="T335" i="9"/>
  <c r="R335" i="9"/>
  <c r="P335" i="9"/>
  <c r="BI334" i="9"/>
  <c r="BH334" i="9"/>
  <c r="BG334" i="9"/>
  <c r="BE334" i="9"/>
  <c r="T334" i="9"/>
  <c r="R334" i="9"/>
  <c r="P334" i="9"/>
  <c r="BI333" i="9"/>
  <c r="BH333" i="9"/>
  <c r="BG333" i="9"/>
  <c r="BE333" i="9"/>
  <c r="T333" i="9"/>
  <c r="R333" i="9"/>
  <c r="P333" i="9"/>
  <c r="BI332" i="9"/>
  <c r="BH332" i="9"/>
  <c r="BG332" i="9"/>
  <c r="BE332" i="9"/>
  <c r="T332" i="9"/>
  <c r="R332" i="9"/>
  <c r="P332" i="9"/>
  <c r="BI331" i="9"/>
  <c r="BH331" i="9"/>
  <c r="BG331" i="9"/>
  <c r="BE331" i="9"/>
  <c r="T331" i="9"/>
  <c r="R331" i="9"/>
  <c r="P331" i="9"/>
  <c r="BI330" i="9"/>
  <c r="BH330" i="9"/>
  <c r="BG330" i="9"/>
  <c r="BE330" i="9"/>
  <c r="T330" i="9"/>
  <c r="R330" i="9"/>
  <c r="P330" i="9"/>
  <c r="BI329" i="9"/>
  <c r="BH329" i="9"/>
  <c r="BG329" i="9"/>
  <c r="BE329" i="9"/>
  <c r="T329" i="9"/>
  <c r="R329" i="9"/>
  <c r="P329" i="9"/>
  <c r="BI328" i="9"/>
  <c r="BH328" i="9"/>
  <c r="BG328" i="9"/>
  <c r="BE328" i="9"/>
  <c r="T328" i="9"/>
  <c r="R328" i="9"/>
  <c r="P328" i="9"/>
  <c r="BI327" i="9"/>
  <c r="BH327" i="9"/>
  <c r="BG327" i="9"/>
  <c r="BE327" i="9"/>
  <c r="T327" i="9"/>
  <c r="R327" i="9"/>
  <c r="P327" i="9"/>
  <c r="BI326" i="9"/>
  <c r="BH326" i="9"/>
  <c r="BG326" i="9"/>
  <c r="BE326" i="9"/>
  <c r="T326" i="9"/>
  <c r="R326" i="9"/>
  <c r="P326" i="9"/>
  <c r="BI325" i="9"/>
  <c r="BH325" i="9"/>
  <c r="BG325" i="9"/>
  <c r="BE325" i="9"/>
  <c r="T325" i="9"/>
  <c r="R325" i="9"/>
  <c r="P325" i="9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R322" i="9"/>
  <c r="P322" i="9"/>
  <c r="BI321" i="9"/>
  <c r="BH321" i="9"/>
  <c r="BG321" i="9"/>
  <c r="BE321" i="9"/>
  <c r="T321" i="9"/>
  <c r="R321" i="9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7" i="9"/>
  <c r="BH317" i="9"/>
  <c r="BG317" i="9"/>
  <c r="BE317" i="9"/>
  <c r="T317" i="9"/>
  <c r="R317" i="9"/>
  <c r="P317" i="9"/>
  <c r="BI316" i="9"/>
  <c r="BH316" i="9"/>
  <c r="BG316" i="9"/>
  <c r="BE316" i="9"/>
  <c r="T316" i="9"/>
  <c r="R316" i="9"/>
  <c r="P316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T165" i="9"/>
  <c r="R166" i="9"/>
  <c r="R165" i="9"/>
  <c r="P166" i="9"/>
  <c r="P165" i="9" s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T146" i="9" s="1"/>
  <c r="R147" i="9"/>
  <c r="R146" i="9"/>
  <c r="P147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2" i="9"/>
  <c r="J91" i="9"/>
  <c r="F91" i="9"/>
  <c r="F89" i="9"/>
  <c r="E87" i="9"/>
  <c r="J18" i="9"/>
  <c r="E18" i="9"/>
  <c r="F129" i="9"/>
  <c r="J17" i="9"/>
  <c r="J12" i="9"/>
  <c r="J89" i="9" s="1"/>
  <c r="E7" i="9"/>
  <c r="E122" i="9" s="1"/>
  <c r="J37" i="8"/>
  <c r="J36" i="8"/>
  <c r="AY101" i="1"/>
  <c r="J35" i="8"/>
  <c r="AX101" i="1" s="1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0" i="8"/>
  <c r="BH130" i="8"/>
  <c r="BG130" i="8"/>
  <c r="BE130" i="8"/>
  <c r="T130" i="8"/>
  <c r="T129" i="8" s="1"/>
  <c r="T128" i="8" s="1"/>
  <c r="R130" i="8"/>
  <c r="R129" i="8" s="1"/>
  <c r="R128" i="8" s="1"/>
  <c r="P130" i="8"/>
  <c r="P129" i="8" s="1"/>
  <c r="P128" i="8" s="1"/>
  <c r="J123" i="8"/>
  <c r="F123" i="8"/>
  <c r="F121" i="8"/>
  <c r="E119" i="8"/>
  <c r="J91" i="8"/>
  <c r="F91" i="8"/>
  <c r="F89" i="8"/>
  <c r="E87" i="8"/>
  <c r="J24" i="8"/>
  <c r="E24" i="8"/>
  <c r="J124" i="8" s="1"/>
  <c r="J23" i="8"/>
  <c r="J18" i="8"/>
  <c r="E18" i="8"/>
  <c r="F124" i="8" s="1"/>
  <c r="J17" i="8"/>
  <c r="J12" i="8"/>
  <c r="J121" i="8" s="1"/>
  <c r="E7" i="8"/>
  <c r="E85" i="8" s="1"/>
  <c r="J37" i="7"/>
  <c r="J36" i="7"/>
  <c r="AY100" i="1" s="1"/>
  <c r="J35" i="7"/>
  <c r="AX100" i="1" s="1"/>
  <c r="BI159" i="7"/>
  <c r="BH159" i="7"/>
  <c r="BG159" i="7"/>
  <c r="BE159" i="7"/>
  <c r="T159" i="7"/>
  <c r="T158" i="7" s="1"/>
  <c r="R159" i="7"/>
  <c r="R158" i="7" s="1"/>
  <c r="P159" i="7"/>
  <c r="P158" i="7" s="1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J117" i="7"/>
  <c r="F117" i="7"/>
  <c r="F115" i="7"/>
  <c r="E113" i="7"/>
  <c r="J91" i="7"/>
  <c r="F91" i="7"/>
  <c r="F89" i="7"/>
  <c r="E87" i="7"/>
  <c r="J24" i="7"/>
  <c r="E24" i="7"/>
  <c r="J92" i="7"/>
  <c r="J23" i="7"/>
  <c r="J18" i="7"/>
  <c r="E18" i="7"/>
  <c r="F92" i="7"/>
  <c r="J17" i="7"/>
  <c r="J12" i="7"/>
  <c r="J115" i="7" s="1"/>
  <c r="E7" i="7"/>
  <c r="E111" i="7" s="1"/>
  <c r="J37" i="6"/>
  <c r="J36" i="6"/>
  <c r="AY99" i="1"/>
  <c r="J35" i="6"/>
  <c r="AX99" i="1" s="1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J119" i="6"/>
  <c r="F119" i="6"/>
  <c r="F117" i="6"/>
  <c r="E115" i="6"/>
  <c r="J91" i="6"/>
  <c r="F91" i="6"/>
  <c r="F89" i="6"/>
  <c r="E87" i="6"/>
  <c r="J24" i="6"/>
  <c r="E24" i="6"/>
  <c r="J120" i="6"/>
  <c r="J23" i="6"/>
  <c r="J18" i="6"/>
  <c r="E18" i="6"/>
  <c r="F92" i="6" s="1"/>
  <c r="J17" i="6"/>
  <c r="J12" i="6"/>
  <c r="J117" i="6" s="1"/>
  <c r="E7" i="6"/>
  <c r="E113" i="6"/>
  <c r="J37" i="5"/>
  <c r="J36" i="5"/>
  <c r="AY98" i="1" s="1"/>
  <c r="J35" i="5"/>
  <c r="AX98" i="1" s="1"/>
  <c r="BI187" i="5"/>
  <c r="BH187" i="5"/>
  <c r="BG187" i="5"/>
  <c r="BE187" i="5"/>
  <c r="T187" i="5"/>
  <c r="T186" i="5" s="1"/>
  <c r="R187" i="5"/>
  <c r="R186" i="5" s="1"/>
  <c r="P187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J116" i="5"/>
  <c r="F116" i="5"/>
  <c r="F114" i="5"/>
  <c r="E112" i="5"/>
  <c r="J91" i="5"/>
  <c r="F91" i="5"/>
  <c r="F89" i="5"/>
  <c r="E87" i="5"/>
  <c r="J24" i="5"/>
  <c r="E24" i="5"/>
  <c r="J92" i="5"/>
  <c r="J23" i="5"/>
  <c r="J18" i="5"/>
  <c r="E18" i="5"/>
  <c r="F117" i="5"/>
  <c r="J17" i="5"/>
  <c r="J12" i="5"/>
  <c r="J114" i="5" s="1"/>
  <c r="E7" i="5"/>
  <c r="E110" i="5" s="1"/>
  <c r="J37" i="4"/>
  <c r="J36" i="4"/>
  <c r="AY97" i="1"/>
  <c r="J35" i="4"/>
  <c r="AX97" i="1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T130" i="4" s="1"/>
  <c r="R131" i="4"/>
  <c r="R130" i="4" s="1"/>
  <c r="P131" i="4"/>
  <c r="P130" i="4" s="1"/>
  <c r="BI129" i="4"/>
  <c r="BH129" i="4"/>
  <c r="BG129" i="4"/>
  <c r="BE129" i="4"/>
  <c r="T129" i="4"/>
  <c r="T128" i="4" s="1"/>
  <c r="R129" i="4"/>
  <c r="R128" i="4" s="1"/>
  <c r="P129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 s="1"/>
  <c r="J17" i="4"/>
  <c r="J12" i="4"/>
  <c r="J116" i="4" s="1"/>
  <c r="E7" i="4"/>
  <c r="E85" i="4" s="1"/>
  <c r="J37" i="3"/>
  <c r="J36" i="3"/>
  <c r="AY96" i="1" s="1"/>
  <c r="J35" i="3"/>
  <c r="AX96" i="1" s="1"/>
  <c r="BI595" i="3"/>
  <c r="BH595" i="3"/>
  <c r="BG595" i="3"/>
  <c r="BE595" i="3"/>
  <c r="T595" i="3"/>
  <c r="R595" i="3"/>
  <c r="P595" i="3"/>
  <c r="BI594" i="3"/>
  <c r="BH594" i="3"/>
  <c r="BG594" i="3"/>
  <c r="BE594" i="3"/>
  <c r="T594" i="3"/>
  <c r="R594" i="3"/>
  <c r="P594" i="3"/>
  <c r="BI591" i="3"/>
  <c r="BH591" i="3"/>
  <c r="BG591" i="3"/>
  <c r="BE591" i="3"/>
  <c r="T591" i="3"/>
  <c r="R591" i="3"/>
  <c r="P591" i="3"/>
  <c r="BI589" i="3"/>
  <c r="BH589" i="3"/>
  <c r="BG589" i="3"/>
  <c r="BE589" i="3"/>
  <c r="T589" i="3"/>
  <c r="R589" i="3"/>
  <c r="P589" i="3"/>
  <c r="BI586" i="3"/>
  <c r="BH586" i="3"/>
  <c r="BG586" i="3"/>
  <c r="BE586" i="3"/>
  <c r="T586" i="3"/>
  <c r="R586" i="3"/>
  <c r="P586" i="3"/>
  <c r="BI585" i="3"/>
  <c r="BH585" i="3"/>
  <c r="BG585" i="3"/>
  <c r="BE585" i="3"/>
  <c r="T585" i="3"/>
  <c r="R585" i="3"/>
  <c r="P585" i="3"/>
  <c r="BI584" i="3"/>
  <c r="BH584" i="3"/>
  <c r="BG584" i="3"/>
  <c r="BE584" i="3"/>
  <c r="T584" i="3"/>
  <c r="R584" i="3"/>
  <c r="P584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7" i="3"/>
  <c r="BH577" i="3"/>
  <c r="BG577" i="3"/>
  <c r="BE577" i="3"/>
  <c r="T577" i="3"/>
  <c r="R577" i="3"/>
  <c r="P577" i="3"/>
  <c r="BI576" i="3"/>
  <c r="BH576" i="3"/>
  <c r="BG576" i="3"/>
  <c r="BE576" i="3"/>
  <c r="T576" i="3"/>
  <c r="R576" i="3"/>
  <c r="P576" i="3"/>
  <c r="BI575" i="3"/>
  <c r="BH575" i="3"/>
  <c r="BG575" i="3"/>
  <c r="BE575" i="3"/>
  <c r="T575" i="3"/>
  <c r="R575" i="3"/>
  <c r="P575" i="3"/>
  <c r="BI573" i="3"/>
  <c r="BH573" i="3"/>
  <c r="BG573" i="3"/>
  <c r="BE573" i="3"/>
  <c r="T573" i="3"/>
  <c r="R573" i="3"/>
  <c r="P573" i="3"/>
  <c r="BI572" i="3"/>
  <c r="BH572" i="3"/>
  <c r="BG572" i="3"/>
  <c r="BE572" i="3"/>
  <c r="T572" i="3"/>
  <c r="R572" i="3"/>
  <c r="P572" i="3"/>
  <c r="BI571" i="3"/>
  <c r="BH571" i="3"/>
  <c r="BG571" i="3"/>
  <c r="BE571" i="3"/>
  <c r="T571" i="3"/>
  <c r="R571" i="3"/>
  <c r="P571" i="3"/>
  <c r="BI569" i="3"/>
  <c r="BH569" i="3"/>
  <c r="BG569" i="3"/>
  <c r="BE569" i="3"/>
  <c r="T569" i="3"/>
  <c r="R569" i="3"/>
  <c r="P569" i="3"/>
  <c r="BI568" i="3"/>
  <c r="BH568" i="3"/>
  <c r="BG568" i="3"/>
  <c r="BE568" i="3"/>
  <c r="T568" i="3"/>
  <c r="R568" i="3"/>
  <c r="P568" i="3"/>
  <c r="BI567" i="3"/>
  <c r="BH567" i="3"/>
  <c r="BG567" i="3"/>
  <c r="BE567" i="3"/>
  <c r="T567" i="3"/>
  <c r="R567" i="3"/>
  <c r="P567" i="3"/>
  <c r="BI565" i="3"/>
  <c r="BH565" i="3"/>
  <c r="BG565" i="3"/>
  <c r="BE565" i="3"/>
  <c r="T565" i="3"/>
  <c r="R565" i="3"/>
  <c r="P565" i="3"/>
  <c r="BI564" i="3"/>
  <c r="BH564" i="3"/>
  <c r="BG564" i="3"/>
  <c r="BE564" i="3"/>
  <c r="T564" i="3"/>
  <c r="R564" i="3"/>
  <c r="P564" i="3"/>
  <c r="BI562" i="3"/>
  <c r="BH562" i="3"/>
  <c r="BG562" i="3"/>
  <c r="BE562" i="3"/>
  <c r="T562" i="3"/>
  <c r="R562" i="3"/>
  <c r="P562" i="3"/>
  <c r="BI560" i="3"/>
  <c r="BH560" i="3"/>
  <c r="BG560" i="3"/>
  <c r="BE560" i="3"/>
  <c r="T560" i="3"/>
  <c r="R560" i="3"/>
  <c r="P560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5" i="3"/>
  <c r="BH555" i="3"/>
  <c r="BG555" i="3"/>
  <c r="BE555" i="3"/>
  <c r="T555" i="3"/>
  <c r="R555" i="3"/>
  <c r="P555" i="3"/>
  <c r="BI554" i="3"/>
  <c r="BH554" i="3"/>
  <c r="BG554" i="3"/>
  <c r="BE554" i="3"/>
  <c r="T554" i="3"/>
  <c r="R554" i="3"/>
  <c r="P554" i="3"/>
  <c r="BI553" i="3"/>
  <c r="BH553" i="3"/>
  <c r="BG553" i="3"/>
  <c r="BE553" i="3"/>
  <c r="T553" i="3"/>
  <c r="R553" i="3"/>
  <c r="P553" i="3"/>
  <c r="BI552" i="3"/>
  <c r="BH552" i="3"/>
  <c r="BG552" i="3"/>
  <c r="BE552" i="3"/>
  <c r="T552" i="3"/>
  <c r="R552" i="3"/>
  <c r="P552" i="3"/>
  <c r="BI550" i="3"/>
  <c r="BH550" i="3"/>
  <c r="BG550" i="3"/>
  <c r="BE550" i="3"/>
  <c r="T550" i="3"/>
  <c r="R550" i="3"/>
  <c r="P550" i="3"/>
  <c r="BI549" i="3"/>
  <c r="BH549" i="3"/>
  <c r="BG549" i="3"/>
  <c r="BE549" i="3"/>
  <c r="T549" i="3"/>
  <c r="R549" i="3"/>
  <c r="P549" i="3"/>
  <c r="BI548" i="3"/>
  <c r="BH548" i="3"/>
  <c r="BG548" i="3"/>
  <c r="BE548" i="3"/>
  <c r="T548" i="3"/>
  <c r="R548" i="3"/>
  <c r="P548" i="3"/>
  <c r="BI547" i="3"/>
  <c r="BH547" i="3"/>
  <c r="BG547" i="3"/>
  <c r="BE547" i="3"/>
  <c r="T547" i="3"/>
  <c r="R547" i="3"/>
  <c r="P547" i="3"/>
  <c r="BI546" i="3"/>
  <c r="BH546" i="3"/>
  <c r="BG546" i="3"/>
  <c r="BE546" i="3"/>
  <c r="T546" i="3"/>
  <c r="R546" i="3"/>
  <c r="P546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2" i="3"/>
  <c r="BH542" i="3"/>
  <c r="BG542" i="3"/>
  <c r="BE542" i="3"/>
  <c r="T542" i="3"/>
  <c r="R542" i="3"/>
  <c r="P542" i="3"/>
  <c r="BI541" i="3"/>
  <c r="BH541" i="3"/>
  <c r="BG541" i="3"/>
  <c r="BE541" i="3"/>
  <c r="T541" i="3"/>
  <c r="R541" i="3"/>
  <c r="P541" i="3"/>
  <c r="BI540" i="3"/>
  <c r="BH540" i="3"/>
  <c r="BG540" i="3"/>
  <c r="BE540" i="3"/>
  <c r="T540" i="3"/>
  <c r="R540" i="3"/>
  <c r="P540" i="3"/>
  <c r="BI539" i="3"/>
  <c r="BH539" i="3"/>
  <c r="BG539" i="3"/>
  <c r="BE539" i="3"/>
  <c r="T539" i="3"/>
  <c r="R539" i="3"/>
  <c r="P539" i="3"/>
  <c r="BI538" i="3"/>
  <c r="BH538" i="3"/>
  <c r="BG538" i="3"/>
  <c r="BE538" i="3"/>
  <c r="T538" i="3"/>
  <c r="R538" i="3"/>
  <c r="P538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3" i="3"/>
  <c r="BH533" i="3"/>
  <c r="BG533" i="3"/>
  <c r="BE533" i="3"/>
  <c r="T533" i="3"/>
  <c r="R533" i="3"/>
  <c r="P533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1" i="3"/>
  <c r="BH511" i="3"/>
  <c r="BG511" i="3"/>
  <c r="BE511" i="3"/>
  <c r="T511" i="3"/>
  <c r="R511" i="3"/>
  <c r="P511" i="3"/>
  <c r="BI509" i="3"/>
  <c r="BH509" i="3"/>
  <c r="BG509" i="3"/>
  <c r="BE509" i="3"/>
  <c r="T509" i="3"/>
  <c r="R509" i="3"/>
  <c r="P509" i="3"/>
  <c r="BI507" i="3"/>
  <c r="BH507" i="3"/>
  <c r="BG507" i="3"/>
  <c r="BE507" i="3"/>
  <c r="T507" i="3"/>
  <c r="R507" i="3"/>
  <c r="P507" i="3"/>
  <c r="BI505" i="3"/>
  <c r="BH505" i="3"/>
  <c r="BG505" i="3"/>
  <c r="BE505" i="3"/>
  <c r="T505" i="3"/>
  <c r="R505" i="3"/>
  <c r="P505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3" i="3"/>
  <c r="BH483" i="3"/>
  <c r="BG483" i="3"/>
  <c r="BE483" i="3"/>
  <c r="T483" i="3"/>
  <c r="R483" i="3"/>
  <c r="P483" i="3"/>
  <c r="BI481" i="3"/>
  <c r="BH481" i="3"/>
  <c r="BG481" i="3"/>
  <c r="BE481" i="3"/>
  <c r="T481" i="3"/>
  <c r="R481" i="3"/>
  <c r="P481" i="3"/>
  <c r="BI479" i="3"/>
  <c r="BH479" i="3"/>
  <c r="BG479" i="3"/>
  <c r="BE479" i="3"/>
  <c r="T479" i="3"/>
  <c r="R479" i="3"/>
  <c r="P479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6" i="3"/>
  <c r="BH476" i="3"/>
  <c r="BG476" i="3"/>
  <c r="BE476" i="3"/>
  <c r="T476" i="3"/>
  <c r="R476" i="3"/>
  <c r="P476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70" i="3"/>
  <c r="BH470" i="3"/>
  <c r="BG470" i="3"/>
  <c r="BE470" i="3"/>
  <c r="T470" i="3"/>
  <c r="R470" i="3"/>
  <c r="P470" i="3"/>
  <c r="BI468" i="3"/>
  <c r="BH468" i="3"/>
  <c r="BG468" i="3"/>
  <c r="BE468" i="3"/>
  <c r="T468" i="3"/>
  <c r="R468" i="3"/>
  <c r="P468" i="3"/>
  <c r="BI466" i="3"/>
  <c r="BH466" i="3"/>
  <c r="BG466" i="3"/>
  <c r="BE466" i="3"/>
  <c r="T466" i="3"/>
  <c r="R466" i="3"/>
  <c r="P466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1" i="3"/>
  <c r="BH291" i="3"/>
  <c r="BG291" i="3"/>
  <c r="BE291" i="3"/>
  <c r="T291" i="3"/>
  <c r="T290" i="3" s="1"/>
  <c r="R291" i="3"/>
  <c r="R290" i="3" s="1"/>
  <c r="P291" i="3"/>
  <c r="P290" i="3" s="1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J148" i="3"/>
  <c r="J147" i="3"/>
  <c r="F147" i="3"/>
  <c r="F145" i="3"/>
  <c r="E143" i="3"/>
  <c r="J92" i="3"/>
  <c r="J91" i="3"/>
  <c r="F91" i="3"/>
  <c r="F89" i="3"/>
  <c r="E87" i="3"/>
  <c r="J18" i="3"/>
  <c r="E18" i="3"/>
  <c r="F92" i="3" s="1"/>
  <c r="J17" i="3"/>
  <c r="J12" i="3"/>
  <c r="J145" i="3" s="1"/>
  <c r="E7" i="3"/>
  <c r="E85" i="3" s="1"/>
  <c r="J37" i="2"/>
  <c r="J36" i="2"/>
  <c r="AY95" i="1" s="1"/>
  <c r="J35" i="2"/>
  <c r="AX95" i="1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T189" i="2" s="1"/>
  <c r="R190" i="2"/>
  <c r="R189" i="2" s="1"/>
  <c r="P190" i="2"/>
  <c r="P189" i="2"/>
  <c r="BI188" i="2"/>
  <c r="BH188" i="2"/>
  <c r="BG188" i="2"/>
  <c r="BE188" i="2"/>
  <c r="T188" i="2"/>
  <c r="T187" i="2" s="1"/>
  <c r="R188" i="2"/>
  <c r="R187" i="2"/>
  <c r="P188" i="2"/>
  <c r="P187" i="2" s="1"/>
  <c r="BI186" i="2"/>
  <c r="BH186" i="2"/>
  <c r="BG186" i="2"/>
  <c r="BE186" i="2"/>
  <c r="T186" i="2"/>
  <c r="T185" i="2"/>
  <c r="R186" i="2"/>
  <c r="R185" i="2" s="1"/>
  <c r="P186" i="2"/>
  <c r="P185" i="2" s="1"/>
  <c r="BI184" i="2"/>
  <c r="BH184" i="2"/>
  <c r="BG184" i="2"/>
  <c r="BE184" i="2"/>
  <c r="T184" i="2"/>
  <c r="T183" i="2" s="1"/>
  <c r="R184" i="2"/>
  <c r="R183" i="2" s="1"/>
  <c r="P184" i="2"/>
  <c r="P183" i="2" s="1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T171" i="2" s="1"/>
  <c r="R172" i="2"/>
  <c r="R171" i="2"/>
  <c r="P172" i="2"/>
  <c r="P171" i="2" s="1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92" i="2" s="1"/>
  <c r="J17" i="2"/>
  <c r="J12" i="2"/>
  <c r="J126" i="2" s="1"/>
  <c r="E7" i="2"/>
  <c r="E122" i="2"/>
  <c r="L90" i="1"/>
  <c r="AM90" i="1"/>
  <c r="AM89" i="1"/>
  <c r="L89" i="1"/>
  <c r="AM87" i="1"/>
  <c r="L87" i="1"/>
  <c r="L85" i="1"/>
  <c r="L84" i="1"/>
  <c r="BK160" i="2"/>
  <c r="BK193" i="2"/>
  <c r="BK169" i="2"/>
  <c r="BK204" i="2"/>
  <c r="J161" i="2"/>
  <c r="J205" i="2"/>
  <c r="J160" i="2"/>
  <c r="BK146" i="2"/>
  <c r="BK202" i="2"/>
  <c r="J195" i="2"/>
  <c r="BK144" i="2"/>
  <c r="J169" i="2"/>
  <c r="J153" i="2"/>
  <c r="J217" i="2"/>
  <c r="J190" i="2"/>
  <c r="BK154" i="2"/>
  <c r="J211" i="2"/>
  <c r="BK141" i="2"/>
  <c r="J564" i="3"/>
  <c r="BK514" i="3"/>
  <c r="BK479" i="3"/>
  <c r="BK436" i="3"/>
  <c r="J398" i="3"/>
  <c r="J382" i="3"/>
  <c r="J334" i="3"/>
  <c r="J284" i="3"/>
  <c r="J260" i="3"/>
  <c r="J227" i="3"/>
  <c r="J187" i="3"/>
  <c r="BK554" i="3"/>
  <c r="BK528" i="3"/>
  <c r="BK505" i="3"/>
  <c r="J463" i="3"/>
  <c r="BK417" i="3"/>
  <c r="BK375" i="3"/>
  <c r="J348" i="3"/>
  <c r="J297" i="3"/>
  <c r="BK278" i="3"/>
  <c r="J232" i="3"/>
  <c r="BK193" i="3"/>
  <c r="J168" i="3"/>
  <c r="BK575" i="3"/>
  <c r="J539" i="3"/>
  <c r="BK509" i="3"/>
  <c r="BK461" i="3"/>
  <c r="BK440" i="3"/>
  <c r="J415" i="3"/>
  <c r="BK390" i="3"/>
  <c r="J335" i="3"/>
  <c r="BK303" i="3"/>
  <c r="BK277" i="3"/>
  <c r="BK224" i="3"/>
  <c r="J186" i="3"/>
  <c r="J162" i="3"/>
  <c r="J502" i="3"/>
  <c r="BK441" i="3"/>
  <c r="BK413" i="3"/>
  <c r="J387" i="3"/>
  <c r="J371" i="3"/>
  <c r="BK308" i="3"/>
  <c r="J277" i="3"/>
  <c r="J247" i="3"/>
  <c r="J222" i="3"/>
  <c r="BK210" i="3"/>
  <c r="J176" i="3"/>
  <c r="J541" i="3"/>
  <c r="J526" i="3"/>
  <c r="J501" i="3"/>
  <c r="BK452" i="3"/>
  <c r="BK414" i="3"/>
  <c r="BK383" i="3"/>
  <c r="J368" i="3"/>
  <c r="J333" i="3"/>
  <c r="BK310" i="3"/>
  <c r="J276" i="3"/>
  <c r="J242" i="3"/>
  <c r="J215" i="3"/>
  <c r="BK177" i="3"/>
  <c r="J562" i="3"/>
  <c r="J519" i="3"/>
  <c r="J497" i="3"/>
  <c r="J462" i="3"/>
  <c r="BK434" i="3"/>
  <c r="BK404" i="3"/>
  <c r="J363" i="3"/>
  <c r="J318" i="3"/>
  <c r="BK271" i="3"/>
  <c r="J212" i="3"/>
  <c r="J185" i="3"/>
  <c r="J155" i="3"/>
  <c r="J565" i="3"/>
  <c r="J514" i="3"/>
  <c r="J460" i="3"/>
  <c r="J424" i="3"/>
  <c r="J365" i="3"/>
  <c r="J347" i="3"/>
  <c r="BK327" i="3"/>
  <c r="J299" i="3"/>
  <c r="BK265" i="3"/>
  <c r="BK232" i="3"/>
  <c r="BK195" i="3"/>
  <c r="BK167" i="3"/>
  <c r="BK594" i="3"/>
  <c r="BK585" i="3"/>
  <c r="J569" i="3"/>
  <c r="J516" i="3"/>
  <c r="J470" i="3"/>
  <c r="J434" i="3"/>
  <c r="J392" i="3"/>
  <c r="J364" i="3"/>
  <c r="BK338" i="3"/>
  <c r="J315" i="3"/>
  <c r="J283" i="3"/>
  <c r="BK263" i="3"/>
  <c r="J246" i="3"/>
  <c r="J195" i="3"/>
  <c r="BK164" i="3"/>
  <c r="BK134" i="4"/>
  <c r="BK127" i="4"/>
  <c r="J181" i="5"/>
  <c r="J148" i="5"/>
  <c r="BK182" i="5"/>
  <c r="BK138" i="5"/>
  <c r="BK163" i="5"/>
  <c r="J142" i="5"/>
  <c r="BK181" i="5"/>
  <c r="J147" i="5"/>
  <c r="BK185" i="5"/>
  <c r="BK167" i="5"/>
  <c r="J136" i="5"/>
  <c r="BK126" i="5"/>
  <c r="BK187" i="5"/>
  <c r="BK164" i="5"/>
  <c r="J144" i="5"/>
  <c r="BK183" i="6"/>
  <c r="BK146" i="6"/>
  <c r="J137" i="6"/>
  <c r="J174" i="6"/>
  <c r="BK131" i="6"/>
  <c r="BK165" i="6"/>
  <c r="BK129" i="6"/>
  <c r="BK172" i="6"/>
  <c r="J132" i="6"/>
  <c r="J136" i="7"/>
  <c r="J125" i="7"/>
  <c r="J156" i="7"/>
  <c r="J141" i="7"/>
  <c r="BK148" i="7"/>
  <c r="BK135" i="7"/>
  <c r="BK142" i="7"/>
  <c r="J124" i="7"/>
  <c r="BK237" i="8"/>
  <c r="BK217" i="8"/>
  <c r="BK179" i="8"/>
  <c r="J142" i="8"/>
  <c r="BK223" i="8"/>
  <c r="J190" i="8"/>
  <c r="BK161" i="8"/>
  <c r="J248" i="8"/>
  <c r="J217" i="8"/>
  <c r="J159" i="8"/>
  <c r="BK248" i="8"/>
  <c r="J222" i="8"/>
  <c r="BK191" i="8"/>
  <c r="J178" i="8"/>
  <c r="BK160" i="8"/>
  <c r="J241" i="8"/>
  <c r="BK210" i="8"/>
  <c r="BK189" i="8"/>
  <c r="J141" i="8"/>
  <c r="J232" i="8"/>
  <c r="J211" i="8"/>
  <c r="J173" i="8"/>
  <c r="BK134" i="8"/>
  <c r="BK230" i="8"/>
  <c r="BK212" i="8"/>
  <c r="BK192" i="8"/>
  <c r="BK151" i="8"/>
  <c r="BK259" i="8"/>
  <c r="BK207" i="8"/>
  <c r="BK171" i="8"/>
  <c r="J342" i="9"/>
  <c r="J302" i="9"/>
  <c r="BK256" i="9"/>
  <c r="J213" i="9"/>
  <c r="BK191" i="9"/>
  <c r="J145" i="9"/>
  <c r="J327" i="9"/>
  <c r="J309" i="9"/>
  <c r="BK272" i="9"/>
  <c r="J238" i="9"/>
  <c r="J152" i="9"/>
  <c r="J283" i="9"/>
  <c r="J258" i="9"/>
  <c r="J234" i="9"/>
  <c r="J208" i="9"/>
  <c r="BK174" i="9"/>
  <c r="BK354" i="9"/>
  <c r="BK321" i="9"/>
  <c r="BK304" i="9"/>
  <c r="BK281" i="9"/>
  <c r="J246" i="9"/>
  <c r="BK222" i="9"/>
  <c r="J209" i="9"/>
  <c r="J178" i="9"/>
  <c r="J147" i="9"/>
  <c r="BK341" i="9"/>
  <c r="BK315" i="9"/>
  <c r="J292" i="9"/>
  <c r="BK245" i="9"/>
  <c r="BK221" i="9"/>
  <c r="J176" i="9"/>
  <c r="BK138" i="9"/>
  <c r="BK288" i="9"/>
  <c r="J273" i="9"/>
  <c r="J237" i="9"/>
  <c r="BK214" i="9"/>
  <c r="J174" i="9"/>
  <c r="J135" i="9"/>
  <c r="BK326" i="9"/>
  <c r="BK299" i="9"/>
  <c r="J275" i="9"/>
  <c r="BK238" i="9"/>
  <c r="J201" i="9"/>
  <c r="BK170" i="9"/>
  <c r="J142" i="9"/>
  <c r="BK344" i="9"/>
  <c r="J317" i="9"/>
  <c r="BK285" i="9"/>
  <c r="J248" i="9"/>
  <c r="BK207" i="9"/>
  <c r="J164" i="9"/>
  <c r="J133" i="10"/>
  <c r="J135" i="10"/>
  <c r="BK128" i="10"/>
  <c r="J126" i="10"/>
  <c r="BK157" i="11"/>
  <c r="J145" i="11"/>
  <c r="BK177" i="11"/>
  <c r="BK138" i="11"/>
  <c r="J174" i="11"/>
  <c r="BK162" i="11"/>
  <c r="BK129" i="11"/>
  <c r="BK164" i="11"/>
  <c r="BK131" i="11"/>
  <c r="BK147" i="11"/>
  <c r="BK128" i="11"/>
  <c r="J144" i="11"/>
  <c r="J157" i="11"/>
  <c r="BK272" i="12"/>
  <c r="BK243" i="12"/>
  <c r="J195" i="12"/>
  <c r="BK173" i="12"/>
  <c r="BK146" i="12"/>
  <c r="J274" i="12"/>
  <c r="BK241" i="12"/>
  <c r="J198" i="12"/>
  <c r="BK138" i="12"/>
  <c r="BK245" i="12"/>
  <c r="BK218" i="12"/>
  <c r="J199" i="12"/>
  <c r="J177" i="12"/>
  <c r="BK152" i="12"/>
  <c r="J253" i="12"/>
  <c r="J216" i="12"/>
  <c r="J193" i="12"/>
  <c r="J154" i="12"/>
  <c r="BK285" i="12"/>
  <c r="BK249" i="12"/>
  <c r="BK224" i="12"/>
  <c r="J200" i="12"/>
  <c r="J166" i="12"/>
  <c r="BK127" i="12"/>
  <c r="BK263" i="12"/>
  <c r="J163" i="12"/>
  <c r="J277" i="12"/>
  <c r="BK244" i="12"/>
  <c r="J226" i="12"/>
  <c r="BK197" i="12"/>
  <c r="BK162" i="12"/>
  <c r="J280" i="12"/>
  <c r="J257" i="12"/>
  <c r="BK216" i="12"/>
  <c r="BK181" i="12"/>
  <c r="BK147" i="12"/>
  <c r="J134" i="12"/>
  <c r="BK147" i="13"/>
  <c r="BK125" i="13"/>
  <c r="BK146" i="13"/>
  <c r="BK124" i="13"/>
  <c r="BK143" i="13"/>
  <c r="BK122" i="13"/>
  <c r="J146" i="13"/>
  <c r="J166" i="13"/>
  <c r="J140" i="13"/>
  <c r="BK156" i="13"/>
  <c r="BK137" i="13"/>
  <c r="J124" i="13"/>
  <c r="BK160" i="13"/>
  <c r="J170" i="14"/>
  <c r="BK143" i="14"/>
  <c r="BK128" i="14"/>
  <c r="BK155" i="14"/>
  <c r="BK140" i="14"/>
  <c r="BK167" i="14"/>
  <c r="BK138" i="14"/>
  <c r="BK122" i="14"/>
  <c r="J142" i="14"/>
  <c r="BK171" i="14"/>
  <c r="BK153" i="14"/>
  <c r="BK174" i="14"/>
  <c r="BK162" i="14"/>
  <c r="J133" i="14"/>
  <c r="BK142" i="15"/>
  <c r="BK121" i="15"/>
  <c r="J127" i="15"/>
  <c r="J132" i="15"/>
  <c r="J140" i="15"/>
  <c r="BK122" i="15"/>
  <c r="J122" i="15"/>
  <c r="J237" i="16"/>
  <c r="J213" i="16"/>
  <c r="J151" i="16"/>
  <c r="J232" i="16"/>
  <c r="J208" i="16"/>
  <c r="J188" i="16"/>
  <c r="BK142" i="16"/>
  <c r="BK132" i="16"/>
  <c r="BK215" i="16"/>
  <c r="J185" i="16"/>
  <c r="J161" i="16"/>
  <c r="BK208" i="16"/>
  <c r="J167" i="16"/>
  <c r="BK137" i="16"/>
  <c r="BK227" i="16"/>
  <c r="BK207" i="16"/>
  <c r="J180" i="16"/>
  <c r="J157" i="16"/>
  <c r="J218" i="16"/>
  <c r="BK190" i="16"/>
  <c r="BK165" i="16"/>
  <c r="J206" i="16"/>
  <c r="J160" i="16"/>
  <c r="BK238" i="16"/>
  <c r="J212" i="16"/>
  <c r="J184" i="16"/>
  <c r="BK147" i="16"/>
  <c r="J163" i="2"/>
  <c r="BK198" i="2"/>
  <c r="BK172" i="2"/>
  <c r="BK149" i="2"/>
  <c r="BK194" i="2"/>
  <c r="J155" i="2"/>
  <c r="J164" i="2"/>
  <c r="J154" i="2"/>
  <c r="BK215" i="2"/>
  <c r="BK200" i="2"/>
  <c r="BK180" i="2"/>
  <c r="J167" i="2"/>
  <c r="J151" i="2"/>
  <c r="BK210" i="2"/>
  <c r="J198" i="2"/>
  <c r="J182" i="2"/>
  <c r="J145" i="2"/>
  <c r="BK148" i="2"/>
  <c r="BK580" i="3"/>
  <c r="BK544" i="3"/>
  <c r="J504" i="3"/>
  <c r="BK470" i="3"/>
  <c r="BK429" i="3"/>
  <c r="BK395" i="3"/>
  <c r="BK356" i="3"/>
  <c r="J302" i="3"/>
  <c r="J267" i="3"/>
  <c r="BK247" i="3"/>
  <c r="J193" i="3"/>
  <c r="BK573" i="3"/>
  <c r="J523" i="3"/>
  <c r="BK486" i="3"/>
  <c r="J458" i="3"/>
  <c r="J436" i="3"/>
  <c r="BK382" i="3"/>
  <c r="BK352" i="3"/>
  <c r="BK328" i="3"/>
  <c r="J291" i="3"/>
  <c r="BK245" i="3"/>
  <c r="J213" i="3"/>
  <c r="J184" i="3"/>
  <c r="J581" i="3"/>
  <c r="J544" i="3"/>
  <c r="J511" i="3"/>
  <c r="J483" i="3"/>
  <c r="J451" i="3"/>
  <c r="J405" i="3"/>
  <c r="J395" i="3"/>
  <c r="J341" i="3"/>
  <c r="J306" i="3"/>
  <c r="J244" i="3"/>
  <c r="J208" i="3"/>
  <c r="J171" i="3"/>
  <c r="J557" i="3"/>
  <c r="BK515" i="3"/>
  <c r="BK454" i="3"/>
  <c r="BK415" i="3"/>
  <c r="BK388" i="3"/>
  <c r="BK374" i="3"/>
  <c r="BK320" i="3"/>
  <c r="BK299" i="3"/>
  <c r="BK260" i="3"/>
  <c r="J235" i="3"/>
  <c r="J218" i="3"/>
  <c r="J206" i="3"/>
  <c r="J166" i="3"/>
  <c r="J536" i="3"/>
  <c r="BK507" i="3"/>
  <c r="BK472" i="3"/>
  <c r="J427" i="3"/>
  <c r="BK401" i="3"/>
  <c r="J362" i="3"/>
  <c r="J343" i="3"/>
  <c r="BK312" i="3"/>
  <c r="BK274" i="3"/>
  <c r="BK249" i="3"/>
  <c r="J225" i="3"/>
  <c r="BK185" i="3"/>
  <c r="BK157" i="3"/>
  <c r="J550" i="3"/>
  <c r="BK517" i="3"/>
  <c r="J492" i="3"/>
  <c r="BK458" i="3"/>
  <c r="J431" i="3"/>
  <c r="BK405" i="3"/>
  <c r="BK394" i="3"/>
  <c r="BK294" i="3"/>
  <c r="BK241" i="3"/>
  <c r="J216" i="3"/>
  <c r="J196" i="3"/>
  <c r="J154" i="3"/>
  <c r="BK560" i="3"/>
  <c r="J503" i="3"/>
  <c r="J491" i="3"/>
  <c r="J448" i="3"/>
  <c r="J418" i="3"/>
  <c r="BK363" i="3"/>
  <c r="BK336" i="3"/>
  <c r="J312" i="3"/>
  <c r="J286" i="3"/>
  <c r="BK254" i="3"/>
  <c r="J220" i="3"/>
  <c r="J194" i="3"/>
  <c r="BK595" i="3"/>
  <c r="J591" i="3"/>
  <c r="BK582" i="3"/>
  <c r="BK562" i="3"/>
  <c r="BK525" i="3"/>
  <c r="J490" i="3"/>
  <c r="BK462" i="3"/>
  <c r="J411" i="3"/>
  <c r="J378" i="3"/>
  <c r="BK362" i="3"/>
  <c r="BK337" i="3"/>
  <c r="J311" i="3"/>
  <c r="BK286" i="3"/>
  <c r="BK251" i="3"/>
  <c r="BK223" i="3"/>
  <c r="J183" i="3"/>
  <c r="BK126" i="4"/>
  <c r="BK129" i="4"/>
  <c r="J129" i="4"/>
  <c r="BK157" i="5"/>
  <c r="BK183" i="5"/>
  <c r="BK135" i="5"/>
  <c r="BK161" i="5"/>
  <c r="J125" i="5"/>
  <c r="J157" i="5"/>
  <c r="BK131" i="5"/>
  <c r="BK170" i="5"/>
  <c r="J134" i="5"/>
  <c r="J174" i="5"/>
  <c r="J183" i="5"/>
  <c r="BK171" i="5"/>
  <c r="BK159" i="5"/>
  <c r="BK142" i="5"/>
  <c r="BK186" i="6"/>
  <c r="J136" i="6"/>
  <c r="J165" i="6"/>
  <c r="BK182" i="6"/>
  <c r="BK145" i="6"/>
  <c r="J167" i="6"/>
  <c r="J175" i="6"/>
  <c r="BK158" i="6"/>
  <c r="BK133" i="6"/>
  <c r="BK143" i="7"/>
  <c r="J135" i="7"/>
  <c r="J147" i="7"/>
  <c r="J137" i="7"/>
  <c r="BK146" i="7"/>
  <c r="J154" i="7"/>
  <c r="BK149" i="7"/>
  <c r="BK134" i="7"/>
  <c r="J146" i="7"/>
  <c r="J226" i="8"/>
  <c r="J192" i="8"/>
  <c r="J162" i="8"/>
  <c r="J130" i="8"/>
  <c r="J229" i="8"/>
  <c r="J194" i="8"/>
  <c r="BK146" i="8"/>
  <c r="J239" i="8"/>
  <c r="BK203" i="8"/>
  <c r="J149" i="8"/>
  <c r="BK247" i="8"/>
  <c r="BK213" i="8"/>
  <c r="BK167" i="8"/>
  <c r="J253" i="8"/>
  <c r="BK239" i="8"/>
  <c r="BK204" i="8"/>
  <c r="J167" i="8"/>
  <c r="J136" i="8"/>
  <c r="J228" i="8"/>
  <c r="J186" i="8"/>
  <c r="J172" i="8"/>
  <c r="BK153" i="8"/>
  <c r="BK130" i="8"/>
  <c r="BK219" i="8"/>
  <c r="BK193" i="8"/>
  <c r="J156" i="8"/>
  <c r="J231" i="8"/>
  <c r="BK197" i="8"/>
  <c r="BK176" i="8"/>
  <c r="J346" i="9"/>
  <c r="BK317" i="9"/>
  <c r="BK267" i="9"/>
  <c r="BK230" i="9"/>
  <c r="J195" i="9"/>
  <c r="J185" i="9"/>
  <c r="J354" i="9"/>
  <c r="BK330" i="9"/>
  <c r="BK305" i="9"/>
  <c r="J264" i="9"/>
  <c r="BK246" i="9"/>
  <c r="J202" i="9"/>
  <c r="J177" i="9"/>
  <c r="J347" i="9"/>
  <c r="J274" i="9"/>
  <c r="J220" i="9"/>
  <c r="J182" i="9"/>
  <c r="J136" i="9"/>
  <c r="J333" i="9"/>
  <c r="J313" i="9"/>
  <c r="J299" i="9"/>
  <c r="BK280" i="9"/>
  <c r="J230" i="9"/>
  <c r="J214" i="9"/>
  <c r="BK201" i="9"/>
  <c r="J166" i="9"/>
  <c r="BK136" i="9"/>
  <c r="J352" i="9"/>
  <c r="BK322" i="9"/>
  <c r="BK307" i="9"/>
  <c r="BK248" i="9"/>
  <c r="J210" i="9"/>
  <c r="J173" i="9"/>
  <c r="J157" i="9"/>
  <c r="BK295" i="9"/>
  <c r="J277" i="9"/>
  <c r="BK260" i="9"/>
  <c r="BK233" i="9"/>
  <c r="J191" i="9"/>
  <c r="BK161" i="9"/>
  <c r="J349" i="9"/>
  <c r="J305" i="9"/>
  <c r="BK296" i="9"/>
  <c r="BK257" i="9"/>
  <c r="BK212" i="9"/>
  <c r="J187" i="9"/>
  <c r="BK149" i="9"/>
  <c r="J345" i="9"/>
  <c r="J321" i="9"/>
  <c r="J295" i="9"/>
  <c r="J256" i="9"/>
  <c r="J219" i="9"/>
  <c r="BK183" i="9"/>
  <c r="BK154" i="9"/>
  <c r="J127" i="10"/>
  <c r="BK132" i="10"/>
  <c r="J167" i="11"/>
  <c r="BK149" i="11"/>
  <c r="BK178" i="11"/>
  <c r="BK160" i="11"/>
  <c r="BK166" i="11"/>
  <c r="BK158" i="11"/>
  <c r="J175" i="11"/>
  <c r="BK137" i="11"/>
  <c r="J162" i="11"/>
  <c r="BK145" i="11"/>
  <c r="J158" i="11"/>
  <c r="BK172" i="11"/>
  <c r="BK275" i="12"/>
  <c r="J229" i="12"/>
  <c r="BK190" i="12"/>
  <c r="J158" i="12"/>
  <c r="J286" i="12"/>
  <c r="BK266" i="12"/>
  <c r="J236" i="12"/>
  <c r="J180" i="12"/>
  <c r="BK287" i="12"/>
  <c r="J256" i="12"/>
  <c r="J224" i="12"/>
  <c r="BK187" i="12"/>
  <c r="J160" i="12"/>
  <c r="J128" i="12"/>
  <c r="BK260" i="12"/>
  <c r="BK206" i="12"/>
  <c r="J179" i="12"/>
  <c r="J157" i="12"/>
  <c r="J283" i="12"/>
  <c r="BK227" i="12"/>
  <c r="BK189" i="12"/>
  <c r="J143" i="12"/>
  <c r="J265" i="12"/>
  <c r="BK177" i="12"/>
  <c r="J138" i="12"/>
  <c r="BK271" i="12"/>
  <c r="J233" i="12"/>
  <c r="J204" i="12"/>
  <c r="BK149" i="12"/>
  <c r="BK288" i="12"/>
  <c r="J259" i="12"/>
  <c r="BK229" i="12"/>
  <c r="J192" i="12"/>
  <c r="J141" i="12"/>
  <c r="J160" i="13"/>
  <c r="BK169" i="13"/>
  <c r="BK134" i="13"/>
  <c r="J162" i="13"/>
  <c r="J139" i="13"/>
  <c r="BK163" i="13"/>
  <c r="BK168" i="13"/>
  <c r="BK145" i="13"/>
  <c r="J130" i="13"/>
  <c r="J153" i="13"/>
  <c r="J136" i="13"/>
  <c r="J164" i="13"/>
  <c r="BK172" i="14"/>
  <c r="BK149" i="14"/>
  <c r="BK133" i="14"/>
  <c r="J173" i="14"/>
  <c r="BK144" i="14"/>
  <c r="J161" i="14"/>
  <c r="BK129" i="14"/>
  <c r="BK156" i="14"/>
  <c r="J132" i="14"/>
  <c r="J169" i="14"/>
  <c r="J151" i="14"/>
  <c r="BK152" i="14"/>
  <c r="BK158" i="14"/>
  <c r="J158" i="14"/>
  <c r="J123" i="14"/>
  <c r="J126" i="15"/>
  <c r="J148" i="15"/>
  <c r="BK131" i="15"/>
  <c r="J138" i="15"/>
  <c r="J130" i="15"/>
  <c r="BK136" i="15"/>
  <c r="J129" i="15"/>
  <c r="BK223" i="16"/>
  <c r="BK184" i="16"/>
  <c r="J133" i="16"/>
  <c r="BK211" i="16"/>
  <c r="J195" i="16"/>
  <c r="BK181" i="16"/>
  <c r="BK143" i="16"/>
  <c r="BK133" i="16"/>
  <c r="BK192" i="16"/>
  <c r="J165" i="16"/>
  <c r="BK136" i="16"/>
  <c r="BK191" i="16"/>
  <c r="BK166" i="16"/>
  <c r="BK231" i="16"/>
  <c r="J209" i="16"/>
  <c r="BK186" i="16"/>
  <c r="J164" i="16"/>
  <c r="BK229" i="16"/>
  <c r="J192" i="16"/>
  <c r="J170" i="16"/>
  <c r="BK150" i="16"/>
  <c r="BK233" i="16"/>
  <c r="BK205" i="16"/>
  <c r="BK164" i="16"/>
  <c r="J126" i="16"/>
  <c r="BK214" i="16"/>
  <c r="BK182" i="16"/>
  <c r="J155" i="16"/>
  <c r="J129" i="16"/>
  <c r="BK192" i="2"/>
  <c r="AS94" i="1"/>
  <c r="BK156" i="2"/>
  <c r="J135" i="2"/>
  <c r="J213" i="2"/>
  <c r="J197" i="2"/>
  <c r="BK177" i="2"/>
  <c r="J177" i="2"/>
  <c r="J152" i="2"/>
  <c r="J215" i="2"/>
  <c r="J202" i="2"/>
  <c r="BK175" i="2"/>
  <c r="J136" i="2"/>
  <c r="BK178" i="2"/>
  <c r="J140" i="2"/>
  <c r="J530" i="3"/>
  <c r="J474" i="3"/>
  <c r="BK424" i="3"/>
  <c r="J396" i="3"/>
  <c r="J366" i="3"/>
  <c r="BK326" i="3"/>
  <c r="J282" i="3"/>
  <c r="BK244" i="3"/>
  <c r="J167" i="3"/>
  <c r="BK546" i="3"/>
  <c r="J518" i="3"/>
  <c r="J440" i="3"/>
  <c r="J406" i="3"/>
  <c r="BK373" i="3"/>
  <c r="BK341" i="3"/>
  <c r="J317" i="3"/>
  <c r="BK267" i="3"/>
  <c r="BK236" i="3"/>
  <c r="J210" i="3"/>
  <c r="BK173" i="3"/>
  <c r="J568" i="3"/>
  <c r="J533" i="3"/>
  <c r="BK490" i="3"/>
  <c r="BK457" i="3"/>
  <c r="J438" i="3"/>
  <c r="J400" i="3"/>
  <c r="BK366" i="3"/>
  <c r="J322" i="3"/>
  <c r="J289" i="3"/>
  <c r="J243" i="3"/>
  <c r="J219" i="3"/>
  <c r="J202" i="3"/>
  <c r="J179" i="3"/>
  <c r="J532" i="3"/>
  <c r="BK492" i="3"/>
  <c r="J443" i="3"/>
  <c r="BK397" i="3"/>
  <c r="BK376" i="3"/>
  <c r="J338" i="3"/>
  <c r="J305" i="3"/>
  <c r="J269" i="3"/>
  <c r="BK246" i="3"/>
  <c r="BK229" i="3"/>
  <c r="J198" i="3"/>
  <c r="J172" i="3"/>
  <c r="J547" i="3"/>
  <c r="J525" i="3"/>
  <c r="J477" i="3"/>
  <c r="BK423" i="3"/>
  <c r="BK378" i="3"/>
  <c r="BK357" i="3"/>
  <c r="J324" i="3"/>
  <c r="J265" i="3"/>
  <c r="J238" i="3"/>
  <c r="J191" i="3"/>
  <c r="BK576" i="3"/>
  <c r="J549" i="3"/>
  <c r="J507" i="3"/>
  <c r="BK460" i="3"/>
  <c r="BK427" i="3"/>
  <c r="BK400" i="3"/>
  <c r="BK361" i="3"/>
  <c r="BK288" i="3"/>
  <c r="BK220" i="3"/>
  <c r="BK201" i="3"/>
  <c r="BK180" i="3"/>
  <c r="J573" i="3"/>
  <c r="BK557" i="3"/>
  <c r="BK504" i="3"/>
  <c r="BK488" i="3"/>
  <c r="BK456" i="3"/>
  <c r="J384" i="3"/>
  <c r="J342" i="3"/>
  <c r="BK307" i="3"/>
  <c r="J274" i="3"/>
  <c r="BK237" i="3"/>
  <c r="J217" i="3"/>
  <c r="J188" i="3"/>
  <c r="J595" i="3"/>
  <c r="BK586" i="3"/>
  <c r="BK577" i="3"/>
  <c r="J542" i="3"/>
  <c r="BK498" i="3"/>
  <c r="BK468" i="3"/>
  <c r="J417" i="3"/>
  <c r="BK399" i="3"/>
  <c r="BK372" i="3"/>
  <c r="BK351" i="3"/>
  <c r="BK331" i="3"/>
  <c r="BK298" i="3"/>
  <c r="BK273" i="3"/>
  <c r="BK261" i="3"/>
  <c r="BK234" i="3"/>
  <c r="BK187" i="3"/>
  <c r="BK154" i="3"/>
  <c r="BK138" i="4"/>
  <c r="J127" i="4"/>
  <c r="J176" i="5"/>
  <c r="J146" i="5"/>
  <c r="J179" i="5"/>
  <c r="BK144" i="5"/>
  <c r="J123" i="5"/>
  <c r="BK155" i="5"/>
  <c r="BK139" i="5"/>
  <c r="J180" i="5"/>
  <c r="BK146" i="5"/>
  <c r="BK178" i="5"/>
  <c r="J145" i="5"/>
  <c r="J131" i="5"/>
  <c r="BK166" i="5"/>
  <c r="J178" i="5"/>
  <c r="J165" i="5"/>
  <c r="BK151" i="5"/>
  <c r="J138" i="5"/>
  <c r="BK179" i="6"/>
  <c r="J143" i="6"/>
  <c r="BK171" i="6"/>
  <c r="BK126" i="6"/>
  <c r="J164" i="6"/>
  <c r="J179" i="6"/>
  <c r="BK128" i="6"/>
  <c r="BK167" i="6"/>
  <c r="J145" i="6"/>
  <c r="J150" i="7"/>
  <c r="BK152" i="7"/>
  <c r="J159" i="7"/>
  <c r="BK155" i="7"/>
  <c r="BK124" i="7"/>
  <c r="BK144" i="7"/>
  <c r="J144" i="7"/>
  <c r="J152" i="7"/>
  <c r="J227" i="8"/>
  <c r="BK196" i="8"/>
  <c r="BK168" i="8"/>
  <c r="J150" i="8"/>
  <c r="J225" i="8"/>
  <c r="J196" i="8"/>
  <c r="BK140" i="8"/>
  <c r="BK221" i="8"/>
  <c r="BK170" i="8"/>
  <c r="BK139" i="8"/>
  <c r="BK235" i="8"/>
  <c r="BK208" i="8"/>
  <c r="BK182" i="8"/>
  <c r="J259" i="8"/>
  <c r="BK246" i="8"/>
  <c r="BK216" i="8"/>
  <c r="J191" i="8"/>
  <c r="BK142" i="8"/>
  <c r="BK240" i="8"/>
  <c r="J199" i="8"/>
  <c r="J163" i="8"/>
  <c r="BK135" i="8"/>
  <c r="BK228" i="8"/>
  <c r="J205" i="8"/>
  <c r="BK185" i="8"/>
  <c r="J140" i="8"/>
  <c r="BK249" i="8"/>
  <c r="J218" i="8"/>
  <c r="J195" i="8"/>
  <c r="BK166" i="8"/>
  <c r="J137" i="8"/>
  <c r="BK313" i="9"/>
  <c r="J244" i="9"/>
  <c r="J217" i="9"/>
  <c r="J183" i="9"/>
  <c r="BK339" i="9"/>
  <c r="BK311" i="9"/>
  <c r="J276" i="9"/>
  <c r="J252" i="9"/>
  <c r="J206" i="9"/>
  <c r="BK176" i="9"/>
  <c r="BK336" i="9"/>
  <c r="J271" i="9"/>
  <c r="J253" i="9"/>
  <c r="BK224" i="9"/>
  <c r="BK205" i="9"/>
  <c r="BK171" i="9"/>
  <c r="BK352" i="9"/>
  <c r="J320" i="9"/>
  <c r="BK302" i="9"/>
  <c r="J279" i="9"/>
  <c r="BK253" i="9"/>
  <c r="BK211" i="9"/>
  <c r="J196" i="9"/>
  <c r="BK158" i="9"/>
  <c r="BK135" i="9"/>
  <c r="BK329" i="9"/>
  <c r="J311" i="9"/>
  <c r="J284" i="9"/>
  <c r="BK231" i="9"/>
  <c r="J193" i="9"/>
  <c r="J162" i="9"/>
  <c r="BK310" i="9"/>
  <c r="J285" i="9"/>
  <c r="J268" i="9"/>
  <c r="BK240" i="9"/>
  <c r="BK182" i="9"/>
  <c r="J139" i="9"/>
  <c r="J323" i="9"/>
  <c r="BK283" i="9"/>
  <c r="J239" i="9"/>
  <c r="BK179" i="9"/>
  <c r="BK157" i="9"/>
  <c r="J355" i="9"/>
  <c r="J330" i="9"/>
  <c r="J300" i="9"/>
  <c r="J272" i="9"/>
  <c r="BK228" i="9"/>
  <c r="BK202" i="9"/>
  <c r="BK163" i="9"/>
  <c r="J138" i="10"/>
  <c r="J130" i="10"/>
  <c r="BK135" i="10"/>
  <c r="BK173" i="11"/>
  <c r="BK151" i="11"/>
  <c r="BK135" i="11"/>
  <c r="J136" i="11"/>
  <c r="J172" i="11"/>
  <c r="J138" i="11"/>
  <c r="J166" i="11"/>
  <c r="J134" i="11"/>
  <c r="BK161" i="11"/>
  <c r="BK130" i="11"/>
  <c r="J149" i="11"/>
  <c r="J165" i="11"/>
  <c r="BK134" i="11"/>
  <c r="J260" i="12"/>
  <c r="BK235" i="12"/>
  <c r="J213" i="12"/>
  <c r="BK183" i="12"/>
  <c r="BK153" i="12"/>
  <c r="J285" i="12"/>
  <c r="J264" i="12"/>
  <c r="BK217" i="12"/>
  <c r="BK185" i="12"/>
  <c r="J281" i="12"/>
  <c r="J263" i="12"/>
  <c r="J222" i="12"/>
  <c r="BK201" i="12"/>
  <c r="J168" i="12"/>
  <c r="BK145" i="12"/>
  <c r="BK283" i="12"/>
  <c r="J227" i="12"/>
  <c r="BK204" i="12"/>
  <c r="BK184" i="12"/>
  <c r="J161" i="12"/>
  <c r="BK131" i="12"/>
  <c r="BK252" i="12"/>
  <c r="BK232" i="12"/>
  <c r="J210" i="12"/>
  <c r="BK174" i="12"/>
  <c r="J139" i="12"/>
  <c r="BK171" i="12"/>
  <c r="BK129" i="12"/>
  <c r="BK247" i="12"/>
  <c r="J237" i="12"/>
  <c r="BK209" i="12"/>
  <c r="J171" i="12"/>
  <c r="BK134" i="12"/>
  <c r="BK261" i="12"/>
  <c r="J232" i="12"/>
  <c r="BK176" i="12"/>
  <c r="J127" i="12"/>
  <c r="J132" i="13"/>
  <c r="J163" i="13"/>
  <c r="J128" i="13"/>
  <c r="J157" i="13"/>
  <c r="J134" i="13"/>
  <c r="BK128" i="13"/>
  <c r="BK162" i="13"/>
  <c r="BK142" i="13"/>
  <c r="BK170" i="13"/>
  <c r="BK152" i="13"/>
  <c r="J152" i="13"/>
  <c r="J148" i="13"/>
  <c r="BK151" i="14"/>
  <c r="J135" i="14"/>
  <c r="BK121" i="14"/>
  <c r="BK142" i="14"/>
  <c r="J171" i="14"/>
  <c r="BK134" i="14"/>
  <c r="BK165" i="14"/>
  <c r="BK135" i="14"/>
  <c r="BK173" i="14"/>
  <c r="J145" i="14"/>
  <c r="J162" i="14"/>
  <c r="BK136" i="14"/>
  <c r="J141" i="15"/>
  <c r="BK124" i="15"/>
  <c r="BK139" i="15"/>
  <c r="BK138" i="15"/>
  <c r="J143" i="15"/>
  <c r="BK133" i="15"/>
  <c r="J124" i="15"/>
  <c r="J149" i="15"/>
  <c r="BK230" i="16"/>
  <c r="J198" i="16"/>
  <c r="J153" i="16"/>
  <c r="J130" i="16"/>
  <c r="J210" i="16"/>
  <c r="J194" i="16"/>
  <c r="BK154" i="16"/>
  <c r="J135" i="16"/>
  <c r="BK225" i="16"/>
  <c r="J211" i="16"/>
  <c r="BK163" i="16"/>
  <c r="BK144" i="16"/>
  <c r="BK126" i="16"/>
  <c r="BK180" i="16"/>
  <c r="BK153" i="16"/>
  <c r="BK232" i="16"/>
  <c r="BK213" i="16"/>
  <c r="BK193" i="16"/>
  <c r="J175" i="16"/>
  <c r="J142" i="16"/>
  <c r="BK200" i="16"/>
  <c r="J181" i="16"/>
  <c r="BK160" i="16"/>
  <c r="BK135" i="16"/>
  <c r="BK216" i="16"/>
  <c r="J204" i="16"/>
  <c r="J162" i="16"/>
  <c r="J227" i="16"/>
  <c r="BK206" i="16"/>
  <c r="BK173" i="16"/>
  <c r="J143" i="16"/>
  <c r="BK201" i="2"/>
  <c r="J142" i="2"/>
  <c r="J176" i="2"/>
  <c r="J141" i="2"/>
  <c r="BK203" i="2"/>
  <c r="BK152" i="2"/>
  <c r="BK195" i="2"/>
  <c r="BK155" i="2"/>
  <c r="BK218" i="2"/>
  <c r="J201" i="2"/>
  <c r="BK181" i="2"/>
  <c r="BK182" i="2"/>
  <c r="BK159" i="2"/>
  <c r="J221" i="2"/>
  <c r="BK209" i="2"/>
  <c r="BK184" i="2"/>
  <c r="J165" i="2"/>
  <c r="BK213" i="2"/>
  <c r="J159" i="2"/>
  <c r="J582" i="3"/>
  <c r="J548" i="3"/>
  <c r="BK511" i="3"/>
  <c r="BK489" i="3"/>
  <c r="J447" i="3"/>
  <c r="J412" i="3"/>
  <c r="BK387" i="3"/>
  <c r="BK343" i="3"/>
  <c r="J314" i="3"/>
  <c r="J279" i="3"/>
  <c r="BK242" i="3"/>
  <c r="BK156" i="3"/>
  <c r="J521" i="3"/>
  <c r="BK485" i="3"/>
  <c r="BK447" i="3"/>
  <c r="BK419" i="3"/>
  <c r="J377" i="3"/>
  <c r="J332" i="3"/>
  <c r="BK324" i="3"/>
  <c r="BK296" i="3"/>
  <c r="J264" i="3"/>
  <c r="J234" i="3"/>
  <c r="BK203" i="3"/>
  <c r="J180" i="3"/>
  <c r="J584" i="3"/>
  <c r="BK549" i="3"/>
  <c r="BK532" i="3"/>
  <c r="J505" i="3"/>
  <c r="BK474" i="3"/>
  <c r="J446" i="3"/>
  <c r="J410" i="3"/>
  <c r="BK384" i="3"/>
  <c r="BK334" i="3"/>
  <c r="J295" i="3"/>
  <c r="J262" i="3"/>
  <c r="BK235" i="3"/>
  <c r="J207" i="3"/>
  <c r="BK181" i="3"/>
  <c r="J157" i="3"/>
  <c r="BK483" i="3"/>
  <c r="BK438" i="3"/>
  <c r="J407" i="3"/>
  <c r="BK380" i="3"/>
  <c r="J351" i="3"/>
  <c r="BK282" i="3"/>
  <c r="J251" i="3"/>
  <c r="BK243" i="3"/>
  <c r="BK226" i="3"/>
  <c r="J203" i="3"/>
  <c r="J158" i="3"/>
  <c r="BK534" i="3"/>
  <c r="J515" i="3"/>
  <c r="J479" i="3"/>
  <c r="BK431" i="3"/>
  <c r="BK410" i="3"/>
  <c r="J373" i="3"/>
  <c r="J344" i="3"/>
  <c r="J320" i="3"/>
  <c r="BK280" i="3"/>
  <c r="J253" i="3"/>
  <c r="BK227" i="3"/>
  <c r="BK160" i="3"/>
  <c r="J554" i="3"/>
  <c r="BK518" i="3"/>
  <c r="J496" i="3"/>
  <c r="BK450" i="3"/>
  <c r="J413" i="3"/>
  <c r="J380" i="3"/>
  <c r="J298" i="3"/>
  <c r="J245" i="3"/>
  <c r="BK200" i="3"/>
  <c r="BK158" i="3"/>
  <c r="BK571" i="3"/>
  <c r="BK548" i="3"/>
  <c r="J494" i="3"/>
  <c r="J464" i="3"/>
  <c r="J426" i="3"/>
  <c r="BK391" i="3"/>
  <c r="BK349" i="3"/>
  <c r="BK325" i="3"/>
  <c r="BK269" i="3"/>
  <c r="J241" i="3"/>
  <c r="BK222" i="3"/>
  <c r="BK198" i="3"/>
  <c r="BK172" i="3"/>
  <c r="BK155" i="3"/>
  <c r="J589" i="3"/>
  <c r="J571" i="3"/>
  <c r="BK520" i="3"/>
  <c r="BK476" i="3"/>
  <c r="BK435" i="3"/>
  <c r="J409" i="3"/>
  <c r="BK365" i="3"/>
  <c r="J349" i="3"/>
  <c r="BK332" i="3"/>
  <c r="BK305" i="3"/>
  <c r="J278" i="3"/>
  <c r="BK256" i="3"/>
  <c r="J211" i="3"/>
  <c r="J174" i="3"/>
  <c r="BK131" i="4"/>
  <c r="BK136" i="4"/>
  <c r="J134" i="4"/>
  <c r="J135" i="4"/>
  <c r="J154" i="5"/>
  <c r="J137" i="5"/>
  <c r="BK176" i="5"/>
  <c r="BK179" i="5"/>
  <c r="J140" i="5"/>
  <c r="BK123" i="5"/>
  <c r="BK148" i="5"/>
  <c r="BK125" i="5"/>
  <c r="BK173" i="5"/>
  <c r="J127" i="5"/>
  <c r="J177" i="5"/>
  <c r="J150" i="5"/>
  <c r="BK175" i="5"/>
  <c r="BK162" i="5"/>
  <c r="BK145" i="5"/>
  <c r="BK122" i="5"/>
  <c r="BK156" i="6"/>
  <c r="BK188" i="6"/>
  <c r="BK132" i="6"/>
  <c r="BK137" i="6"/>
  <c r="BK177" i="6"/>
  <c r="J171" i="6"/>
  <c r="BK163" i="6"/>
  <c r="BK160" i="6"/>
  <c r="J146" i="6"/>
  <c r="BK135" i="6"/>
  <c r="BK125" i="6"/>
  <c r="BK181" i="6"/>
  <c r="BK175" i="6"/>
  <c r="BK164" i="6"/>
  <c r="BK161" i="6"/>
  <c r="J151" i="6"/>
  <c r="BK148" i="6"/>
  <c r="BK142" i="6"/>
  <c r="J138" i="6"/>
  <c r="J187" i="6"/>
  <c r="J178" i="6"/>
  <c r="J152" i="6"/>
  <c r="J150" i="6"/>
  <c r="BK144" i="6"/>
  <c r="J134" i="6"/>
  <c r="J172" i="6"/>
  <c r="BK134" i="6"/>
  <c r="J161" i="6"/>
  <c r="BK147" i="6"/>
  <c r="BK159" i="7"/>
  <c r="BK133" i="7"/>
  <c r="BK145" i="7"/>
  <c r="J131" i="7"/>
  <c r="BK150" i="7"/>
  <c r="J143" i="7"/>
  <c r="BK137" i="7"/>
  <c r="J126" i="7"/>
  <c r="J214" i="8"/>
  <c r="J171" i="8"/>
  <c r="BK159" i="8"/>
  <c r="J240" i="8"/>
  <c r="J198" i="8"/>
  <c r="J175" i="8"/>
  <c r="BK258" i="8"/>
  <c r="BK218" i="8"/>
  <c r="J164" i="8"/>
  <c r="J255" i="8"/>
  <c r="BK224" i="8"/>
  <c r="BK195" i="8"/>
  <c r="BK172" i="8"/>
  <c r="BK255" i="8"/>
  <c r="BK245" i="8"/>
  <c r="J213" i="8"/>
  <c r="J180" i="8"/>
  <c r="BK243" i="8"/>
  <c r="J215" i="8"/>
  <c r="BK178" i="8"/>
  <c r="BK154" i="8"/>
  <c r="J254" i="8"/>
  <c r="BK199" i="8"/>
  <c r="BK187" i="8"/>
  <c r="BK144" i="8"/>
  <c r="BK250" i="8"/>
  <c r="BK226" i="8"/>
  <c r="BK188" i="8"/>
  <c r="BK148" i="8"/>
  <c r="BK343" i="9"/>
  <c r="J314" i="9"/>
  <c r="BK250" i="9"/>
  <c r="BK210" i="9"/>
  <c r="BK189" i="9"/>
  <c r="BK320" i="9"/>
  <c r="BK291" i="9"/>
  <c r="BK274" i="9"/>
  <c r="J250" i="9"/>
  <c r="J216" i="9"/>
  <c r="BK196" i="9"/>
  <c r="BK292" i="9"/>
  <c r="BK270" i="9"/>
  <c r="BK235" i="9"/>
  <c r="J212" i="9"/>
  <c r="J179" i="9"/>
  <c r="J161" i="9"/>
  <c r="J340" i="9"/>
  <c r="J325" i="9"/>
  <c r="BK306" i="9"/>
  <c r="BK287" i="9"/>
  <c r="BK261" i="9"/>
  <c r="J227" i="9"/>
  <c r="BK208" i="9"/>
  <c r="J175" i="9"/>
  <c r="BK141" i="9"/>
  <c r="J334" i="9"/>
  <c r="BK324" i="9"/>
  <c r="BK300" i="9"/>
  <c r="J232" i="9"/>
  <c r="BK209" i="9"/>
  <c r="J171" i="9"/>
  <c r="J150" i="9"/>
  <c r="J303" i="9"/>
  <c r="J282" i="9"/>
  <c r="BK265" i="9"/>
  <c r="BK236" i="9"/>
  <c r="BK193" i="9"/>
  <c r="J159" i="9"/>
  <c r="BK345" i="9"/>
  <c r="J324" i="9"/>
  <c r="BK290" i="9"/>
  <c r="J260" i="9"/>
  <c r="J204" i="9"/>
  <c r="BK181" i="9"/>
  <c r="BK143" i="9"/>
  <c r="J338" i="9"/>
  <c r="J289" i="9"/>
  <c r="J255" i="9"/>
  <c r="BK232" i="9"/>
  <c r="J211" i="9"/>
  <c r="BK178" i="9"/>
  <c r="BK140" i="9"/>
  <c r="BK126" i="10"/>
  <c r="BK133" i="10"/>
  <c r="BK127" i="10"/>
  <c r="J153" i="11"/>
  <c r="BK127" i="11"/>
  <c r="J163" i="11"/>
  <c r="J178" i="11"/>
  <c r="BK133" i="11"/>
  <c r="BK150" i="11"/>
  <c r="BK170" i="11"/>
  <c r="J132" i="11"/>
  <c r="BK153" i="11"/>
  <c r="J127" i="11"/>
  <c r="J171" i="11"/>
  <c r="J137" i="11"/>
  <c r="BK257" i="12"/>
  <c r="J215" i="12"/>
  <c r="BK191" i="12"/>
  <c r="BK164" i="12"/>
  <c r="BK284" i="12"/>
  <c r="BK256" i="12"/>
  <c r="BK188" i="12"/>
  <c r="J129" i="12"/>
  <c r="J247" i="12"/>
  <c r="BK225" i="12"/>
  <c r="J209" i="12"/>
  <c r="J182" i="12"/>
  <c r="J162" i="12"/>
  <c r="BK132" i="12"/>
  <c r="BK254" i="12"/>
  <c r="BK214" i="12"/>
  <c r="J189" i="12"/>
  <c r="BK172" i="12"/>
  <c r="BK141" i="12"/>
  <c r="BK274" i="12"/>
  <c r="J241" i="12"/>
  <c r="BK215" i="12"/>
  <c r="J197" i="12"/>
  <c r="J135" i="12"/>
  <c r="J201" i="12"/>
  <c r="J146" i="12"/>
  <c r="BK258" i="12"/>
  <c r="BK231" i="12"/>
  <c r="J207" i="12"/>
  <c r="BK151" i="12"/>
  <c r="J289" i="12"/>
  <c r="BK240" i="12"/>
  <c r="BK198" i="12"/>
  <c r="BK163" i="12"/>
  <c r="BK136" i="12"/>
  <c r="J135" i="13"/>
  <c r="J168" i="13"/>
  <c r="BK133" i="13"/>
  <c r="BK161" i="13"/>
  <c r="J142" i="13"/>
  <c r="J170" i="13"/>
  <c r="J172" i="13"/>
  <c r="J147" i="13"/>
  <c r="J171" i="13"/>
  <c r="BK140" i="13"/>
  <c r="BK130" i="13"/>
  <c r="BK172" i="13"/>
  <c r="J165" i="14"/>
  <c r="J148" i="14"/>
  <c r="J130" i="14"/>
  <c r="BK169" i="14"/>
  <c r="J141" i="14"/>
  <c r="BK168" i="14"/>
  <c r="J144" i="14"/>
  <c r="BK124" i="14"/>
  <c r="J146" i="14"/>
  <c r="BK127" i="14"/>
  <c r="BK157" i="14"/>
  <c r="J124" i="14"/>
  <c r="BK147" i="14"/>
  <c r="J150" i="14"/>
  <c r="BK148" i="14"/>
  <c r="BK135" i="15"/>
  <c r="J146" i="15"/>
  <c r="J142" i="15"/>
  <c r="BK147" i="15"/>
  <c r="BK141" i="15"/>
  <c r="J144" i="15"/>
  <c r="BK143" i="15"/>
  <c r="BK224" i="16"/>
  <c r="BK197" i="16"/>
  <c r="J149" i="16"/>
  <c r="BK234" i="16"/>
  <c r="BK209" i="16"/>
  <c r="J189" i="16"/>
  <c r="J166" i="16"/>
  <c r="J139" i="16"/>
  <c r="J125" i="16"/>
  <c r="BK219" i="16"/>
  <c r="J186" i="16"/>
  <c r="J154" i="16"/>
  <c r="BK130" i="16"/>
  <c r="BK172" i="16"/>
  <c r="J150" i="16"/>
  <c r="J230" i="16"/>
  <c r="J215" i="16"/>
  <c r="BK188" i="16"/>
  <c r="J174" i="16"/>
  <c r="J124" i="16"/>
  <c r="BK194" i="16"/>
  <c r="J172" i="16"/>
  <c r="J146" i="16"/>
  <c r="BK222" i="16"/>
  <c r="J202" i="16"/>
  <c r="BK149" i="16"/>
  <c r="BK228" i="16"/>
  <c r="BK189" i="16"/>
  <c r="BK168" i="16"/>
  <c r="BK125" i="16"/>
  <c r="BK161" i="2"/>
  <c r="BK135" i="2"/>
  <c r="J180" i="2"/>
  <c r="BK153" i="2"/>
  <c r="BK197" i="2"/>
  <c r="BK157" i="2"/>
  <c r="BK163" i="2"/>
  <c r="BK151" i="2"/>
  <c r="BK211" i="2"/>
  <c r="J196" i="2"/>
  <c r="J158" i="2"/>
  <c r="J172" i="2"/>
  <c r="J156" i="2"/>
  <c r="BK143" i="2"/>
  <c r="BK205" i="2"/>
  <c r="J186" i="2"/>
  <c r="BK167" i="2"/>
  <c r="BK217" i="2"/>
  <c r="BK168" i="2"/>
  <c r="J144" i="2"/>
  <c r="BK569" i="3"/>
  <c r="BK523" i="3"/>
  <c r="BK466" i="3"/>
  <c r="J442" i="3"/>
  <c r="BK408" i="3"/>
  <c r="BK379" i="3"/>
  <c r="J323" i="3"/>
  <c r="BK281" i="3"/>
  <c r="J250" i="3"/>
  <c r="BK215" i="3"/>
  <c r="BK176" i="3"/>
  <c r="BK564" i="3"/>
  <c r="BK530" i="3"/>
  <c r="BK503" i="3"/>
  <c r="BK478" i="3"/>
  <c r="BK446" i="3"/>
  <c r="J421" i="3"/>
  <c r="J376" i="3"/>
  <c r="BK346" i="3"/>
  <c r="J330" i="3"/>
  <c r="BK300" i="3"/>
  <c r="BK258" i="3"/>
  <c r="J228" i="3"/>
  <c r="J199" i="3"/>
  <c r="BK162" i="3"/>
  <c r="J560" i="3"/>
  <c r="BK522" i="3"/>
  <c r="J478" i="3"/>
  <c r="BK449" i="3"/>
  <c r="J419" i="3"/>
  <c r="BK402" i="3"/>
  <c r="J346" i="3"/>
  <c r="J310" i="3"/>
  <c r="BK285" i="3"/>
  <c r="J223" i="3"/>
  <c r="J190" i="3"/>
  <c r="BK168" i="3"/>
  <c r="J527" i="3"/>
  <c r="BK459" i="3"/>
  <c r="J437" i="3"/>
  <c r="BK393" i="3"/>
  <c r="BK377" i="3"/>
  <c r="J319" i="3"/>
  <c r="BK287" i="3"/>
  <c r="J268" i="3"/>
  <c r="J230" i="3"/>
  <c r="BK213" i="3"/>
  <c r="BK182" i="3"/>
  <c r="J161" i="3"/>
  <c r="J540" i="3"/>
  <c r="J517" i="3"/>
  <c r="BK463" i="3"/>
  <c r="J422" i="3"/>
  <c r="J390" i="3"/>
  <c r="J375" i="3"/>
  <c r="BK348" i="3"/>
  <c r="J309" i="3"/>
  <c r="J313" i="3"/>
  <c r="BK257" i="3"/>
  <c r="BK218" i="3"/>
  <c r="BK170" i="3"/>
  <c r="BK568" i="3"/>
  <c r="BK542" i="3"/>
  <c r="J498" i="3"/>
  <c r="J476" i="3"/>
  <c r="BK433" i="3"/>
  <c r="J372" i="3"/>
  <c r="J352" i="3"/>
  <c r="J328" i="3"/>
  <c r="J287" i="3"/>
  <c r="J236" i="3"/>
  <c r="BK214" i="3"/>
  <c r="J170" i="3"/>
  <c r="J594" i="3"/>
  <c r="J585" i="3"/>
  <c r="BK565" i="3"/>
  <c r="BK535" i="3"/>
  <c r="J499" i="3"/>
  <c r="J453" i="3"/>
  <c r="J414" i="3"/>
  <c r="J374" i="3"/>
  <c r="BK344" i="3"/>
  <c r="J326" i="3"/>
  <c r="BK297" i="3"/>
  <c r="J270" i="3"/>
  <c r="BK248" i="3"/>
  <c r="BK208" i="3"/>
  <c r="J173" i="3"/>
  <c r="BK135" i="4"/>
  <c r="BK137" i="4"/>
  <c r="J137" i="4"/>
  <c r="BK149" i="5"/>
  <c r="J122" i="5"/>
  <c r="J159" i="5"/>
  <c r="BK130" i="5"/>
  <c r="BK150" i="5"/>
  <c r="BK136" i="5"/>
  <c r="J162" i="5"/>
  <c r="J129" i="5"/>
  <c r="J175" i="5"/>
  <c r="J153" i="5"/>
  <c r="J124" i="5"/>
  <c r="J184" i="5"/>
  <c r="J166" i="5"/>
  <c r="J149" i="5"/>
  <c r="BK132" i="5"/>
  <c r="BK169" i="6"/>
  <c r="J131" i="6"/>
  <c r="BK162" i="6"/>
  <c r="J183" i="6"/>
  <c r="J154" i="6"/>
  <c r="J177" i="6"/>
  <c r="BK143" i="6"/>
  <c r="J125" i="6"/>
  <c r="J156" i="6"/>
  <c r="J142" i="7"/>
  <c r="BK141" i="7"/>
  <c r="J148" i="7"/>
  <c r="BK151" i="7"/>
  <c r="BK128" i="7"/>
  <c r="BK139" i="7"/>
  <c r="BK157" i="7"/>
  <c r="J130" i="7"/>
  <c r="BK127" i="7"/>
  <c r="BK229" i="8"/>
  <c r="J183" i="8"/>
  <c r="J161" i="8"/>
  <c r="BK254" i="8"/>
  <c r="J220" i="8"/>
  <c r="BK186" i="8"/>
  <c r="BK157" i="8"/>
  <c r="J247" i="8"/>
  <c r="J209" i="8"/>
  <c r="BK165" i="8"/>
  <c r="BK251" i="8"/>
  <c r="BK241" i="8"/>
  <c r="J188" i="8"/>
  <c r="BK173" i="8"/>
  <c r="J258" i="8"/>
  <c r="J244" i="8"/>
  <c r="BK201" i="8"/>
  <c r="J158" i="8"/>
  <c r="J246" i="8"/>
  <c r="BK227" i="8"/>
  <c r="BK180" i="8"/>
  <c r="J165" i="8"/>
  <c r="J148" i="8"/>
  <c r="BK231" i="8"/>
  <c r="J210" i="8"/>
  <c r="J189" i="8"/>
  <c r="J153" i="8"/>
  <c r="J260" i="8"/>
  <c r="BK233" i="8"/>
  <c r="BK200" i="8"/>
  <c r="BK149" i="8"/>
  <c r="BK136" i="8"/>
  <c r="BK318" i="9"/>
  <c r="BK273" i="9"/>
  <c r="BK225" i="9"/>
  <c r="BK203" i="9"/>
  <c r="BK172" i="9"/>
  <c r="BK349" i="9"/>
  <c r="J319" i="9"/>
  <c r="J281" i="9"/>
  <c r="BK258" i="9"/>
  <c r="BK234" i="9"/>
  <c r="J197" i="9"/>
  <c r="BK334" i="9"/>
  <c r="BK262" i="9"/>
  <c r="J221" i="9"/>
  <c r="J184" i="9"/>
  <c r="BK151" i="9"/>
  <c r="J337" i="9"/>
  <c r="BK316" i="9"/>
  <c r="J301" i="9"/>
  <c r="J254" i="9"/>
  <c r="J226" i="9"/>
  <c r="J198" i="9"/>
  <c r="BK152" i="9"/>
  <c r="BK335" i="9"/>
  <c r="J312" i="9"/>
  <c r="J308" i="9"/>
  <c r="J240" i="9"/>
  <c r="J225" i="9"/>
  <c r="BK180" i="9"/>
  <c r="J140" i="9"/>
  <c r="J291" i="9"/>
  <c r="BK275" i="9"/>
  <c r="BK254" i="9"/>
  <c r="J215" i="9"/>
  <c r="J180" i="9"/>
  <c r="J343" i="9"/>
  <c r="J304" i="9"/>
  <c r="BK276" i="9"/>
  <c r="J251" i="9"/>
  <c r="BK197" i="9"/>
  <c r="BK173" i="9"/>
  <c r="J138" i="9"/>
  <c r="J335" i="9"/>
  <c r="BK308" i="9"/>
  <c r="J269" i="9"/>
  <c r="J245" i="9"/>
  <c r="J218" i="9"/>
  <c r="J151" i="9"/>
  <c r="J129" i="10"/>
  <c r="J140" i="10"/>
  <c r="BK138" i="10"/>
  <c r="J156" i="11"/>
  <c r="J180" i="11"/>
  <c r="J140" i="11"/>
  <c r="BK169" i="11"/>
  <c r="BK152" i="11"/>
  <c r="J126" i="11"/>
  <c r="BK156" i="11"/>
  <c r="J170" i="11"/>
  <c r="J131" i="11"/>
  <c r="J168" i="11"/>
  <c r="BK175" i="11"/>
  <c r="BK141" i="11"/>
  <c r="BK269" i="12"/>
  <c r="J238" i="12"/>
  <c r="BK192" i="12"/>
  <c r="BK165" i="12"/>
  <c r="BK130" i="12"/>
  <c r="BK265" i="12"/>
  <c r="BK210" i="12"/>
  <c r="J170" i="12"/>
  <c r="J267" i="12"/>
  <c r="J234" i="12"/>
  <c r="BK208" i="12"/>
  <c r="J181" i="12"/>
  <c r="J155" i="12"/>
  <c r="BK137" i="12"/>
  <c r="J242" i="12"/>
  <c r="BK202" i="12"/>
  <c r="BK180" i="12"/>
  <c r="BK159" i="12"/>
  <c r="BK135" i="12"/>
  <c r="J254" i="12"/>
  <c r="J235" i="12"/>
  <c r="BK199" i="12"/>
  <c r="J164" i="12"/>
  <c r="BK126" i="12"/>
  <c r="BK262" i="12"/>
  <c r="BK158" i="12"/>
  <c r="J252" i="12"/>
  <c r="J217" i="12"/>
  <c r="J173" i="12"/>
  <c r="BK140" i="12"/>
  <c r="J262" i="12"/>
  <c r="J218" i="12"/>
  <c r="BK178" i="12"/>
  <c r="J140" i="12"/>
  <c r="J126" i="12"/>
  <c r="BK141" i="13"/>
  <c r="J155" i="13"/>
  <c r="J129" i="13"/>
  <c r="BK165" i="13"/>
  <c r="BK136" i="13"/>
  <c r="J126" i="13"/>
  <c r="BK149" i="13"/>
  <c r="BK135" i="13"/>
  <c r="BK159" i="13"/>
  <c r="J133" i="13"/>
  <c r="J149" i="13"/>
  <c r="BK123" i="13"/>
  <c r="J153" i="14"/>
  <c r="J134" i="14"/>
  <c r="J159" i="14"/>
  <c r="J121" i="14"/>
  <c r="J155" i="14"/>
  <c r="BK126" i="14"/>
  <c r="J149" i="14"/>
  <c r="J126" i="14"/>
  <c r="J166" i="14"/>
  <c r="J163" i="14"/>
  <c r="BK166" i="14"/>
  <c r="BK150" i="14"/>
  <c r="BK137" i="15"/>
  <c r="BK123" i="15"/>
  <c r="J145" i="15"/>
  <c r="J121" i="15"/>
  <c r="BK134" i="15"/>
  <c r="J136" i="15"/>
  <c r="J137" i="15"/>
  <c r="J235" i="16"/>
  <c r="J214" i="16"/>
  <c r="BK156" i="16"/>
  <c r="J132" i="16"/>
  <c r="BK199" i="16"/>
  <c r="BK174" i="16"/>
  <c r="J140" i="16"/>
  <c r="J233" i="16"/>
  <c r="BK187" i="16"/>
  <c r="BK162" i="16"/>
  <c r="BK140" i="16"/>
  <c r="J226" i="16"/>
  <c r="J171" i="16"/>
  <c r="BK139" i="16"/>
  <c r="J219" i="16"/>
  <c r="BK203" i="16"/>
  <c r="BK176" i="16"/>
  <c r="J131" i="16"/>
  <c r="J197" i="16"/>
  <c r="J173" i="16"/>
  <c r="BK148" i="16"/>
  <c r="J229" i="16"/>
  <c r="J191" i="16"/>
  <c r="BK157" i="16"/>
  <c r="J238" i="16"/>
  <c r="J187" i="16"/>
  <c r="J163" i="16"/>
  <c r="J137" i="16"/>
  <c r="BK162" i="2"/>
  <c r="BK206" i="2"/>
  <c r="J170" i="2"/>
  <c r="BK140" i="2"/>
  <c r="BK196" i="2"/>
  <c r="J150" i="2"/>
  <c r="J175" i="2"/>
  <c r="BK221" i="2"/>
  <c r="J206" i="2"/>
  <c r="J194" i="2"/>
  <c r="BK142" i="2"/>
  <c r="BK165" i="2"/>
  <c r="BK147" i="2"/>
  <c r="J220" i="2"/>
  <c r="J203" i="2"/>
  <c r="J178" i="2"/>
  <c r="J137" i="2"/>
  <c r="BK188" i="2"/>
  <c r="BK137" i="2"/>
  <c r="J558" i="3"/>
  <c r="J528" i="3"/>
  <c r="J459" i="3"/>
  <c r="J441" i="3"/>
  <c r="J397" i="3"/>
  <c r="BK335" i="3"/>
  <c r="J304" i="3"/>
  <c r="BK264" i="3"/>
  <c r="BK238" i="3"/>
  <c r="J192" i="3"/>
  <c r="BK567" i="3"/>
  <c r="J534" i="3"/>
  <c r="BK495" i="3"/>
  <c r="J461" i="3"/>
  <c r="BK426" i="3"/>
  <c r="BK396" i="3"/>
  <c r="BK364" i="3"/>
  <c r="BK340" i="3"/>
  <c r="J301" i="3"/>
  <c r="J271" i="3"/>
  <c r="J229" i="3"/>
  <c r="BK196" i="3"/>
  <c r="BK159" i="3"/>
  <c r="BK555" i="3"/>
  <c r="BK526" i="3"/>
  <c r="J489" i="3"/>
  <c r="J452" i="3"/>
  <c r="J433" i="3"/>
  <c r="J404" i="3"/>
  <c r="BK359" i="3"/>
  <c r="BK319" i="3"/>
  <c r="BK291" i="3"/>
  <c r="J259" i="3"/>
  <c r="BK231" i="3"/>
  <c r="J205" i="3"/>
  <c r="BK184" i="3"/>
  <c r="BK166" i="3"/>
  <c r="BK531" i="3"/>
  <c r="J457" i="3"/>
  <c r="BK420" i="3"/>
  <c r="J383" i="3"/>
  <c r="BK355" i="3"/>
  <c r="BK311" i="3"/>
  <c r="BK279" i="3"/>
  <c r="BK250" i="3"/>
  <c r="J237" i="3"/>
  <c r="BK212" i="3"/>
  <c r="BK174" i="3"/>
  <c r="BK552" i="3"/>
  <c r="BK527" i="3"/>
  <c r="BK500" i="3"/>
  <c r="J432" i="3"/>
  <c r="BK403" i="3"/>
  <c r="J361" i="3"/>
  <c r="BK323" i="3"/>
  <c r="J285" i="3"/>
  <c r="J258" i="3"/>
  <c r="J214" i="3"/>
  <c r="J165" i="3"/>
  <c r="J575" i="3"/>
  <c r="J522" i="3"/>
  <c r="BK499" i="3"/>
  <c r="BK455" i="3"/>
  <c r="BK421" i="3"/>
  <c r="J399" i="3"/>
  <c r="J300" i="3"/>
  <c r="BK240" i="3"/>
  <c r="BK192" i="3"/>
  <c r="BK579" i="3"/>
  <c r="BK558" i="3"/>
  <c r="BK519" i="3"/>
  <c r="BK481" i="3"/>
  <c r="J444" i="3"/>
  <c r="J408" i="3"/>
  <c r="J357" i="3"/>
  <c r="BK333" i="3"/>
  <c r="BK295" i="3"/>
  <c r="BK262" i="3"/>
  <c r="BK230" i="3"/>
  <c r="BK202" i="3"/>
  <c r="BK186" i="3"/>
  <c r="J156" i="3"/>
  <c r="J586" i="3"/>
  <c r="J580" i="3"/>
  <c r="J553" i="3"/>
  <c r="J513" i="3"/>
  <c r="J472" i="3"/>
  <c r="J423" i="3"/>
  <c r="J401" i="3"/>
  <c r="BK371" i="3"/>
  <c r="BK347" i="3"/>
  <c r="BK314" i="3"/>
  <c r="BK289" i="3"/>
  <c r="J249" i="3"/>
  <c r="BK219" i="3"/>
  <c r="BK175" i="3"/>
  <c r="BK139" i="4"/>
  <c r="J140" i="4"/>
  <c r="J126" i="4"/>
  <c r="J125" i="4"/>
  <c r="J152" i="5"/>
  <c r="J130" i="5"/>
  <c r="J141" i="5"/>
  <c r="J187" i="5"/>
  <c r="BK154" i="5"/>
  <c r="BK129" i="5"/>
  <c r="J170" i="5"/>
  <c r="BK141" i="5"/>
  <c r="BK180" i="5"/>
  <c r="J155" i="5"/>
  <c r="BK128" i="5"/>
  <c r="BK153" i="5"/>
  <c r="J173" i="5"/>
  <c r="J161" i="5"/>
  <c r="BK147" i="5"/>
  <c r="J126" i="5"/>
  <c r="BK157" i="6"/>
  <c r="BK173" i="6"/>
  <c r="J127" i="6"/>
  <c r="J166" i="6"/>
  <c r="BK178" i="6"/>
  <c r="J135" i="6"/>
  <c r="BK174" i="6"/>
  <c r="J155" i="6"/>
  <c r="J130" i="6"/>
  <c r="J134" i="7"/>
  <c r="BK131" i="7"/>
  <c r="J128" i="7"/>
  <c r="BK136" i="7"/>
  <c r="BK130" i="7"/>
  <c r="BK126" i="7"/>
  <c r="BK140" i="7"/>
  <c r="J155" i="7"/>
  <c r="J234" i="8"/>
  <c r="BK215" i="8"/>
  <c r="J170" i="8"/>
  <c r="BK147" i="8"/>
  <c r="J221" i="8"/>
  <c r="J193" i="8"/>
  <c r="BK150" i="8"/>
  <c r="BK225" i="8"/>
  <c r="J168" i="8"/>
  <c r="BK133" i="8"/>
  <c r="J237" i="8"/>
  <c r="J207" i="8"/>
  <c r="J181" i="8"/>
  <c r="J151" i="8"/>
  <c r="BK234" i="8"/>
  <c r="BK206" i="8"/>
  <c r="BK181" i="8"/>
  <c r="BK137" i="8"/>
  <c r="BK220" i="8"/>
  <c r="J179" i="8"/>
  <c r="BK162" i="8"/>
  <c r="J147" i="8"/>
  <c r="J236" i="8"/>
  <c r="BK209" i="8"/>
  <c r="BK164" i="8"/>
  <c r="J139" i="8"/>
  <c r="J243" i="8"/>
  <c r="J206" i="8"/>
  <c r="J177" i="8"/>
  <c r="J144" i="8"/>
  <c r="J339" i="9"/>
  <c r="BK282" i="9"/>
  <c r="BK247" i="9"/>
  <c r="BK220" i="9"/>
  <c r="BK147" i="9"/>
  <c r="BK338" i="9"/>
  <c r="J315" i="9"/>
  <c r="BK284" i="9"/>
  <c r="J257" i="9"/>
  <c r="J228" i="9"/>
  <c r="BK144" i="9"/>
  <c r="J288" i="9"/>
  <c r="J263" i="9"/>
  <c r="BK239" i="9"/>
  <c r="BK217" i="9"/>
  <c r="BK198" i="9"/>
  <c r="J143" i="9"/>
  <c r="BK332" i="9"/>
  <c r="BK319" i="9"/>
  <c r="J297" i="9"/>
  <c r="BK264" i="9"/>
  <c r="J231" i="9"/>
  <c r="BK213" i="9"/>
  <c r="J205" i="9"/>
  <c r="J172" i="9"/>
  <c r="BK145" i="9"/>
  <c r="BK331" i="9"/>
  <c r="J316" i="9"/>
  <c r="BK269" i="9"/>
  <c r="J235" i="9"/>
  <c r="BK175" i="9"/>
  <c r="J155" i="9"/>
  <c r="BK298" i="9"/>
  <c r="J280" i="9"/>
  <c r="BK266" i="9"/>
  <c r="BK227" i="9"/>
  <c r="BK184" i="9"/>
  <c r="J158" i="9"/>
  <c r="BK337" i="9"/>
  <c r="J322" i="9"/>
  <c r="J287" i="9"/>
  <c r="J236" i="9"/>
  <c r="J190" i="9"/>
  <c r="BK164" i="9"/>
  <c r="J141" i="9"/>
  <c r="BK323" i="9"/>
  <c r="J298" i="9"/>
  <c r="BK249" i="9"/>
  <c r="J222" i="9"/>
  <c r="BK187" i="9"/>
  <c r="BK159" i="9"/>
  <c r="BK137" i="9"/>
  <c r="J128" i="10"/>
  <c r="BK159" i="11"/>
  <c r="BK144" i="11"/>
  <c r="BK168" i="11"/>
  <c r="BK181" i="11"/>
  <c r="J181" i="11"/>
  <c r="BK140" i="11"/>
  <c r="BK176" i="11"/>
  <c r="J150" i="11"/>
  <c r="BK126" i="11"/>
  <c r="J151" i="11"/>
  <c r="J177" i="11"/>
  <c r="J176" i="11"/>
  <c r="BK163" i="11"/>
  <c r="BK280" i="12"/>
  <c r="J239" i="12"/>
  <c r="BK200" i="12"/>
  <c r="J174" i="12"/>
  <c r="J151" i="12"/>
  <c r="BK277" i="12"/>
  <c r="BK237" i="12"/>
  <c r="J202" i="12"/>
  <c r="BK155" i="12"/>
  <c r="J272" i="12"/>
  <c r="J243" i="12"/>
  <c r="BK213" i="12"/>
  <c r="BK195" i="12"/>
  <c r="J172" i="12"/>
  <c r="J149" i="12"/>
  <c r="J288" i="12"/>
  <c r="J230" i="12"/>
  <c r="J211" i="12"/>
  <c r="J185" i="12"/>
  <c r="J156" i="12"/>
  <c r="BK128" i="12"/>
  <c r="J245" i="12"/>
  <c r="BK220" i="12"/>
  <c r="BK168" i="12"/>
  <c r="J287" i="12"/>
  <c r="J205" i="12"/>
  <c r="BK160" i="12"/>
  <c r="BK281" i="12"/>
  <c r="BK253" i="12"/>
  <c r="BK238" i="12"/>
  <c r="BK193" i="12"/>
  <c r="J148" i="12"/>
  <c r="J268" i="12"/>
  <c r="J251" i="12"/>
  <c r="J206" i="12"/>
  <c r="J152" i="12"/>
  <c r="BK139" i="12"/>
  <c r="J161" i="13"/>
  <c r="BK129" i="13"/>
  <c r="BK151" i="13"/>
  <c r="J137" i="13"/>
  <c r="J169" i="13"/>
  <c r="J123" i="13"/>
  <c r="BK138" i="13"/>
  <c r="BK153" i="13"/>
  <c r="BK139" i="13"/>
  <c r="BK166" i="13"/>
  <c r="J141" i="13"/>
  <c r="J131" i="13"/>
  <c r="J156" i="13"/>
  <c r="J156" i="14"/>
  <c r="BK141" i="14"/>
  <c r="J154" i="14"/>
  <c r="J125" i="14"/>
  <c r="BK160" i="14"/>
  <c r="BK132" i="14"/>
  <c r="J167" i="14"/>
  <c r="BK145" i="14"/>
  <c r="BK123" i="14"/>
  <c r="BK164" i="14"/>
  <c r="BK131" i="14"/>
  <c r="BK170" i="14"/>
  <c r="BK125" i="14"/>
  <c r="J127" i="14"/>
  <c r="J128" i="15"/>
  <c r="BK129" i="15"/>
  <c r="J135" i="15"/>
  <c r="J134" i="15"/>
  <c r="BK144" i="15"/>
  <c r="BK140" i="15"/>
  <c r="J133" i="15"/>
  <c r="J203" i="16"/>
  <c r="BK159" i="16"/>
  <c r="BK141" i="16"/>
  <c r="J222" i="16"/>
  <c r="J196" i="16"/>
  <c r="BK171" i="16"/>
  <c r="BK198" i="16"/>
  <c r="J169" i="16"/>
  <c r="J221" i="16"/>
  <c r="BK195" i="16"/>
  <c r="J176" i="16"/>
  <c r="BK124" i="16"/>
  <c r="J217" i="16"/>
  <c r="BK177" i="16"/>
  <c r="BK145" i="16"/>
  <c r="BK226" i="16"/>
  <c r="BK202" i="16"/>
  <c r="BK151" i="16"/>
  <c r="BK134" i="16"/>
  <c r="J209" i="2"/>
  <c r="J149" i="2"/>
  <c r="J181" i="2"/>
  <c r="BK166" i="2"/>
  <c r="BK136" i="2"/>
  <c r="BK176" i="2"/>
  <c r="J147" i="2"/>
  <c r="J157" i="2"/>
  <c r="J138" i="2"/>
  <c r="BK207" i="2"/>
  <c r="J192" i="2"/>
  <c r="J184" i="2"/>
  <c r="BK150" i="2"/>
  <c r="J218" i="2"/>
  <c r="J193" i="2"/>
  <c r="BK170" i="2"/>
  <c r="J143" i="2"/>
  <c r="J207" i="2"/>
  <c r="BK139" i="2"/>
  <c r="J552" i="3"/>
  <c r="J500" i="3"/>
  <c r="BK451" i="3"/>
  <c r="BK409" i="3"/>
  <c r="J393" i="3"/>
  <c r="J360" i="3"/>
  <c r="BK301" i="3"/>
  <c r="J254" i="3"/>
  <c r="BK194" i="3"/>
  <c r="BK541" i="3"/>
  <c r="BK516" i="3"/>
  <c r="J481" i="3"/>
  <c r="J454" i="3"/>
  <c r="J402" i="3"/>
  <c r="J369" i="3"/>
  <c r="J337" i="3"/>
  <c r="J308" i="3"/>
  <c r="J281" i="3"/>
  <c r="J248" i="3"/>
  <c r="BK206" i="3"/>
  <c r="BK171" i="3"/>
  <c r="J579" i="3"/>
  <c r="J545" i="3"/>
  <c r="J531" i="3"/>
  <c r="BK491" i="3"/>
  <c r="J456" i="3"/>
  <c r="J425" i="3"/>
  <c r="J403" i="3"/>
  <c r="BK368" i="3"/>
  <c r="BK318" i="3"/>
  <c r="J288" i="3"/>
  <c r="J239" i="3"/>
  <c r="BK211" i="3"/>
  <c r="BK191" i="3"/>
  <c r="J175" i="3"/>
  <c r="BK547" i="3"/>
  <c r="J488" i="3"/>
  <c r="BK445" i="3"/>
  <c r="J429" i="3"/>
  <c r="J385" i="3"/>
  <c r="J356" i="3"/>
  <c r="BK315" i="3"/>
  <c r="J280" i="3"/>
  <c r="BK266" i="3"/>
  <c r="J240" i="3"/>
  <c r="BK217" i="3"/>
  <c r="J181" i="3"/>
  <c r="J160" i="3"/>
  <c r="J538" i="3"/>
  <c r="BK502" i="3"/>
  <c r="J466" i="3"/>
  <c r="BK425" i="3"/>
  <c r="BK392" i="3"/>
  <c r="J370" i="3"/>
  <c r="J327" i="3"/>
  <c r="BK302" i="3"/>
  <c r="J272" i="3"/>
  <c r="BK233" i="3"/>
  <c r="J200" i="3"/>
  <c r="J159" i="3"/>
  <c r="BK553" i="3"/>
  <c r="BK513" i="3"/>
  <c r="BK494" i="3"/>
  <c r="J455" i="3"/>
  <c r="J416" i="3"/>
  <c r="BK398" i="3"/>
  <c r="BK321" i="3"/>
  <c r="BK276" i="3"/>
  <c r="J221" i="3"/>
  <c r="BK205" i="3"/>
  <c r="BK178" i="3"/>
  <c r="J567" i="3"/>
  <c r="BK538" i="3"/>
  <c r="BK501" i="3"/>
  <c r="BK477" i="3"/>
  <c r="J435" i="3"/>
  <c r="BK406" i="3"/>
  <c r="J355" i="3"/>
  <c r="BK322" i="3"/>
  <c r="J296" i="3"/>
  <c r="J257" i="3"/>
  <c r="J226" i="3"/>
  <c r="BK199" i="3"/>
  <c r="BK183" i="3"/>
  <c r="BK161" i="3"/>
  <c r="BK591" i="3"/>
  <c r="BK584" i="3"/>
  <c r="J555" i="3"/>
  <c r="BK529" i="3"/>
  <c r="BK496" i="3"/>
  <c r="BK437" i="3"/>
  <c r="BK416" i="3"/>
  <c r="J386" i="3"/>
  <c r="J353" i="3"/>
  <c r="J336" i="3"/>
  <c r="J307" i="3"/>
  <c r="BK284" i="3"/>
  <c r="BK268" i="3"/>
  <c r="BK239" i="3"/>
  <c r="J201" i="3"/>
  <c r="J138" i="4"/>
  <c r="J139" i="4"/>
  <c r="J136" i="4"/>
  <c r="BK184" i="5"/>
  <c r="J151" i="5"/>
  <c r="J132" i="5"/>
  <c r="BK160" i="5"/>
  <c r="BK133" i="5"/>
  <c r="J158" i="5"/>
  <c r="J128" i="5"/>
  <c r="BK168" i="5"/>
  <c r="J135" i="5"/>
  <c r="BK174" i="5"/>
  <c r="BK134" i="5"/>
  <c r="BK172" i="5"/>
  <c r="J185" i="5"/>
  <c r="J168" i="5"/>
  <c r="J160" i="5"/>
  <c r="J143" i="5"/>
  <c r="BK124" i="5"/>
  <c r="BK166" i="6"/>
  <c r="J128" i="6"/>
  <c r="BK155" i="6"/>
  <c r="J188" i="6"/>
  <c r="J163" i="6"/>
  <c r="J142" i="6"/>
  <c r="BK136" i="6"/>
  <c r="BK130" i="6"/>
  <c r="BK176" i="6"/>
  <c r="BK170" i="6"/>
  <c r="J162" i="6"/>
  <c r="J157" i="6"/>
  <c r="BK138" i="6"/>
  <c r="J133" i="6"/>
  <c r="J184" i="6"/>
  <c r="J182" i="6"/>
  <c r="J176" i="6"/>
  <c r="J169" i="6"/>
  <c r="J160" i="6"/>
  <c r="J158" i="6"/>
  <c r="BK150" i="6"/>
  <c r="J144" i="6"/>
  <c r="BK141" i="6"/>
  <c r="BK127" i="6"/>
  <c r="J186" i="6"/>
  <c r="J153" i="6"/>
  <c r="BK151" i="6"/>
  <c r="J147" i="6"/>
  <c r="BK139" i="6"/>
  <c r="J170" i="6"/>
  <c r="J139" i="6"/>
  <c r="BK187" i="6"/>
  <c r="BK152" i="6"/>
  <c r="J139" i="7"/>
  <c r="BK138" i="7"/>
  <c r="J138" i="7"/>
  <c r="BK147" i="7"/>
  <c r="J157" i="7"/>
  <c r="J140" i="7"/>
  <c r="J153" i="7"/>
  <c r="J145" i="7"/>
  <c r="J133" i="7"/>
  <c r="J238" i="8"/>
  <c r="J224" i="8"/>
  <c r="BK175" i="8"/>
  <c r="J160" i="8"/>
  <c r="BK253" i="8"/>
  <c r="J208" i="8"/>
  <c r="J185" i="8"/>
  <c r="J134" i="8"/>
  <c r="BK232" i="8"/>
  <c r="J184" i="8"/>
  <c r="J145" i="8"/>
  <c r="BK244" i="8"/>
  <c r="J212" i="8"/>
  <c r="BK183" i="8"/>
  <c r="J169" i="8"/>
  <c r="BK145" i="8"/>
  <c r="BK238" i="8"/>
  <c r="BK190" i="8"/>
  <c r="J135" i="8"/>
  <c r="J230" i="8"/>
  <c r="J200" i="8"/>
  <c r="J176" i="8"/>
  <c r="J155" i="8"/>
  <c r="J250" i="8"/>
  <c r="J216" i="8"/>
  <c r="BK198" i="8"/>
  <c r="J157" i="8"/>
  <c r="BK260" i="8"/>
  <c r="J235" i="8"/>
  <c r="BK205" i="8"/>
  <c r="J154" i="8"/>
  <c r="J138" i="8"/>
  <c r="J336" i="9"/>
  <c r="BK286" i="9"/>
  <c r="J249" i="9"/>
  <c r="BK223" i="9"/>
  <c r="J186" i="9"/>
  <c r="J144" i="9"/>
  <c r="J331" i="9"/>
  <c r="J296" i="9"/>
  <c r="J266" i="9"/>
  <c r="J247" i="9"/>
  <c r="BK200" i="9"/>
  <c r="J160" i="9"/>
  <c r="BK277" i="9"/>
  <c r="BK259" i="9"/>
  <c r="J223" i="9"/>
  <c r="J203" i="9"/>
  <c r="BK166" i="9"/>
  <c r="J344" i="9"/>
  <c r="J328" i="9"/>
  <c r="J307" i="9"/>
  <c r="BK289" i="9"/>
  <c r="J265" i="9"/>
  <c r="J242" i="9"/>
  <c r="BK218" i="9"/>
  <c r="J207" i="9"/>
  <c r="BK190" i="9"/>
  <c r="BK155" i="9"/>
  <c r="BK340" i="9"/>
  <c r="BK325" i="9"/>
  <c r="BK309" i="9"/>
  <c r="J267" i="9"/>
  <c r="BK229" i="9"/>
  <c r="BK204" i="9"/>
  <c r="J170" i="9"/>
  <c r="BK142" i="9"/>
  <c r="J290" i="9"/>
  <c r="BK271" i="9"/>
  <c r="BK251" i="9"/>
  <c r="J229" i="9"/>
  <c r="J189" i="9"/>
  <c r="J149" i="9"/>
  <c r="J332" i="9"/>
  <c r="BK303" i="9"/>
  <c r="BK278" i="9"/>
  <c r="BK237" i="9"/>
  <c r="BK185" i="9"/>
  <c r="BK160" i="9"/>
  <c r="BK355" i="9"/>
  <c r="J329" i="9"/>
  <c r="J306" i="9"/>
  <c r="J286" i="9"/>
  <c r="BK242" i="9"/>
  <c r="BK215" i="9"/>
  <c r="J181" i="9"/>
  <c r="BK139" i="9"/>
  <c r="BK140" i="10"/>
  <c r="BK130" i="10"/>
  <c r="J160" i="11"/>
  <c r="BK171" i="11"/>
  <c r="J130" i="11"/>
  <c r="J159" i="11"/>
  <c r="BK132" i="11"/>
  <c r="J173" i="11"/>
  <c r="J147" i="11"/>
  <c r="J169" i="11"/>
  <c r="J133" i="11"/>
  <c r="BK143" i="11"/>
  <c r="J164" i="11"/>
  <c r="J282" i="12"/>
  <c r="BK251" i="12"/>
  <c r="BK222" i="12"/>
  <c r="BK186" i="12"/>
  <c r="J132" i="12"/>
  <c r="J269" i="12"/>
  <c r="J249" i="12"/>
  <c r="J208" i="12"/>
  <c r="BK161" i="12"/>
  <c r="J278" i="12"/>
  <c r="J244" i="12"/>
  <c r="J214" i="12"/>
  <c r="J188" i="12"/>
  <c r="BK166" i="12"/>
  <c r="BK133" i="12"/>
  <c r="BK278" i="12"/>
  <c r="BK226" i="12"/>
  <c r="J190" i="12"/>
  <c r="J178" i="12"/>
  <c r="J147" i="12"/>
  <c r="BK282" i="12"/>
  <c r="BK242" i="12"/>
  <c r="J212" i="12"/>
  <c r="J187" i="12"/>
  <c r="BK157" i="12"/>
  <c r="BK268" i="12"/>
  <c r="J184" i="12"/>
  <c r="BK143" i="12"/>
  <c r="J275" i="12"/>
  <c r="BK239" i="12"/>
  <c r="J220" i="12"/>
  <c r="J153" i="12"/>
  <c r="BK289" i="12"/>
  <c r="J266" i="12"/>
  <c r="BK219" i="12"/>
  <c r="J186" i="12"/>
  <c r="J145" i="12"/>
  <c r="J130" i="12"/>
  <c r="BK154" i="13"/>
  <c r="J159" i="13"/>
  <c r="J145" i="13"/>
  <c r="J122" i="13"/>
  <c r="BK148" i="13"/>
  <c r="J125" i="13"/>
  <c r="BK158" i="13"/>
  <c r="J154" i="13"/>
  <c r="BK132" i="13"/>
  <c r="BK164" i="13"/>
  <c r="J138" i="13"/>
  <c r="J151" i="13"/>
  <c r="BK144" i="13"/>
  <c r="BK154" i="14"/>
  <c r="J140" i="14"/>
  <c r="BK163" i="14"/>
  <c r="J139" i="14"/>
  <c r="BK139" i="14"/>
  <c r="J157" i="14"/>
  <c r="J137" i="14"/>
  <c r="J168" i="14"/>
  <c r="J143" i="14"/>
  <c r="J160" i="14"/>
  <c r="BK159" i="14"/>
  <c r="BK130" i="14"/>
  <c r="J128" i="14"/>
  <c r="J125" i="15"/>
  <c r="BK130" i="15"/>
  <c r="J139" i="15"/>
  <c r="BK145" i="15"/>
  <c r="BK126" i="15"/>
  <c r="BK125" i="15"/>
  <c r="BK127" i="15"/>
  <c r="J234" i="16"/>
  <c r="BK201" i="16"/>
  <c r="J158" i="16"/>
  <c r="J138" i="16"/>
  <c r="J223" i="16"/>
  <c r="J200" i="16"/>
  <c r="BK185" i="16"/>
  <c r="J152" i="16"/>
  <c r="J136" i="16"/>
  <c r="J220" i="16"/>
  <c r="J199" i="16"/>
  <c r="J178" i="16"/>
  <c r="J145" i="16"/>
  <c r="BK237" i="16"/>
  <c r="BK175" i="16"/>
  <c r="BK161" i="16"/>
  <c r="BK217" i="16"/>
  <c r="J190" i="16"/>
  <c r="J159" i="16"/>
  <c r="J225" i="16"/>
  <c r="J201" i="16"/>
  <c r="BK183" i="16"/>
  <c r="J168" i="16"/>
  <c r="J141" i="16"/>
  <c r="BK220" i="16"/>
  <c r="BK167" i="16"/>
  <c r="BK155" i="16"/>
  <c r="BK235" i="16"/>
  <c r="J207" i="16"/>
  <c r="BK179" i="16"/>
  <c r="BK158" i="16"/>
  <c r="J204" i="2"/>
  <c r="J139" i="2"/>
  <c r="BK186" i="2"/>
  <c r="BK158" i="2"/>
  <c r="J200" i="2"/>
  <c r="J168" i="2"/>
  <c r="BK145" i="2"/>
  <c r="J162" i="2"/>
  <c r="BK220" i="2"/>
  <c r="J210" i="2"/>
  <c r="BK190" i="2"/>
  <c r="BK138" i="2"/>
  <c r="BK164" i="2"/>
  <c r="J146" i="2"/>
  <c r="J214" i="2"/>
  <c r="J188" i="2"/>
  <c r="J148" i="2"/>
  <c r="BK214" i="2"/>
  <c r="J166" i="2"/>
  <c r="J576" i="3"/>
  <c r="BK533" i="3"/>
  <c r="BK497" i="3"/>
  <c r="BK448" i="3"/>
  <c r="BK407" i="3"/>
  <c r="BK385" i="3"/>
  <c r="J331" i="3"/>
  <c r="J294" i="3"/>
  <c r="J256" i="3"/>
  <c r="BK225" i="3"/>
  <c r="J182" i="3"/>
  <c r="BK550" i="3"/>
  <c r="J520" i="3"/>
  <c r="J493" i="3"/>
  <c r="BK464" i="3"/>
  <c r="BK444" i="3"/>
  <c r="BK412" i="3"/>
  <c r="J359" i="3"/>
  <c r="BK330" i="3"/>
  <c r="BK313" i="3"/>
  <c r="BK283" i="3"/>
  <c r="BK253" i="3"/>
  <c r="BK188" i="3"/>
  <c r="BK163" i="3"/>
  <c r="J572" i="3"/>
  <c r="BK536" i="3"/>
  <c r="BK521" i="3"/>
  <c r="BK487" i="3"/>
  <c r="BK453" i="3"/>
  <c r="BK443" i="3"/>
  <c r="BK418" i="3"/>
  <c r="J388" i="3"/>
  <c r="J325" i="3"/>
  <c r="BK309" i="3"/>
  <c r="J263" i="3"/>
  <c r="BK228" i="3"/>
  <c r="BK197" i="3"/>
  <c r="J178" i="3"/>
  <c r="BK539" i="3"/>
  <c r="J495" i="3"/>
  <c r="J450" i="3"/>
  <c r="BK432" i="3"/>
  <c r="J391" i="3"/>
  <c r="J379" i="3"/>
  <c r="BK342" i="3"/>
  <c r="BK306" i="3"/>
  <c r="BK270" i="3"/>
  <c r="J233" i="3"/>
  <c r="BK216" i="3"/>
  <c r="BK179" i="3"/>
  <c r="BK545" i="3"/>
  <c r="J529" i="3"/>
  <c r="J487" i="3"/>
  <c r="BK442" i="3"/>
  <c r="J420" i="3"/>
  <c r="BK386" i="3"/>
  <c r="BK360" i="3"/>
  <c r="J321" i="3"/>
  <c r="J266" i="3"/>
  <c r="J231" i="3"/>
  <c r="J163" i="3"/>
  <c r="BK572" i="3"/>
  <c r="J546" i="3"/>
  <c r="J509" i="3"/>
  <c r="J486" i="3"/>
  <c r="J445" i="3"/>
  <c r="BK411" i="3"/>
  <c r="BK370" i="3"/>
  <c r="J303" i="3"/>
  <c r="J261" i="3"/>
  <c r="BK207" i="3"/>
  <c r="J177" i="3"/>
  <c r="J577" i="3"/>
  <c r="J535" i="3"/>
  <c r="BK493" i="3"/>
  <c r="J468" i="3"/>
  <c r="BK422" i="3"/>
  <c r="BK353" i="3"/>
  <c r="BK304" i="3"/>
  <c r="J273" i="3"/>
  <c r="BK221" i="3"/>
  <c r="J197" i="3"/>
  <c r="J164" i="3"/>
  <c r="BK589" i="3"/>
  <c r="BK581" i="3"/>
  <c r="BK540" i="3"/>
  <c r="J485" i="3"/>
  <c r="J449" i="3"/>
  <c r="J394" i="3"/>
  <c r="BK369" i="3"/>
  <c r="J340" i="3"/>
  <c r="BK317" i="3"/>
  <c r="BK272" i="3"/>
  <c r="BK259" i="3"/>
  <c r="J224" i="3"/>
  <c r="BK190" i="3"/>
  <c r="BK165" i="3"/>
  <c r="BK125" i="4"/>
  <c r="BK140" i="4"/>
  <c r="J131" i="4"/>
  <c r="J172" i="5"/>
  <c r="BK140" i="5"/>
  <c r="J163" i="5"/>
  <c r="J164" i="5"/>
  <c r="BK143" i="5"/>
  <c r="BK127" i="5"/>
  <c r="BK158" i="5"/>
  <c r="BK137" i="5"/>
  <c r="BK177" i="5"/>
  <c r="BK165" i="5"/>
  <c r="J133" i="5"/>
  <c r="J171" i="5"/>
  <c r="J182" i="5"/>
  <c r="J167" i="5"/>
  <c r="BK152" i="5"/>
  <c r="J139" i="5"/>
  <c r="BK184" i="6"/>
  <c r="BK153" i="6"/>
  <c r="J141" i="6"/>
  <c r="J181" i="6"/>
  <c r="J126" i="6"/>
  <c r="J148" i="6"/>
  <c r="J173" i="6"/>
  <c r="BK154" i="6"/>
  <c r="J129" i="6"/>
  <c r="J149" i="7"/>
  <c r="BK156" i="7"/>
  <c r="BK125" i="7"/>
  <c r="BK154" i="7"/>
  <c r="J127" i="7"/>
  <c r="BK153" i="7"/>
  <c r="J151" i="7"/>
  <c r="J233" i="8"/>
  <c r="J204" i="8"/>
  <c r="BK169" i="8"/>
  <c r="BK156" i="8"/>
  <c r="BK236" i="8"/>
  <c r="J197" i="8"/>
  <c r="J166" i="8"/>
  <c r="J249" i="8"/>
  <c r="J182" i="8"/>
  <c r="BK141" i="8"/>
  <c r="J242" i="8"/>
  <c r="BK214" i="8"/>
  <c r="J187" i="8"/>
  <c r="BK163" i="8"/>
  <c r="J251" i="8"/>
  <c r="BK222" i="8"/>
  <c r="J203" i="8"/>
  <c r="BK155" i="8"/>
  <c r="BK242" i="8"/>
  <c r="J219" i="8"/>
  <c r="BK177" i="8"/>
  <c r="BK158" i="8"/>
  <c r="J133" i="8"/>
  <c r="J223" i="8"/>
  <c r="J201" i="8"/>
  <c r="BK184" i="8"/>
  <c r="BK138" i="8"/>
  <c r="J245" i="8"/>
  <c r="BK211" i="8"/>
  <c r="BK194" i="8"/>
  <c r="J146" i="8"/>
  <c r="J341" i="9"/>
  <c r="BK312" i="9"/>
  <c r="BK252" i="9"/>
  <c r="J224" i="9"/>
  <c r="J194" i="9"/>
  <c r="J163" i="9"/>
  <c r="BK346" i="9"/>
  <c r="J318" i="9"/>
  <c r="J278" i="9"/>
  <c r="J259" i="9"/>
  <c r="BK244" i="9"/>
  <c r="J199" i="9"/>
  <c r="BK353" i="9"/>
  <c r="BK279" i="9"/>
  <c r="BK255" i="9"/>
  <c r="J233" i="9"/>
  <c r="BK186" i="9"/>
  <c r="J154" i="9"/>
  <c r="BK342" i="9"/>
  <c r="BK327" i="9"/>
  <c r="BK314" i="9"/>
  <c r="J293" i="9"/>
  <c r="BK263" i="9"/>
  <c r="BK219" i="9"/>
  <c r="BK206" i="9"/>
  <c r="BK177" i="9"/>
  <c r="BK150" i="9"/>
  <c r="J353" i="9"/>
  <c r="BK328" i="9"/>
  <c r="J310" i="9"/>
  <c r="J262" i="9"/>
  <c r="BK226" i="9"/>
  <c r="J200" i="9"/>
  <c r="J169" i="9"/>
  <c r="J137" i="9"/>
  <c r="BK293" i="9"/>
  <c r="J270" i="9"/>
  <c r="BK241" i="9"/>
  <c r="BK199" i="9"/>
  <c r="BK162" i="9"/>
  <c r="BK333" i="9"/>
  <c r="BK297" i="9"/>
  <c r="BK268" i="9"/>
  <c r="BK216" i="9"/>
  <c r="BK195" i="9"/>
  <c r="BK169" i="9"/>
  <c r="BK347" i="9"/>
  <c r="J326" i="9"/>
  <c r="BK301" i="9"/>
  <c r="J261" i="9"/>
  <c r="J241" i="9"/>
  <c r="BK194" i="9"/>
  <c r="J132" i="10"/>
  <c r="BK129" i="10"/>
  <c r="BK165" i="11"/>
  <c r="BK136" i="11"/>
  <c r="BK167" i="11"/>
  <c r="J135" i="11"/>
  <c r="J128" i="11"/>
  <c r="J143" i="11"/>
  <c r="BK180" i="11"/>
  <c r="J152" i="11"/>
  <c r="J129" i="11"/>
  <c r="J141" i="11"/>
  <c r="J161" i="11"/>
  <c r="BK174" i="11"/>
  <c r="BK286" i="12"/>
  <c r="BK259" i="12"/>
  <c r="BK234" i="12"/>
  <c r="BK205" i="12"/>
  <c r="BK170" i="12"/>
  <c r="J133" i="12"/>
  <c r="BK267" i="12"/>
  <c r="J231" i="12"/>
  <c r="J176" i="12"/>
  <c r="J284" i="12"/>
  <c r="J261" i="12"/>
  <c r="BK230" i="12"/>
  <c r="BK212" i="12"/>
  <c r="BK179" i="12"/>
  <c r="BK154" i="12"/>
  <c r="BK264" i="12"/>
  <c r="J219" i="12"/>
  <c r="J183" i="12"/>
  <c r="J165" i="12"/>
  <c r="J136" i="12"/>
  <c r="J258" i="12"/>
  <c r="BK236" i="12"/>
  <c r="BK207" i="12"/>
  <c r="J159" i="12"/>
  <c r="BK276" i="12"/>
  <c r="J191" i="12"/>
  <c r="BK156" i="12"/>
  <c r="J276" i="12"/>
  <c r="J240" i="12"/>
  <c r="J225" i="12"/>
  <c r="BK182" i="12"/>
  <c r="J131" i="12"/>
  <c r="J271" i="12"/>
  <c r="BK233" i="12"/>
  <c r="BK211" i="12"/>
  <c r="BK148" i="12"/>
  <c r="J137" i="12"/>
  <c r="BK155" i="13"/>
  <c r="BK126" i="13"/>
  <c r="BK150" i="13"/>
  <c r="J127" i="13"/>
  <c r="J158" i="13"/>
  <c r="BK131" i="13"/>
  <c r="BK157" i="13"/>
  <c r="J165" i="13"/>
  <c r="J143" i="13"/>
  <c r="BK127" i="13"/>
  <c r="J144" i="13"/>
  <c r="BK171" i="13"/>
  <c r="J150" i="13"/>
  <c r="BK161" i="14"/>
  <c r="J138" i="14"/>
  <c r="J122" i="14"/>
  <c r="BK146" i="14"/>
  <c r="J172" i="14"/>
  <c r="J147" i="14"/>
  <c r="J164" i="14"/>
  <c r="J136" i="14"/>
  <c r="J174" i="14"/>
  <c r="BK137" i="14"/>
  <c r="J129" i="14"/>
  <c r="J152" i="14"/>
  <c r="J131" i="14"/>
  <c r="BK132" i="15"/>
  <c r="BK149" i="15"/>
  <c r="J147" i="15"/>
  <c r="BK148" i="15"/>
  <c r="BK146" i="15"/>
  <c r="J123" i="15"/>
  <c r="J131" i="15"/>
  <c r="BK128" i="15"/>
  <c r="BK221" i="16"/>
  <c r="J179" i="16"/>
  <c r="J148" i="16"/>
  <c r="J228" i="16"/>
  <c r="BK204" i="16"/>
  <c r="BK170" i="16"/>
  <c r="BK138" i="16"/>
  <c r="J231" i="16"/>
  <c r="J216" i="16"/>
  <c r="J183" i="16"/>
  <c r="BK146" i="16"/>
  <c r="BK129" i="16"/>
  <c r="J182" i="16"/>
  <c r="J156" i="16"/>
  <c r="J134" i="16"/>
  <c r="BK218" i="16"/>
  <c r="J205" i="16"/>
  <c r="BK178" i="16"/>
  <c r="J147" i="16"/>
  <c r="BK212" i="16"/>
  <c r="J177" i="16"/>
  <c r="BK152" i="16"/>
  <c r="BK210" i="16"/>
  <c r="BK196" i="16"/>
  <c r="BK131" i="16"/>
  <c r="J224" i="16"/>
  <c r="J193" i="16"/>
  <c r="BK169" i="16"/>
  <c r="J144" i="16"/>
  <c r="T134" i="2" l="1"/>
  <c r="T133" i="2" s="1"/>
  <c r="T174" i="2"/>
  <c r="BK191" i="2"/>
  <c r="J191" i="2"/>
  <c r="J107" i="2" s="1"/>
  <c r="BK208" i="2"/>
  <c r="J208" i="2"/>
  <c r="J109" i="2" s="1"/>
  <c r="R216" i="2"/>
  <c r="BK169" i="3"/>
  <c r="J169" i="3"/>
  <c r="J99" i="3"/>
  <c r="T189" i="3"/>
  <c r="T204" i="3"/>
  <c r="R255" i="3"/>
  <c r="BK293" i="3"/>
  <c r="J293" i="3" s="1"/>
  <c r="J108" i="3" s="1"/>
  <c r="BK329" i="3"/>
  <c r="J329" i="3"/>
  <c r="J110" i="3" s="1"/>
  <c r="BK345" i="3"/>
  <c r="J345" i="3"/>
  <c r="J112" i="3" s="1"/>
  <c r="T350" i="3"/>
  <c r="R439" i="3"/>
  <c r="P551" i="3"/>
  <c r="BK570" i="3"/>
  <c r="J570" i="3" s="1"/>
  <c r="J125" i="3" s="1"/>
  <c r="BK574" i="3"/>
  <c r="J574" i="3" s="1"/>
  <c r="J126" i="3" s="1"/>
  <c r="BK583" i="3"/>
  <c r="J583" i="3"/>
  <c r="J128" i="3"/>
  <c r="P124" i="4"/>
  <c r="P123" i="4"/>
  <c r="P121" i="5"/>
  <c r="P156" i="5"/>
  <c r="P124" i="6"/>
  <c r="P140" i="6"/>
  <c r="R168" i="6"/>
  <c r="R185" i="6"/>
  <c r="P132" i="7"/>
  <c r="BK132" i="8"/>
  <c r="T152" i="8"/>
  <c r="P174" i="8"/>
  <c r="BK252" i="8"/>
  <c r="J252" i="8"/>
  <c r="J105" i="8"/>
  <c r="T148" i="9"/>
  <c r="R156" i="9"/>
  <c r="BK168" i="9"/>
  <c r="BK188" i="9"/>
  <c r="J188" i="9" s="1"/>
  <c r="J106" i="9" s="1"/>
  <c r="P294" i="9"/>
  <c r="R351" i="9"/>
  <c r="R350" i="9"/>
  <c r="P131" i="10"/>
  <c r="P139" i="11"/>
  <c r="BK155" i="11"/>
  <c r="J155" i="11" s="1"/>
  <c r="J103" i="11" s="1"/>
  <c r="R150" i="12"/>
  <c r="P203" i="12"/>
  <c r="BK255" i="12"/>
  <c r="J255" i="12" s="1"/>
  <c r="J102" i="12" s="1"/>
  <c r="BK273" i="12"/>
  <c r="J273" i="12" s="1"/>
  <c r="J103" i="12" s="1"/>
  <c r="T121" i="13"/>
  <c r="T120" i="13"/>
  <c r="T120" i="15"/>
  <c r="T119" i="15" s="1"/>
  <c r="T118" i="15" s="1"/>
  <c r="R179" i="2"/>
  <c r="T191" i="2"/>
  <c r="P208" i="2"/>
  <c r="P216" i="2"/>
  <c r="T153" i="3"/>
  <c r="P209" i="3"/>
  <c r="BK252" i="3"/>
  <c r="J252" i="3"/>
  <c r="J103" i="3"/>
  <c r="R275" i="3"/>
  <c r="P316" i="3"/>
  <c r="T339" i="3"/>
  <c r="BK354" i="3"/>
  <c r="J354" i="3"/>
  <c r="J114" i="3" s="1"/>
  <c r="T358" i="3"/>
  <c r="P367" i="3"/>
  <c r="P381" i="3"/>
  <c r="T389" i="3"/>
  <c r="R428" i="3"/>
  <c r="T537" i="3"/>
  <c r="T543" i="3"/>
  <c r="T566" i="3"/>
  <c r="BK578" i="3"/>
  <c r="J578" i="3"/>
  <c r="J127" i="3" s="1"/>
  <c r="BK588" i="3"/>
  <c r="J588" i="3"/>
  <c r="J130" i="3"/>
  <c r="R593" i="3"/>
  <c r="T124" i="4"/>
  <c r="T123" i="4"/>
  <c r="T121" i="5"/>
  <c r="T156" i="5"/>
  <c r="BK124" i="6"/>
  <c r="J124" i="6"/>
  <c r="J97" i="6"/>
  <c r="R140" i="6"/>
  <c r="BK168" i="6"/>
  <c r="J168" i="6"/>
  <c r="J101" i="6"/>
  <c r="P185" i="6"/>
  <c r="BK132" i="7"/>
  <c r="T132" i="8"/>
  <c r="T143" i="8"/>
  <c r="T202" i="8"/>
  <c r="R257" i="8"/>
  <c r="R256" i="8"/>
  <c r="BK148" i="9"/>
  <c r="J148" i="9" s="1"/>
  <c r="J100" i="9" s="1"/>
  <c r="P192" i="9"/>
  <c r="R243" i="9"/>
  <c r="T351" i="9"/>
  <c r="T350" i="9" s="1"/>
  <c r="BK131" i="10"/>
  <c r="J131" i="10"/>
  <c r="J99" i="10" s="1"/>
  <c r="BK139" i="11"/>
  <c r="J139" i="11"/>
  <c r="J98" i="11"/>
  <c r="P155" i="11"/>
  <c r="P150" i="12"/>
  <c r="R203" i="12"/>
  <c r="T255" i="12"/>
  <c r="P273" i="12"/>
  <c r="T167" i="13"/>
  <c r="R120" i="15"/>
  <c r="R119" i="15"/>
  <c r="R118" i="15"/>
  <c r="BK123" i="16"/>
  <c r="BK122" i="16"/>
  <c r="J122" i="16"/>
  <c r="J97" i="16" s="1"/>
  <c r="R174" i="2"/>
  <c r="T199" i="2"/>
  <c r="T212" i="2"/>
  <c r="BK219" i="2"/>
  <c r="J219" i="2" s="1"/>
  <c r="J112" i="2" s="1"/>
  <c r="BK153" i="3"/>
  <c r="J153" i="3" s="1"/>
  <c r="J98" i="3" s="1"/>
  <c r="BK189" i="3"/>
  <c r="J189" i="3"/>
  <c r="J100" i="3"/>
  <c r="BK204" i="3"/>
  <c r="J204" i="3"/>
  <c r="J101" i="3"/>
  <c r="T255" i="3"/>
  <c r="T293" i="3"/>
  <c r="T329" i="3"/>
  <c r="BK350" i="3"/>
  <c r="J350" i="3"/>
  <c r="J113" i="3" s="1"/>
  <c r="P354" i="3"/>
  <c r="BK367" i="3"/>
  <c r="J367" i="3" s="1"/>
  <c r="J116" i="3" s="1"/>
  <c r="BK381" i="3"/>
  <c r="J381" i="3"/>
  <c r="J117" i="3"/>
  <c r="T381" i="3"/>
  <c r="R389" i="3"/>
  <c r="T428" i="3"/>
  <c r="BK551" i="3"/>
  <c r="J551" i="3" s="1"/>
  <c r="J123" i="3" s="1"/>
  <c r="P570" i="3"/>
  <c r="P578" i="3"/>
  <c r="T583" i="3"/>
  <c r="BK593" i="3"/>
  <c r="J593" i="3"/>
  <c r="J131" i="3" s="1"/>
  <c r="R124" i="4"/>
  <c r="R123" i="4"/>
  <c r="R121" i="5"/>
  <c r="R169" i="5"/>
  <c r="T124" i="6"/>
  <c r="R149" i="6"/>
  <c r="R159" i="6"/>
  <c r="R180" i="6"/>
  <c r="R123" i="7"/>
  <c r="T129" i="7"/>
  <c r="R152" i="8"/>
  <c r="T174" i="8"/>
  <c r="R252" i="8"/>
  <c r="BK134" i="9"/>
  <c r="BK153" i="9"/>
  <c r="J153" i="9" s="1"/>
  <c r="J101" i="9" s="1"/>
  <c r="BK156" i="9"/>
  <c r="J156" i="9"/>
  <c r="J102" i="9"/>
  <c r="P168" i="9"/>
  <c r="R188" i="9"/>
  <c r="BK243" i="9"/>
  <c r="J243" i="9" s="1"/>
  <c r="J108" i="9" s="1"/>
  <c r="P351" i="9"/>
  <c r="P350" i="9"/>
  <c r="T131" i="10"/>
  <c r="R125" i="11"/>
  <c r="R142" i="11"/>
  <c r="P148" i="11"/>
  <c r="P179" i="11"/>
  <c r="T125" i="12"/>
  <c r="P175" i="12"/>
  <c r="P228" i="12"/>
  <c r="P279" i="12"/>
  <c r="R121" i="13"/>
  <c r="R120" i="13"/>
  <c r="P120" i="14"/>
  <c r="P119" i="14" s="1"/>
  <c r="P118" i="14" s="1"/>
  <c r="AU107" i="1" s="1"/>
  <c r="R123" i="16"/>
  <c r="R122" i="16"/>
  <c r="R134" i="2"/>
  <c r="R133" i="2"/>
  <c r="P174" i="2"/>
  <c r="P191" i="2"/>
  <c r="R208" i="2"/>
  <c r="BK216" i="2"/>
  <c r="J216" i="2"/>
  <c r="J111" i="2"/>
  <c r="R169" i="3"/>
  <c r="BK209" i="3"/>
  <c r="J209" i="3"/>
  <c r="J102" i="3" s="1"/>
  <c r="P252" i="3"/>
  <c r="BK275" i="3"/>
  <c r="J275" i="3"/>
  <c r="J105" i="3"/>
  <c r="T316" i="3"/>
  <c r="R339" i="3"/>
  <c r="P350" i="3"/>
  <c r="P358" i="3"/>
  <c r="R367" i="3"/>
  <c r="R381" i="3"/>
  <c r="BK389" i="3"/>
  <c r="J389" i="3"/>
  <c r="J118" i="3" s="1"/>
  <c r="BK428" i="3"/>
  <c r="J428" i="3"/>
  <c r="J119" i="3" s="1"/>
  <c r="BK537" i="3"/>
  <c r="J537" i="3"/>
  <c r="J121" i="3"/>
  <c r="T551" i="3"/>
  <c r="R570" i="3"/>
  <c r="R578" i="3"/>
  <c r="T588" i="3"/>
  <c r="T587" i="3" s="1"/>
  <c r="BK133" i="4"/>
  <c r="J133" i="4"/>
  <c r="J102" i="4"/>
  <c r="BK156" i="5"/>
  <c r="J156" i="5" s="1"/>
  <c r="J98" i="5" s="1"/>
  <c r="P149" i="6"/>
  <c r="BK159" i="6"/>
  <c r="J159" i="6" s="1"/>
  <c r="J100" i="6" s="1"/>
  <c r="BK180" i="6"/>
  <c r="J180" i="6"/>
  <c r="J102" i="6" s="1"/>
  <c r="R132" i="7"/>
  <c r="P132" i="8"/>
  <c r="P143" i="8"/>
  <c r="P202" i="8"/>
  <c r="P257" i="8"/>
  <c r="P256" i="8"/>
  <c r="R153" i="9"/>
  <c r="T192" i="9"/>
  <c r="T243" i="9"/>
  <c r="BK125" i="10"/>
  <c r="J125" i="10" s="1"/>
  <c r="J98" i="10" s="1"/>
  <c r="T125" i="11"/>
  <c r="T142" i="11"/>
  <c r="R148" i="11"/>
  <c r="T179" i="11"/>
  <c r="T150" i="12"/>
  <c r="BK203" i="12"/>
  <c r="J203" i="12"/>
  <c r="J100" i="12"/>
  <c r="R255" i="12"/>
  <c r="R273" i="12"/>
  <c r="R167" i="13"/>
  <c r="BK120" i="15"/>
  <c r="BK119" i="15"/>
  <c r="J119" i="15" s="1"/>
  <c r="J97" i="15" s="1"/>
  <c r="T128" i="16"/>
  <c r="T127" i="16" s="1"/>
  <c r="BK134" i="2"/>
  <c r="J134" i="2"/>
  <c r="J98" i="2"/>
  <c r="BK174" i="2"/>
  <c r="J174" i="2" s="1"/>
  <c r="J101" i="2" s="1"/>
  <c r="R191" i="2"/>
  <c r="T208" i="2"/>
  <c r="P219" i="2"/>
  <c r="P153" i="3"/>
  <c r="P189" i="3"/>
  <c r="P204" i="3"/>
  <c r="P255" i="3"/>
  <c r="P293" i="3"/>
  <c r="R329" i="3"/>
  <c r="P345" i="3"/>
  <c r="BK358" i="3"/>
  <c r="J358" i="3"/>
  <c r="J115" i="3"/>
  <c r="P439" i="3"/>
  <c r="BK543" i="3"/>
  <c r="J543" i="3"/>
  <c r="J122" i="3"/>
  <c r="R566" i="3"/>
  <c r="P574" i="3"/>
  <c r="R583" i="3"/>
  <c r="T593" i="3"/>
  <c r="P133" i="4"/>
  <c r="P132" i="4" s="1"/>
  <c r="BK121" i="5"/>
  <c r="J121" i="5"/>
  <c r="J97" i="5" s="1"/>
  <c r="BK169" i="5"/>
  <c r="J169" i="5"/>
  <c r="J99" i="5"/>
  <c r="R124" i="6"/>
  <c r="R123" i="6" s="1"/>
  <c r="BK149" i="6"/>
  <c r="J149" i="6"/>
  <c r="J99" i="6" s="1"/>
  <c r="T159" i="6"/>
  <c r="BK185" i="6"/>
  <c r="J185" i="6"/>
  <c r="J103" i="6"/>
  <c r="T132" i="7"/>
  <c r="BK143" i="8"/>
  <c r="J143" i="8"/>
  <c r="J101" i="8" s="1"/>
  <c r="BK202" i="8"/>
  <c r="J202" i="8"/>
  <c r="J104" i="8"/>
  <c r="T252" i="8"/>
  <c r="P134" i="9"/>
  <c r="P148" i="9"/>
  <c r="R192" i="9"/>
  <c r="P243" i="9"/>
  <c r="BK351" i="9"/>
  <c r="BK350" i="9"/>
  <c r="J350" i="9"/>
  <c r="J111" i="9"/>
  <c r="P125" i="10"/>
  <c r="P124" i="10"/>
  <c r="P123" i="10"/>
  <c r="AU103" i="1" s="1"/>
  <c r="T139" i="11"/>
  <c r="T155" i="11"/>
  <c r="T154" i="11"/>
  <c r="R125" i="12"/>
  <c r="BK175" i="12"/>
  <c r="J175" i="12"/>
  <c r="J99" i="12"/>
  <c r="BK228" i="12"/>
  <c r="J228" i="12" s="1"/>
  <c r="J101" i="12" s="1"/>
  <c r="R279" i="12"/>
  <c r="BK167" i="13"/>
  <c r="J167" i="13" s="1"/>
  <c r="J99" i="13" s="1"/>
  <c r="T120" i="14"/>
  <c r="T119" i="14" s="1"/>
  <c r="T118" i="14" s="1"/>
  <c r="P120" i="15"/>
  <c r="P119" i="15"/>
  <c r="P118" i="15"/>
  <c r="AU108" i="1" s="1"/>
  <c r="R128" i="16"/>
  <c r="R127" i="16"/>
  <c r="BK236" i="16"/>
  <c r="J236" i="16" s="1"/>
  <c r="J101" i="16" s="1"/>
  <c r="P179" i="2"/>
  <c r="R199" i="2"/>
  <c r="P212" i="2"/>
  <c r="R219" i="2"/>
  <c r="T169" i="3"/>
  <c r="R209" i="3"/>
  <c r="R252" i="3"/>
  <c r="R293" i="3"/>
  <c r="P329" i="3"/>
  <c r="R345" i="3"/>
  <c r="T354" i="3"/>
  <c r="BK439" i="3"/>
  <c r="J439" i="3"/>
  <c r="J120" i="3" s="1"/>
  <c r="R537" i="3"/>
  <c r="P543" i="3"/>
  <c r="BK566" i="3"/>
  <c r="J566" i="3"/>
  <c r="J124" i="3" s="1"/>
  <c r="T574" i="3"/>
  <c r="P583" i="3"/>
  <c r="P593" i="3"/>
  <c r="BK124" i="4"/>
  <c r="J124" i="4"/>
  <c r="J98" i="4"/>
  <c r="T133" i="4"/>
  <c r="T132" i="4" s="1"/>
  <c r="R156" i="5"/>
  <c r="BK140" i="6"/>
  <c r="J140" i="6" s="1"/>
  <c r="J98" i="6" s="1"/>
  <c r="P168" i="6"/>
  <c r="T180" i="6"/>
  <c r="BK123" i="7"/>
  <c r="J123" i="7" s="1"/>
  <c r="J98" i="7" s="1"/>
  <c r="R129" i="7"/>
  <c r="P152" i="8"/>
  <c r="R174" i="8"/>
  <c r="T257" i="8"/>
  <c r="T256" i="8"/>
  <c r="R134" i="9"/>
  <c r="T153" i="9"/>
  <c r="BK192" i="9"/>
  <c r="J192" i="9"/>
  <c r="J107" i="9" s="1"/>
  <c r="T294" i="9"/>
  <c r="R125" i="10"/>
  <c r="P125" i="11"/>
  <c r="P142" i="11"/>
  <c r="T148" i="11"/>
  <c r="R179" i="11"/>
  <c r="BK125" i="12"/>
  <c r="J125" i="12" s="1"/>
  <c r="J97" i="12" s="1"/>
  <c r="R175" i="12"/>
  <c r="T228" i="12"/>
  <c r="T279" i="12"/>
  <c r="P121" i="13"/>
  <c r="P120" i="13"/>
  <c r="P128" i="16"/>
  <c r="P127" i="16" s="1"/>
  <c r="P121" i="16" s="1"/>
  <c r="AU109" i="1" s="1"/>
  <c r="P236" i="16"/>
  <c r="BK179" i="2"/>
  <c r="J179" i="2"/>
  <c r="J102" i="2"/>
  <c r="BK199" i="2"/>
  <c r="J199" i="2"/>
  <c r="J108" i="2"/>
  <c r="R212" i="2"/>
  <c r="T219" i="2"/>
  <c r="R153" i="3"/>
  <c r="R189" i="3"/>
  <c r="R152" i="3" s="1"/>
  <c r="R204" i="3"/>
  <c r="BK255" i="3"/>
  <c r="J255" i="3"/>
  <c r="J104" i="3" s="1"/>
  <c r="T275" i="3"/>
  <c r="R316" i="3"/>
  <c r="P339" i="3"/>
  <c r="R350" i="3"/>
  <c r="R358" i="3"/>
  <c r="T367" i="3"/>
  <c r="P389" i="3"/>
  <c r="P428" i="3"/>
  <c r="P537" i="3"/>
  <c r="R543" i="3"/>
  <c r="P566" i="3"/>
  <c r="R574" i="3"/>
  <c r="P588" i="3"/>
  <c r="P587" i="3"/>
  <c r="T169" i="5"/>
  <c r="T140" i="6"/>
  <c r="T168" i="6"/>
  <c r="T185" i="6"/>
  <c r="P123" i="7"/>
  <c r="P129" i="7"/>
  <c r="P122" i="7" s="1"/>
  <c r="P121" i="7" s="1"/>
  <c r="AU100" i="1" s="1"/>
  <c r="BK152" i="8"/>
  <c r="J152" i="8" s="1"/>
  <c r="J102" i="8" s="1"/>
  <c r="BK174" i="8"/>
  <c r="J174" i="8"/>
  <c r="J103" i="8" s="1"/>
  <c r="P252" i="8"/>
  <c r="T134" i="9"/>
  <c r="T133" i="9" s="1"/>
  <c r="P153" i="9"/>
  <c r="T156" i="9"/>
  <c r="T168" i="9"/>
  <c r="T167" i="9"/>
  <c r="T188" i="9"/>
  <c r="BK294" i="9"/>
  <c r="J294" i="9"/>
  <c r="J109" i="9" s="1"/>
  <c r="R131" i="10"/>
  <c r="R139" i="11"/>
  <c r="R155" i="11"/>
  <c r="R154" i="11"/>
  <c r="P125" i="12"/>
  <c r="T175" i="12"/>
  <c r="R228" i="12"/>
  <c r="BK279" i="12"/>
  <c r="J279" i="12" s="1"/>
  <c r="J104" i="12" s="1"/>
  <c r="BK121" i="13"/>
  <c r="BK120" i="13"/>
  <c r="J120" i="13" s="1"/>
  <c r="J97" i="13" s="1"/>
  <c r="R120" i="14"/>
  <c r="R119" i="14" s="1"/>
  <c r="R118" i="14" s="1"/>
  <c r="P123" i="16"/>
  <c r="P122" i="16"/>
  <c r="T123" i="16"/>
  <c r="T122" i="16"/>
  <c r="R236" i="16"/>
  <c r="P134" i="2"/>
  <c r="P133" i="2"/>
  <c r="T179" i="2"/>
  <c r="P199" i="2"/>
  <c r="BK212" i="2"/>
  <c r="J212" i="2"/>
  <c r="J110" i="2"/>
  <c r="T216" i="2"/>
  <c r="P169" i="3"/>
  <c r="T209" i="3"/>
  <c r="T252" i="3"/>
  <c r="P275" i="3"/>
  <c r="BK316" i="3"/>
  <c r="J316" i="3"/>
  <c r="J109" i="3"/>
  <c r="BK339" i="3"/>
  <c r="J339" i="3" s="1"/>
  <c r="J111" i="3" s="1"/>
  <c r="T345" i="3"/>
  <c r="R354" i="3"/>
  <c r="T439" i="3"/>
  <c r="R551" i="3"/>
  <c r="T570" i="3"/>
  <c r="T578" i="3"/>
  <c r="R588" i="3"/>
  <c r="R587" i="3"/>
  <c r="R133" i="4"/>
  <c r="R132" i="4"/>
  <c r="P169" i="5"/>
  <c r="T149" i="6"/>
  <c r="P159" i="6"/>
  <c r="P180" i="6"/>
  <c r="T123" i="7"/>
  <c r="BK129" i="7"/>
  <c r="J129" i="7"/>
  <c r="J99" i="7"/>
  <c r="R132" i="8"/>
  <c r="R143" i="8"/>
  <c r="R202" i="8"/>
  <c r="BK257" i="8"/>
  <c r="BK256" i="8" s="1"/>
  <c r="J256" i="8" s="1"/>
  <c r="J106" i="8" s="1"/>
  <c r="R148" i="9"/>
  <c r="P156" i="9"/>
  <c r="R168" i="9"/>
  <c r="P188" i="9"/>
  <c r="R294" i="9"/>
  <c r="T125" i="10"/>
  <c r="T124" i="10"/>
  <c r="T123" i="10"/>
  <c r="BK125" i="11"/>
  <c r="J125" i="11" s="1"/>
  <c r="J97" i="11" s="1"/>
  <c r="BK142" i="11"/>
  <c r="J142" i="11" s="1"/>
  <c r="J99" i="11" s="1"/>
  <c r="BK148" i="11"/>
  <c r="J148" i="11"/>
  <c r="J101" i="11"/>
  <c r="BK179" i="11"/>
  <c r="J179" i="11"/>
  <c r="J104" i="11"/>
  <c r="BK150" i="12"/>
  <c r="J150" i="12" s="1"/>
  <c r="J98" i="12" s="1"/>
  <c r="T203" i="12"/>
  <c r="P255" i="12"/>
  <c r="T273" i="12"/>
  <c r="P167" i="13"/>
  <c r="BK120" i="14"/>
  <c r="BK119" i="14" s="1"/>
  <c r="BK128" i="16"/>
  <c r="J128" i="16" s="1"/>
  <c r="J100" i="16" s="1"/>
  <c r="T236" i="16"/>
  <c r="BK187" i="2"/>
  <c r="J187" i="2" s="1"/>
  <c r="J105" i="2" s="1"/>
  <c r="BK128" i="4"/>
  <c r="J128" i="4"/>
  <c r="J99" i="4" s="1"/>
  <c r="BK130" i="4"/>
  <c r="J130" i="4"/>
  <c r="J100" i="4"/>
  <c r="BK186" i="5"/>
  <c r="J186" i="5" s="1"/>
  <c r="J100" i="5" s="1"/>
  <c r="BK165" i="9"/>
  <c r="J165" i="9" s="1"/>
  <c r="J103" i="9" s="1"/>
  <c r="BK185" i="2"/>
  <c r="J185" i="2"/>
  <c r="J104" i="2" s="1"/>
  <c r="BK134" i="10"/>
  <c r="J134" i="10"/>
  <c r="J100" i="10"/>
  <c r="BK139" i="10"/>
  <c r="J139" i="10" s="1"/>
  <c r="J103" i="10" s="1"/>
  <c r="BK158" i="7"/>
  <c r="J158" i="7" s="1"/>
  <c r="J101" i="7" s="1"/>
  <c r="BK290" i="3"/>
  <c r="J290" i="3"/>
  <c r="J106" i="3" s="1"/>
  <c r="BK146" i="9"/>
  <c r="J146" i="9"/>
  <c r="J99" i="9"/>
  <c r="BK183" i="2"/>
  <c r="J183" i="2" s="1"/>
  <c r="J103" i="2" s="1"/>
  <c r="BK171" i="2"/>
  <c r="J171" i="2" s="1"/>
  <c r="J99" i="2" s="1"/>
  <c r="BK129" i="8"/>
  <c r="J129" i="8"/>
  <c r="J98" i="8" s="1"/>
  <c r="BK348" i="9"/>
  <c r="J348" i="9"/>
  <c r="J110" i="9"/>
  <c r="BK137" i="10"/>
  <c r="J137" i="10" s="1"/>
  <c r="J102" i="10" s="1"/>
  <c r="BK189" i="2"/>
  <c r="J189" i="2" s="1"/>
  <c r="J106" i="2" s="1"/>
  <c r="BK146" i="11"/>
  <c r="J146" i="11"/>
  <c r="J100" i="11" s="1"/>
  <c r="J89" i="16"/>
  <c r="F118" i="16"/>
  <c r="BF160" i="16"/>
  <c r="BF176" i="16"/>
  <c r="BF177" i="16"/>
  <c r="BF191" i="16"/>
  <c r="BF199" i="16"/>
  <c r="BF203" i="16"/>
  <c r="BF204" i="16"/>
  <c r="BF209" i="16"/>
  <c r="BF210" i="16"/>
  <c r="BF222" i="16"/>
  <c r="BF225" i="16"/>
  <c r="BF232" i="16"/>
  <c r="BF233" i="16"/>
  <c r="BF237" i="16"/>
  <c r="BF238" i="16"/>
  <c r="J92" i="16"/>
  <c r="BF134" i="16"/>
  <c r="BF135" i="16"/>
  <c r="BF136" i="16"/>
  <c r="BF137" i="16"/>
  <c r="BF142" i="16"/>
  <c r="BF152" i="16"/>
  <c r="BF179" i="16"/>
  <c r="BF183" i="16"/>
  <c r="BF192" i="16"/>
  <c r="BF194" i="16"/>
  <c r="BF207" i="16"/>
  <c r="BF224" i="16"/>
  <c r="BF235" i="16"/>
  <c r="BK118" i="15"/>
  <c r="J118" i="15" s="1"/>
  <c r="J30" i="15" s="1"/>
  <c r="J120" i="15"/>
  <c r="J98" i="15"/>
  <c r="E111" i="16"/>
  <c r="BF129" i="16"/>
  <c r="BF144" i="16"/>
  <c r="BF155" i="16"/>
  <c r="BF156" i="16"/>
  <c r="BF174" i="16"/>
  <c r="BF184" i="16"/>
  <c r="BF206" i="16"/>
  <c r="BF215" i="16"/>
  <c r="BF227" i="16"/>
  <c r="BF126" i="16"/>
  <c r="BF132" i="16"/>
  <c r="BF133" i="16"/>
  <c r="BF139" i="16"/>
  <c r="BF153" i="16"/>
  <c r="BF161" i="16"/>
  <c r="BF165" i="16"/>
  <c r="BF166" i="16"/>
  <c r="BF167" i="16"/>
  <c r="BF171" i="16"/>
  <c r="BF223" i="16"/>
  <c r="BF125" i="16"/>
  <c r="BF140" i="16"/>
  <c r="BF143" i="16"/>
  <c r="BF147" i="16"/>
  <c r="BF148" i="16"/>
  <c r="BF168" i="16"/>
  <c r="BF186" i="16"/>
  <c r="BF187" i="16"/>
  <c r="BF189" i="16"/>
  <c r="BF193" i="16"/>
  <c r="BF197" i="16"/>
  <c r="BF198" i="16"/>
  <c r="BF201" i="16"/>
  <c r="BF202" i="16"/>
  <c r="BF211" i="16"/>
  <c r="BF212" i="16"/>
  <c r="BF220" i="16"/>
  <c r="BF221" i="16"/>
  <c r="BF228" i="16"/>
  <c r="BF230" i="16"/>
  <c r="BF231" i="16"/>
  <c r="BF131" i="16"/>
  <c r="BF138" i="16"/>
  <c r="BF141" i="16"/>
  <c r="BF150" i="16"/>
  <c r="BF151" i="16"/>
  <c r="BF157" i="16"/>
  <c r="BF159" i="16"/>
  <c r="BF180" i="16"/>
  <c r="BF188" i="16"/>
  <c r="BF190" i="16"/>
  <c r="BF196" i="16"/>
  <c r="BF200" i="16"/>
  <c r="BF208" i="16"/>
  <c r="BF229" i="16"/>
  <c r="BF234" i="16"/>
  <c r="BF130" i="16"/>
  <c r="BF145" i="16"/>
  <c r="BF146" i="16"/>
  <c r="BF149" i="16"/>
  <c r="BF158" i="16"/>
  <c r="BF162" i="16"/>
  <c r="BF169" i="16"/>
  <c r="BF178" i="16"/>
  <c r="BF205" i="16"/>
  <c r="BF213" i="16"/>
  <c r="BF214" i="16"/>
  <c r="BF216" i="16"/>
  <c r="BF217" i="16"/>
  <c r="BF219" i="16"/>
  <c r="BF226" i="16"/>
  <c r="BF124" i="16"/>
  <c r="BF154" i="16"/>
  <c r="BF163" i="16"/>
  <c r="BF164" i="16"/>
  <c r="BF170" i="16"/>
  <c r="BF172" i="16"/>
  <c r="BF173" i="16"/>
  <c r="BF175" i="16"/>
  <c r="BF181" i="16"/>
  <c r="BF182" i="16"/>
  <c r="BF185" i="16"/>
  <c r="BF195" i="16"/>
  <c r="BF218" i="16"/>
  <c r="J92" i="15"/>
  <c r="BF135" i="15"/>
  <c r="BF140" i="15"/>
  <c r="BF124" i="15"/>
  <c r="BF131" i="15"/>
  <c r="BF128" i="15"/>
  <c r="BF129" i="15"/>
  <c r="BF134" i="15"/>
  <c r="BF137" i="15"/>
  <c r="BF139" i="15"/>
  <c r="BF144" i="15"/>
  <c r="BF147" i="15"/>
  <c r="E108" i="15"/>
  <c r="F115" i="15"/>
  <c r="BF121" i="15"/>
  <c r="BF122" i="15"/>
  <c r="BF123" i="15"/>
  <c r="BF127" i="15"/>
  <c r="BF142" i="15"/>
  <c r="BF143" i="15"/>
  <c r="BF138" i="15"/>
  <c r="BF141" i="15"/>
  <c r="BF136" i="15"/>
  <c r="BF148" i="15"/>
  <c r="J89" i="15"/>
  <c r="BF125" i="15"/>
  <c r="BF126" i="15"/>
  <c r="BF132" i="15"/>
  <c r="BF133" i="15"/>
  <c r="BF149" i="15"/>
  <c r="BF130" i="15"/>
  <c r="BF145" i="15"/>
  <c r="BF146" i="15"/>
  <c r="J121" i="13"/>
  <c r="J98" i="13" s="1"/>
  <c r="BF125" i="14"/>
  <c r="BF137" i="14"/>
  <c r="BF140" i="14"/>
  <c r="BF144" i="14"/>
  <c r="BF156" i="14"/>
  <c r="BF161" i="14"/>
  <c r="BF163" i="14"/>
  <c r="BF167" i="14"/>
  <c r="BF170" i="14"/>
  <c r="J112" i="14"/>
  <c r="BF123" i="14"/>
  <c r="BF129" i="14"/>
  <c r="BF139" i="14"/>
  <c r="BF143" i="14"/>
  <c r="BF146" i="14"/>
  <c r="BF155" i="14"/>
  <c r="BF164" i="14"/>
  <c r="F92" i="14"/>
  <c r="BF121" i="14"/>
  <c r="BF124" i="14"/>
  <c r="BF130" i="14"/>
  <c r="BF133" i="14"/>
  <c r="BF136" i="14"/>
  <c r="BF142" i="14"/>
  <c r="BF145" i="14"/>
  <c r="BF154" i="14"/>
  <c r="BF158" i="14"/>
  <c r="BF172" i="14"/>
  <c r="BK119" i="13"/>
  <c r="J119" i="13"/>
  <c r="J96" i="13"/>
  <c r="J92" i="14"/>
  <c r="BF134" i="14"/>
  <c r="BF138" i="14"/>
  <c r="BF141" i="14"/>
  <c r="BF147" i="14"/>
  <c r="E85" i="14"/>
  <c r="BF150" i="14"/>
  <c r="BF153" i="14"/>
  <c r="BF159" i="14"/>
  <c r="BF160" i="14"/>
  <c r="BF162" i="14"/>
  <c r="BF168" i="14"/>
  <c r="BF169" i="14"/>
  <c r="BF173" i="14"/>
  <c r="BF127" i="14"/>
  <c r="BF135" i="14"/>
  <c r="BF149" i="14"/>
  <c r="BF151" i="14"/>
  <c r="BF165" i="14"/>
  <c r="BF174" i="14"/>
  <c r="BF122" i="14"/>
  <c r="BF126" i="14"/>
  <c r="BF128" i="14"/>
  <c r="BF132" i="14"/>
  <c r="BF148" i="14"/>
  <c r="BF152" i="14"/>
  <c r="BF171" i="14"/>
  <c r="BF131" i="14"/>
  <c r="BF157" i="14"/>
  <c r="BF166" i="14"/>
  <c r="J89" i="13"/>
  <c r="BF127" i="13"/>
  <c r="BF131" i="13"/>
  <c r="BF132" i="13"/>
  <c r="BF133" i="13"/>
  <c r="BF135" i="13"/>
  <c r="BF136" i="13"/>
  <c r="BF145" i="13"/>
  <c r="BF152" i="13"/>
  <c r="F92" i="13"/>
  <c r="J116" i="13"/>
  <c r="BF122" i="13"/>
  <c r="BF124" i="13"/>
  <c r="BF146" i="13"/>
  <c r="BF153" i="13"/>
  <c r="BF155" i="13"/>
  <c r="BF156" i="13"/>
  <c r="BF158" i="13"/>
  <c r="BF165" i="13"/>
  <c r="E85" i="13"/>
  <c r="BF134" i="13"/>
  <c r="BF150" i="13"/>
  <c r="BF160" i="13"/>
  <c r="BF159" i="13"/>
  <c r="BF123" i="13"/>
  <c r="BF126" i="13"/>
  <c r="BF143" i="13"/>
  <c r="BF144" i="13"/>
  <c r="BF151" i="13"/>
  <c r="BF154" i="13"/>
  <c r="BF161" i="13"/>
  <c r="BF128" i="13"/>
  <c r="BF129" i="13"/>
  <c r="BF139" i="13"/>
  <c r="BF163" i="13"/>
  <c r="BF170" i="13"/>
  <c r="BF125" i="13"/>
  <c r="BF130" i="13"/>
  <c r="BF138" i="13"/>
  <c r="BF140" i="13"/>
  <c r="BF141" i="13"/>
  <c r="BF142" i="13"/>
  <c r="BF147" i="13"/>
  <c r="BF148" i="13"/>
  <c r="BF157" i="13"/>
  <c r="BF137" i="13"/>
  <c r="BF149" i="13"/>
  <c r="BF162" i="13"/>
  <c r="BF164" i="13"/>
  <c r="BF166" i="13"/>
  <c r="BF168" i="13"/>
  <c r="BF169" i="13"/>
  <c r="BF171" i="13"/>
  <c r="BF172" i="13"/>
  <c r="BF149" i="12"/>
  <c r="BF153" i="12"/>
  <c r="BF155" i="12"/>
  <c r="BF158" i="12"/>
  <c r="BF160" i="12"/>
  <c r="BF161" i="12"/>
  <c r="BF209" i="12"/>
  <c r="BF219" i="12"/>
  <c r="BF245" i="12"/>
  <c r="BF247" i="12"/>
  <c r="BF249" i="12"/>
  <c r="BF254" i="12"/>
  <c r="BF263" i="12"/>
  <c r="BF275" i="12"/>
  <c r="BF276" i="12"/>
  <c r="BF281" i="12"/>
  <c r="BF283" i="12"/>
  <c r="BF289" i="12"/>
  <c r="J89" i="12"/>
  <c r="F121" i="12"/>
  <c r="BF157" i="12"/>
  <c r="BF159" i="12"/>
  <c r="BF164" i="12"/>
  <c r="BF166" i="12"/>
  <c r="BF168" i="12"/>
  <c r="BF179" i="12"/>
  <c r="BF184" i="12"/>
  <c r="BF186" i="12"/>
  <c r="BF189" i="12"/>
  <c r="BF191" i="12"/>
  <c r="BF201" i="12"/>
  <c r="BF205" i="12"/>
  <c r="BF214" i="12"/>
  <c r="BF229" i="12"/>
  <c r="BF241" i="12"/>
  <c r="BF242" i="12"/>
  <c r="BF266" i="12"/>
  <c r="BF268" i="12"/>
  <c r="BF272" i="12"/>
  <c r="BK154" i="11"/>
  <c r="J154" i="11" s="1"/>
  <c r="J102" i="11" s="1"/>
  <c r="BF126" i="12"/>
  <c r="BF130" i="12"/>
  <c r="BF135" i="12"/>
  <c r="BF151" i="12"/>
  <c r="BF165" i="12"/>
  <c r="BF180" i="12"/>
  <c r="BF193" i="12"/>
  <c r="BF197" i="12"/>
  <c r="BF198" i="12"/>
  <c r="BF202" i="12"/>
  <c r="BF260" i="12"/>
  <c r="BF280" i="12"/>
  <c r="BF285" i="12"/>
  <c r="J92" i="12"/>
  <c r="BF128" i="12"/>
  <c r="BF129" i="12"/>
  <c r="BF131" i="12"/>
  <c r="BF136" i="12"/>
  <c r="BF172" i="12"/>
  <c r="BF177" i="12"/>
  <c r="BF183" i="12"/>
  <c r="BF204" i="12"/>
  <c r="BF216" i="12"/>
  <c r="BF225" i="12"/>
  <c r="BF261" i="12"/>
  <c r="BF264" i="12"/>
  <c r="BF271" i="12"/>
  <c r="BF278" i="12"/>
  <c r="E85" i="12"/>
  <c r="BF132" i="12"/>
  <c r="BF152" i="12"/>
  <c r="BF170" i="12"/>
  <c r="BF174" i="12"/>
  <c r="BF187" i="12"/>
  <c r="BF199" i="12"/>
  <c r="BF200" i="12"/>
  <c r="BF213" i="12"/>
  <c r="BF222" i="12"/>
  <c r="BF224" i="12"/>
  <c r="BF234" i="12"/>
  <c r="BF236" i="12"/>
  <c r="BF239" i="12"/>
  <c r="BF240" i="12"/>
  <c r="BF243" i="12"/>
  <c r="BF251" i="12"/>
  <c r="BF256" i="12"/>
  <c r="BF269" i="12"/>
  <c r="BF286" i="12"/>
  <c r="BF287" i="12"/>
  <c r="BF138" i="12"/>
  <c r="BF141" i="12"/>
  <c r="BF163" i="12"/>
  <c r="BF173" i="12"/>
  <c r="BF185" i="12"/>
  <c r="BF192" i="12"/>
  <c r="BF206" i="12"/>
  <c r="BF210" i="12"/>
  <c r="BF215" i="12"/>
  <c r="BF226" i="12"/>
  <c r="BF232" i="12"/>
  <c r="BF235" i="12"/>
  <c r="BF237" i="12"/>
  <c r="BF238" i="12"/>
  <c r="BF252" i="12"/>
  <c r="BF257" i="12"/>
  <c r="BF258" i="12"/>
  <c r="BF259" i="12"/>
  <c r="BF274" i="12"/>
  <c r="BF282" i="12"/>
  <c r="BF133" i="12"/>
  <c r="BF145" i="12"/>
  <c r="BF146" i="12"/>
  <c r="BF147" i="12"/>
  <c r="BF154" i="12"/>
  <c r="BF181" i="12"/>
  <c r="BF182" i="12"/>
  <c r="BF190" i="12"/>
  <c r="BF195" i="12"/>
  <c r="BF212" i="12"/>
  <c r="BF218" i="12"/>
  <c r="BF220" i="12"/>
  <c r="BF227" i="12"/>
  <c r="BF244" i="12"/>
  <c r="BF127" i="12"/>
  <c r="BF134" i="12"/>
  <c r="BF137" i="12"/>
  <c r="BF139" i="12"/>
  <c r="BF140" i="12"/>
  <c r="BF143" i="12"/>
  <c r="BF148" i="12"/>
  <c r="BF156" i="12"/>
  <c r="BF162" i="12"/>
  <c r="BF171" i="12"/>
  <c r="BF176" i="12"/>
  <c r="BF178" i="12"/>
  <c r="BF188" i="12"/>
  <c r="BF207" i="12"/>
  <c r="BF208" i="12"/>
  <c r="BF211" i="12"/>
  <c r="BF217" i="12"/>
  <c r="BF230" i="12"/>
  <c r="BF231" i="12"/>
  <c r="BF233" i="12"/>
  <c r="BF253" i="12"/>
  <c r="BF262" i="12"/>
  <c r="BF265" i="12"/>
  <c r="BF267" i="12"/>
  <c r="BF277" i="12"/>
  <c r="BF284" i="12"/>
  <c r="BF288" i="12"/>
  <c r="BF131" i="11"/>
  <c r="BF132" i="11"/>
  <c r="BF147" i="11"/>
  <c r="BF151" i="11"/>
  <c r="BF152" i="11"/>
  <c r="BF153" i="11"/>
  <c r="BF158" i="11"/>
  <c r="BF167" i="11"/>
  <c r="BF127" i="11"/>
  <c r="BF129" i="11"/>
  <c r="BF133" i="11"/>
  <c r="BF173" i="11"/>
  <c r="BF175" i="11"/>
  <c r="F92" i="11"/>
  <c r="BF134" i="11"/>
  <c r="BF137" i="11"/>
  <c r="BF143" i="11"/>
  <c r="BF159" i="11"/>
  <c r="BF164" i="11"/>
  <c r="BF165" i="11"/>
  <c r="BF178" i="11"/>
  <c r="BF135" i="11"/>
  <c r="BF157" i="11"/>
  <c r="BF171" i="11"/>
  <c r="BF177" i="11"/>
  <c r="BF181" i="11"/>
  <c r="BF130" i="11"/>
  <c r="BF144" i="11"/>
  <c r="BF160" i="11"/>
  <c r="BF174" i="11"/>
  <c r="J89" i="11"/>
  <c r="BF136" i="11"/>
  <c r="BF145" i="11"/>
  <c r="BF161" i="11"/>
  <c r="BF162" i="11"/>
  <c r="BF170" i="11"/>
  <c r="BF172" i="11"/>
  <c r="E114" i="11"/>
  <c r="BF126" i="11"/>
  <c r="BF128" i="11"/>
  <c r="BF140" i="11"/>
  <c r="BF141" i="11"/>
  <c r="BF149" i="11"/>
  <c r="BF150" i="11"/>
  <c r="BF156" i="11"/>
  <c r="BF166" i="11"/>
  <c r="BF180" i="11"/>
  <c r="BF138" i="11"/>
  <c r="BF163" i="11"/>
  <c r="BF168" i="11"/>
  <c r="BF169" i="11"/>
  <c r="BF176" i="11"/>
  <c r="E113" i="10"/>
  <c r="BF133" i="10"/>
  <c r="J134" i="9"/>
  <c r="J98" i="9" s="1"/>
  <c r="J168" i="9"/>
  <c r="J105" i="9" s="1"/>
  <c r="F120" i="10"/>
  <c r="BF132" i="10"/>
  <c r="J89" i="10"/>
  <c r="BF127" i="10"/>
  <c r="J351" i="9"/>
  <c r="J112" i="9" s="1"/>
  <c r="BF140" i="10"/>
  <c r="J120" i="10"/>
  <c r="BF126" i="10"/>
  <c r="BF128" i="10"/>
  <c r="BF138" i="10"/>
  <c r="BF135" i="10"/>
  <c r="BF129" i="10"/>
  <c r="BF130" i="10"/>
  <c r="J132" i="8"/>
  <c r="J100" i="8" s="1"/>
  <c r="BF169" i="9"/>
  <c r="BF189" i="9"/>
  <c r="BF190" i="9"/>
  <c r="BF196" i="9"/>
  <c r="BF198" i="9"/>
  <c r="BF208" i="9"/>
  <c r="BF209" i="9"/>
  <c r="BF211" i="9"/>
  <c r="BF212" i="9"/>
  <c r="BF213" i="9"/>
  <c r="BF219" i="9"/>
  <c r="BF223" i="9"/>
  <c r="BF224" i="9"/>
  <c r="BF237" i="9"/>
  <c r="BF246" i="9"/>
  <c r="BF259" i="9"/>
  <c r="BF264" i="9"/>
  <c r="BF273" i="9"/>
  <c r="BF275" i="9"/>
  <c r="BF277" i="9"/>
  <c r="BF291" i="9"/>
  <c r="BF302" i="9"/>
  <c r="BF303" i="9"/>
  <c r="BF319" i="9"/>
  <c r="BF331" i="9"/>
  <c r="BF346" i="9"/>
  <c r="BF354" i="9"/>
  <c r="BF355" i="9"/>
  <c r="J257" i="8"/>
  <c r="J107" i="8" s="1"/>
  <c r="F92" i="9"/>
  <c r="BF176" i="9"/>
  <c r="BF193" i="9"/>
  <c r="BF194" i="9"/>
  <c r="BF199" i="9"/>
  <c r="BF206" i="9"/>
  <c r="BF207" i="9"/>
  <c r="BF210" i="9"/>
  <c r="BF221" i="9"/>
  <c r="BF222" i="9"/>
  <c r="BF226" i="9"/>
  <c r="BF230" i="9"/>
  <c r="BF245" i="9"/>
  <c r="BF261" i="9"/>
  <c r="BF263" i="9"/>
  <c r="BF266" i="9"/>
  <c r="BF271" i="9"/>
  <c r="BF292" i="9"/>
  <c r="BF309" i="9"/>
  <c r="BF311" i="9"/>
  <c r="BF312" i="9"/>
  <c r="BF316" i="9"/>
  <c r="BF318" i="9"/>
  <c r="BF327" i="9"/>
  <c r="BF328" i="9"/>
  <c r="BF339" i="9"/>
  <c r="BF340" i="9"/>
  <c r="BF341" i="9"/>
  <c r="BF353" i="9"/>
  <c r="BF151" i="9"/>
  <c r="BF166" i="9"/>
  <c r="BF171" i="9"/>
  <c r="BF203" i="9"/>
  <c r="BF204" i="9"/>
  <c r="BF205" i="9"/>
  <c r="BF231" i="9"/>
  <c r="BF238" i="9"/>
  <c r="BF248" i="9"/>
  <c r="BF257" i="9"/>
  <c r="BF297" i="9"/>
  <c r="BF300" i="9"/>
  <c r="BF301" i="9"/>
  <c r="BF308" i="9"/>
  <c r="J126" i="9"/>
  <c r="BF135" i="9"/>
  <c r="BF143" i="9"/>
  <c r="BF145" i="9"/>
  <c r="BF152" i="9"/>
  <c r="BF164" i="9"/>
  <c r="BF177" i="9"/>
  <c r="BF182" i="9"/>
  <c r="BF186" i="9"/>
  <c r="BF197" i="9"/>
  <c r="BF202" i="9"/>
  <c r="BF214" i="9"/>
  <c r="BF216" i="9"/>
  <c r="BF241" i="9"/>
  <c r="BF250" i="9"/>
  <c r="BF251" i="9"/>
  <c r="BF252" i="9"/>
  <c r="BF255" i="9"/>
  <c r="BF256" i="9"/>
  <c r="BF272" i="9"/>
  <c r="BF274" i="9"/>
  <c r="BF276" i="9"/>
  <c r="BF280" i="9"/>
  <c r="BF282" i="9"/>
  <c r="BF293" i="9"/>
  <c r="BF296" i="9"/>
  <c r="BF304" i="9"/>
  <c r="BF313" i="9"/>
  <c r="BF323" i="9"/>
  <c r="BF343" i="9"/>
  <c r="BF344" i="9"/>
  <c r="BF162" i="9"/>
  <c r="BF163" i="9"/>
  <c r="BF172" i="9"/>
  <c r="BF187" i="9"/>
  <c r="BF218" i="9"/>
  <c r="BF220" i="9"/>
  <c r="BF240" i="9"/>
  <c r="BF247" i="9"/>
  <c r="BF249" i="9"/>
  <c r="BF258" i="9"/>
  <c r="BF268" i="9"/>
  <c r="BF283" i="9"/>
  <c r="BF284" i="9"/>
  <c r="BF290" i="9"/>
  <c r="BF295" i="9"/>
  <c r="BF310" i="9"/>
  <c r="BF315" i="9"/>
  <c r="BF317" i="9"/>
  <c r="BF334" i="9"/>
  <c r="BF345" i="9"/>
  <c r="BF144" i="9"/>
  <c r="BF147" i="9"/>
  <c r="BF157" i="9"/>
  <c r="BF159" i="9"/>
  <c r="BF195" i="9"/>
  <c r="BF200" i="9"/>
  <c r="BF227" i="9"/>
  <c r="BF242" i="9"/>
  <c r="BF244" i="9"/>
  <c r="BF267" i="9"/>
  <c r="BF281" i="9"/>
  <c r="BF285" i="9"/>
  <c r="BF286" i="9"/>
  <c r="BF289" i="9"/>
  <c r="BF332" i="9"/>
  <c r="BF337" i="9"/>
  <c r="BF338" i="9"/>
  <c r="BF342" i="9"/>
  <c r="E85" i="9"/>
  <c r="BF136" i="9"/>
  <c r="BF138" i="9"/>
  <c r="BF139" i="9"/>
  <c r="BF141" i="9"/>
  <c r="BF154" i="9"/>
  <c r="BF158" i="9"/>
  <c r="BF178" i="9"/>
  <c r="BF179" i="9"/>
  <c r="BF180" i="9"/>
  <c r="BF181" i="9"/>
  <c r="BF183" i="9"/>
  <c r="BF184" i="9"/>
  <c r="BF185" i="9"/>
  <c r="BF191" i="9"/>
  <c r="BF217" i="9"/>
  <c r="BF225" i="9"/>
  <c r="BF229" i="9"/>
  <c r="BF232" i="9"/>
  <c r="BF235" i="9"/>
  <c r="BF253" i="9"/>
  <c r="BF262" i="9"/>
  <c r="BF298" i="9"/>
  <c r="BF299" i="9"/>
  <c r="BF307" i="9"/>
  <c r="BF322" i="9"/>
  <c r="BF333" i="9"/>
  <c r="BF335" i="9"/>
  <c r="BF336" i="9"/>
  <c r="BF347" i="9"/>
  <c r="BF352" i="9"/>
  <c r="BF137" i="9"/>
  <c r="BF140" i="9"/>
  <c r="BF142" i="9"/>
  <c r="BF149" i="9"/>
  <c r="BF150" i="9"/>
  <c r="BF155" i="9"/>
  <c r="BF160" i="9"/>
  <c r="BF161" i="9"/>
  <c r="BF170" i="9"/>
  <c r="BF173" i="9"/>
  <c r="BF174" i="9"/>
  <c r="BF175" i="9"/>
  <c r="BF201" i="9"/>
  <c r="BF215" i="9"/>
  <c r="BF228" i="9"/>
  <c r="BF233" i="9"/>
  <c r="BF234" i="9"/>
  <c r="BF236" i="9"/>
  <c r="BF239" i="9"/>
  <c r="BF254" i="9"/>
  <c r="BF260" i="9"/>
  <c r="BF265" i="9"/>
  <c r="BF269" i="9"/>
  <c r="BF270" i="9"/>
  <c r="BF278" i="9"/>
  <c r="BF279" i="9"/>
  <c r="BF287" i="9"/>
  <c r="BF288" i="9"/>
  <c r="BF305" i="9"/>
  <c r="BF306" i="9"/>
  <c r="BF314" i="9"/>
  <c r="BF320" i="9"/>
  <c r="BF321" i="9"/>
  <c r="BF324" i="9"/>
  <c r="BF325" i="9"/>
  <c r="BF326" i="9"/>
  <c r="BF329" i="9"/>
  <c r="BF330" i="9"/>
  <c r="BF349" i="9"/>
  <c r="J132" i="7"/>
  <c r="J100" i="7" s="1"/>
  <c r="J92" i="8"/>
  <c r="BF139" i="8"/>
  <c r="BF150" i="8"/>
  <c r="BF173" i="8"/>
  <c r="BF179" i="8"/>
  <c r="BF180" i="8"/>
  <c r="BF190" i="8"/>
  <c r="BF208" i="8"/>
  <c r="BF211" i="8"/>
  <c r="BF213" i="8"/>
  <c r="BF216" i="8"/>
  <c r="BF228" i="8"/>
  <c r="BF246" i="8"/>
  <c r="BF259" i="8"/>
  <c r="BF260" i="8"/>
  <c r="F92" i="8"/>
  <c r="BF130" i="8"/>
  <c r="BF133" i="8"/>
  <c r="BF135" i="8"/>
  <c r="BF136" i="8"/>
  <c r="BF175" i="8"/>
  <c r="BF207" i="8"/>
  <c r="BF217" i="8"/>
  <c r="BF221" i="8"/>
  <c r="BF225" i="8"/>
  <c r="BF238" i="8"/>
  <c r="BF240" i="8"/>
  <c r="BF241" i="8"/>
  <c r="BF251" i="8"/>
  <c r="J89" i="8"/>
  <c r="E117" i="8"/>
  <c r="BF145" i="8"/>
  <c r="BF149" i="8"/>
  <c r="BF153" i="8"/>
  <c r="BF159" i="8"/>
  <c r="BF160" i="8"/>
  <c r="BF168" i="8"/>
  <c r="BF181" i="8"/>
  <c r="BF182" i="8"/>
  <c r="BF188" i="8"/>
  <c r="BF189" i="8"/>
  <c r="BF193" i="8"/>
  <c r="BF203" i="8"/>
  <c r="BF204" i="8"/>
  <c r="BF233" i="8"/>
  <c r="BF236" i="8"/>
  <c r="BF239" i="8"/>
  <c r="BF248" i="8"/>
  <c r="BF253" i="8"/>
  <c r="BF146" i="8"/>
  <c r="BF151" i="8"/>
  <c r="BF163" i="8"/>
  <c r="BF165" i="8"/>
  <c r="BF170" i="8"/>
  <c r="BF172" i="8"/>
  <c r="BF177" i="8"/>
  <c r="BF183" i="8"/>
  <c r="BF184" i="8"/>
  <c r="BF185" i="8"/>
  <c r="BF186" i="8"/>
  <c r="BF192" i="8"/>
  <c r="BF195" i="8"/>
  <c r="BF197" i="8"/>
  <c r="BF224" i="8"/>
  <c r="BF231" i="8"/>
  <c r="BF242" i="8"/>
  <c r="BF249" i="8"/>
  <c r="BF156" i="8"/>
  <c r="BF194" i="8"/>
  <c r="BF196" i="8"/>
  <c r="BF200" i="8"/>
  <c r="BF218" i="8"/>
  <c r="BF227" i="8"/>
  <c r="BF230" i="8"/>
  <c r="BF134" i="8"/>
  <c r="BF142" i="8"/>
  <c r="BF154" i="8"/>
  <c r="BF157" i="8"/>
  <c r="BF161" i="8"/>
  <c r="BF206" i="8"/>
  <c r="BF212" i="8"/>
  <c r="BF215" i="8"/>
  <c r="BF222" i="8"/>
  <c r="BF223" i="8"/>
  <c r="BF229" i="8"/>
  <c r="BF234" i="8"/>
  <c r="BF235" i="8"/>
  <c r="BF237" i="8"/>
  <c r="BF244" i="8"/>
  <c r="BF255" i="8"/>
  <c r="BF137" i="8"/>
  <c r="BF141" i="8"/>
  <c r="BF147" i="8"/>
  <c r="BF155" i="8"/>
  <c r="BF158" i="8"/>
  <c r="BF162" i="8"/>
  <c r="BF167" i="8"/>
  <c r="BF169" i="8"/>
  <c r="BF171" i="8"/>
  <c r="BF178" i="8"/>
  <c r="BF187" i="8"/>
  <c r="BF191" i="8"/>
  <c r="BF205" i="8"/>
  <c r="BF209" i="8"/>
  <c r="BF210" i="8"/>
  <c r="BF214" i="8"/>
  <c r="BF226" i="8"/>
  <c r="BF232" i="8"/>
  <c r="BF245" i="8"/>
  <c r="BF250" i="8"/>
  <c r="BF138" i="8"/>
  <c r="BF140" i="8"/>
  <c r="BF144" i="8"/>
  <c r="BF148" i="8"/>
  <c r="BF164" i="8"/>
  <c r="BF166" i="8"/>
  <c r="BF176" i="8"/>
  <c r="BF198" i="8"/>
  <c r="BF199" i="8"/>
  <c r="BF201" i="8"/>
  <c r="BF219" i="8"/>
  <c r="BF220" i="8"/>
  <c r="BF243" i="8"/>
  <c r="BF247" i="8"/>
  <c r="BF254" i="8"/>
  <c r="BF258" i="8"/>
  <c r="J118" i="7"/>
  <c r="BF131" i="7"/>
  <c r="BF140" i="7"/>
  <c r="BF143" i="7"/>
  <c r="BF147" i="7"/>
  <c r="BF148" i="7"/>
  <c r="BF125" i="7"/>
  <c r="F118" i="7"/>
  <c r="BF133" i="7"/>
  <c r="BF138" i="7"/>
  <c r="BF141" i="7"/>
  <c r="BF150" i="7"/>
  <c r="BF151" i="7"/>
  <c r="BF156" i="7"/>
  <c r="E85" i="7"/>
  <c r="BF135" i="7"/>
  <c r="BF136" i="7"/>
  <c r="BF137" i="7"/>
  <c r="BF142" i="7"/>
  <c r="BF134" i="7"/>
  <c r="BF139" i="7"/>
  <c r="BF157" i="7"/>
  <c r="BF149" i="7"/>
  <c r="BF153" i="7"/>
  <c r="J89" i="7"/>
  <c r="BF127" i="7"/>
  <c r="BF144" i="7"/>
  <c r="BF152" i="7"/>
  <c r="BF154" i="7"/>
  <c r="BF155" i="7"/>
  <c r="BF124" i="7"/>
  <c r="BF126" i="7"/>
  <c r="BF128" i="7"/>
  <c r="BF130" i="7"/>
  <c r="BF145" i="7"/>
  <c r="BF146" i="7"/>
  <c r="BF159" i="7"/>
  <c r="BF134" i="6"/>
  <c r="BF135" i="6"/>
  <c r="BF148" i="6"/>
  <c r="BF164" i="6"/>
  <c r="BF184" i="6"/>
  <c r="J92" i="6"/>
  <c r="BF126" i="6"/>
  <c r="BF131" i="6"/>
  <c r="BF157" i="6"/>
  <c r="E85" i="6"/>
  <c r="F120" i="6"/>
  <c r="BF127" i="6"/>
  <c r="BF132" i="6"/>
  <c r="BF136" i="6"/>
  <c r="BF137" i="6"/>
  <c r="BF142" i="6"/>
  <c r="BF154" i="6"/>
  <c r="BF162" i="6"/>
  <c r="BF170" i="6"/>
  <c r="BF173" i="6"/>
  <c r="BF179" i="6"/>
  <c r="BF181" i="6"/>
  <c r="BF128" i="6"/>
  <c r="BF130" i="6"/>
  <c r="BF138" i="6"/>
  <c r="BF145" i="6"/>
  <c r="BF146" i="6"/>
  <c r="BF152" i="6"/>
  <c r="BF155" i="6"/>
  <c r="BF156" i="6"/>
  <c r="BF158" i="6"/>
  <c r="BF171" i="6"/>
  <c r="BF172" i="6"/>
  <c r="BF186" i="6"/>
  <c r="BF139" i="6"/>
  <c r="BF143" i="6"/>
  <c r="BF147" i="6"/>
  <c r="BF153" i="6"/>
  <c r="BF165" i="6"/>
  <c r="BF166" i="6"/>
  <c r="BF167" i="6"/>
  <c r="BF174" i="6"/>
  <c r="BF178" i="6"/>
  <c r="BF183" i="6"/>
  <c r="J89" i="6"/>
  <c r="BF133" i="6"/>
  <c r="BF160" i="6"/>
  <c r="BF169" i="6"/>
  <c r="BF188" i="6"/>
  <c r="BK120" i="5"/>
  <c r="J120" i="5" s="1"/>
  <c r="J30" i="5" s="1"/>
  <c r="BF129" i="6"/>
  <c r="BF144" i="6"/>
  <c r="BF175" i="6"/>
  <c r="BF176" i="6"/>
  <c r="BF182" i="6"/>
  <c r="BF125" i="6"/>
  <c r="BF141" i="6"/>
  <c r="BF150" i="6"/>
  <c r="BF151" i="6"/>
  <c r="BF161" i="6"/>
  <c r="BF163" i="6"/>
  <c r="BF177" i="6"/>
  <c r="BF187" i="6"/>
  <c r="BF126" i="5"/>
  <c r="BF130" i="5"/>
  <c r="BF140" i="5"/>
  <c r="BF146" i="5"/>
  <c r="BF179" i="5"/>
  <c r="BF147" i="5"/>
  <c r="BF150" i="5"/>
  <c r="BF154" i="5"/>
  <c r="BF157" i="5"/>
  <c r="BF175" i="5"/>
  <c r="BF180" i="5"/>
  <c r="BF184" i="5"/>
  <c r="J117" i="5"/>
  <c r="BF129" i="5"/>
  <c r="BF131" i="5"/>
  <c r="BF135" i="5"/>
  <c r="E85" i="5"/>
  <c r="F92" i="5"/>
  <c r="BF123" i="5"/>
  <c r="BF127" i="5"/>
  <c r="BF128" i="5"/>
  <c r="BF142" i="5"/>
  <c r="BF144" i="5"/>
  <c r="BF149" i="5"/>
  <c r="BF159" i="5"/>
  <c r="BF181" i="5"/>
  <c r="BF182" i="5"/>
  <c r="J89" i="5"/>
  <c r="BF122" i="5"/>
  <c r="BF133" i="5"/>
  <c r="BF139" i="5"/>
  <c r="BF141" i="5"/>
  <c r="BF143" i="5"/>
  <c r="BF152" i="5"/>
  <c r="BF162" i="5"/>
  <c r="BF165" i="5"/>
  <c r="BF183" i="5"/>
  <c r="BK132" i="4"/>
  <c r="BF137" i="5"/>
  <c r="BF148" i="5"/>
  <c r="BF151" i="5"/>
  <c r="BF153" i="5"/>
  <c r="BF170" i="5"/>
  <c r="BF173" i="5"/>
  <c r="BF174" i="5"/>
  <c r="BF176" i="5"/>
  <c r="BF178" i="5"/>
  <c r="BF185" i="5"/>
  <c r="BF132" i="5"/>
  <c r="BF136" i="5"/>
  <c r="BF155" i="5"/>
  <c r="BF161" i="5"/>
  <c r="BF164" i="5"/>
  <c r="BF166" i="5"/>
  <c r="BF167" i="5"/>
  <c r="BF168" i="5"/>
  <c r="BF171" i="5"/>
  <c r="BF172" i="5"/>
  <c r="BF187" i="5"/>
  <c r="BF124" i="5"/>
  <c r="BF125" i="5"/>
  <c r="BF134" i="5"/>
  <c r="BF138" i="5"/>
  <c r="BF145" i="5"/>
  <c r="BF158" i="5"/>
  <c r="BF160" i="5"/>
  <c r="BF163" i="5"/>
  <c r="BF177" i="5"/>
  <c r="BK152" i="3"/>
  <c r="BF126" i="4"/>
  <c r="BF129" i="4"/>
  <c r="BK292" i="3"/>
  <c r="J292" i="3" s="1"/>
  <c r="J107" i="3" s="1"/>
  <c r="BF127" i="4"/>
  <c r="J89" i="4"/>
  <c r="BF134" i="4"/>
  <c r="BF138" i="4"/>
  <c r="F92" i="4"/>
  <c r="BF131" i="4"/>
  <c r="BF135" i="4"/>
  <c r="E112" i="4"/>
  <c r="BF140" i="4"/>
  <c r="BF125" i="4"/>
  <c r="BF137" i="4"/>
  <c r="BF139" i="4"/>
  <c r="BF136" i="4"/>
  <c r="BK133" i="2"/>
  <c r="J133" i="2" s="1"/>
  <c r="J97" i="2" s="1"/>
  <c r="BF158" i="3"/>
  <c r="BF159" i="3"/>
  <c r="BF161" i="3"/>
  <c r="BF162" i="3"/>
  <c r="BF167" i="3"/>
  <c r="BF170" i="3"/>
  <c r="BF196" i="3"/>
  <c r="BF205" i="3"/>
  <c r="BF221" i="3"/>
  <c r="BF226" i="3"/>
  <c r="BF232" i="3"/>
  <c r="BF244" i="3"/>
  <c r="BF308" i="3"/>
  <c r="BF321" i="3"/>
  <c r="BF322" i="3"/>
  <c r="BF324" i="3"/>
  <c r="BF333" i="3"/>
  <c r="BF359" i="3"/>
  <c r="BF366" i="3"/>
  <c r="BF375" i="3"/>
  <c r="BF380" i="3"/>
  <c r="BF387" i="3"/>
  <c r="BF419" i="3"/>
  <c r="BF421" i="3"/>
  <c r="BF427" i="3"/>
  <c r="BF441" i="3"/>
  <c r="BF442" i="3"/>
  <c r="BF444" i="3"/>
  <c r="BF447" i="3"/>
  <c r="BF451" i="3"/>
  <c r="BF457" i="3"/>
  <c r="BF458" i="3"/>
  <c r="BF477" i="3"/>
  <c r="BF488" i="3"/>
  <c r="BF492" i="3"/>
  <c r="BF500" i="3"/>
  <c r="BF502" i="3"/>
  <c r="BF505" i="3"/>
  <c r="BF518" i="3"/>
  <c r="BF522" i="3"/>
  <c r="BF526" i="3"/>
  <c r="BF527" i="3"/>
  <c r="BF544" i="3"/>
  <c r="BF545" i="3"/>
  <c r="BF546" i="3"/>
  <c r="BF549" i="3"/>
  <c r="BF557" i="3"/>
  <c r="BF576" i="3"/>
  <c r="BF579" i="3"/>
  <c r="BF584" i="3"/>
  <c r="BF585" i="3"/>
  <c r="BF586" i="3"/>
  <c r="BF589" i="3"/>
  <c r="BF591" i="3"/>
  <c r="BF594" i="3"/>
  <c r="BF595" i="3"/>
  <c r="BF165" i="3"/>
  <c r="BF174" i="3"/>
  <c r="BF177" i="3"/>
  <c r="BF228" i="3"/>
  <c r="BF233" i="3"/>
  <c r="BF243" i="3"/>
  <c r="BF245" i="3"/>
  <c r="BF249" i="3"/>
  <c r="BF259" i="3"/>
  <c r="BF277" i="3"/>
  <c r="BF278" i="3"/>
  <c r="BF280" i="3"/>
  <c r="BF288" i="3"/>
  <c r="BF302" i="3"/>
  <c r="BF313" i="3"/>
  <c r="BF318" i="3"/>
  <c r="BF334" i="3"/>
  <c r="BF338" i="3"/>
  <c r="BF370" i="3"/>
  <c r="BF385" i="3"/>
  <c r="BF386" i="3"/>
  <c r="BF388" i="3"/>
  <c r="BF393" i="3"/>
  <c r="BF396" i="3"/>
  <c r="BF401" i="3"/>
  <c r="BF403" i="3"/>
  <c r="BF409" i="3"/>
  <c r="BF411" i="3"/>
  <c r="BF413" i="3"/>
  <c r="BF414" i="3"/>
  <c r="BF429" i="3"/>
  <c r="BF438" i="3"/>
  <c r="BF440" i="3"/>
  <c r="BF450" i="3"/>
  <c r="BF462" i="3"/>
  <c r="BF470" i="3"/>
  <c r="BF489" i="3"/>
  <c r="BF495" i="3"/>
  <c r="BF509" i="3"/>
  <c r="BF530" i="3"/>
  <c r="BF552" i="3"/>
  <c r="BF554" i="3"/>
  <c r="BF568" i="3"/>
  <c r="BF569" i="3"/>
  <c r="BF573" i="3"/>
  <c r="BF577" i="3"/>
  <c r="BF581" i="3"/>
  <c r="BF582" i="3"/>
  <c r="J89" i="3"/>
  <c r="BF156" i="3"/>
  <c r="BF160" i="3"/>
  <c r="BF163" i="3"/>
  <c r="BF172" i="3"/>
  <c r="BF175" i="3"/>
  <c r="BF188" i="3"/>
  <c r="BF190" i="3"/>
  <c r="BF197" i="3"/>
  <c r="BF213" i="3"/>
  <c r="BF227" i="3"/>
  <c r="BF231" i="3"/>
  <c r="BF235" i="3"/>
  <c r="BF237" i="3"/>
  <c r="BF258" i="3"/>
  <c r="BF262" i="3"/>
  <c r="BF263" i="3"/>
  <c r="BF273" i="3"/>
  <c r="BF279" i="3"/>
  <c r="BF286" i="3"/>
  <c r="BF289" i="3"/>
  <c r="BF301" i="3"/>
  <c r="BF306" i="3"/>
  <c r="BF311" i="3"/>
  <c r="BF319" i="3"/>
  <c r="BF365" i="3"/>
  <c r="BF373" i="3"/>
  <c r="BF377" i="3"/>
  <c r="BF378" i="3"/>
  <c r="BF406" i="3"/>
  <c r="BF407" i="3"/>
  <c r="BF417" i="3"/>
  <c r="BF418" i="3"/>
  <c r="BF443" i="3"/>
  <c r="BF446" i="3"/>
  <c r="BF453" i="3"/>
  <c r="BF456" i="3"/>
  <c r="BF459" i="3"/>
  <c r="BF464" i="3"/>
  <c r="BF466" i="3"/>
  <c r="BF476" i="3"/>
  <c r="BF478" i="3"/>
  <c r="BF483" i="3"/>
  <c r="BF501" i="3"/>
  <c r="BF503" i="3"/>
  <c r="BF520" i="3"/>
  <c r="BF529" i="3"/>
  <c r="BF533" i="3"/>
  <c r="BF534" i="3"/>
  <c r="BF547" i="3"/>
  <c r="BF555" i="3"/>
  <c r="BF564" i="3"/>
  <c r="BF565" i="3"/>
  <c r="BF567" i="3"/>
  <c r="E141" i="3"/>
  <c r="BF166" i="3"/>
  <c r="BF168" i="3"/>
  <c r="BF171" i="3"/>
  <c r="BF179" i="3"/>
  <c r="BF203" i="3"/>
  <c r="BF206" i="3"/>
  <c r="BF211" i="3"/>
  <c r="BF217" i="3"/>
  <c r="BF229" i="3"/>
  <c r="BF234" i="3"/>
  <c r="BF236" i="3"/>
  <c r="BF239" i="3"/>
  <c r="BF246" i="3"/>
  <c r="BF247" i="3"/>
  <c r="BF254" i="3"/>
  <c r="BF260" i="3"/>
  <c r="BF268" i="3"/>
  <c r="BF283" i="3"/>
  <c r="BF287" i="3"/>
  <c r="BF291" i="3"/>
  <c r="BF295" i="3"/>
  <c r="BF297" i="3"/>
  <c r="BF303" i="3"/>
  <c r="BF307" i="3"/>
  <c r="BF325" i="3"/>
  <c r="BF337" i="3"/>
  <c r="BF340" i="3"/>
  <c r="BF349" i="3"/>
  <c r="BF394" i="3"/>
  <c r="BF397" i="3"/>
  <c r="BF399" i="3"/>
  <c r="BF433" i="3"/>
  <c r="BF445" i="3"/>
  <c r="BF448" i="3"/>
  <c r="BF455" i="3"/>
  <c r="BF481" i="3"/>
  <c r="BF496" i="3"/>
  <c r="BF504" i="3"/>
  <c r="BF513" i="3"/>
  <c r="BF531" i="3"/>
  <c r="BF553" i="3"/>
  <c r="BF154" i="3"/>
  <c r="BF164" i="3"/>
  <c r="BF184" i="3"/>
  <c r="BF187" i="3"/>
  <c r="BF192" i="3"/>
  <c r="BF193" i="3"/>
  <c r="BF199" i="3"/>
  <c r="BF264" i="3"/>
  <c r="BF272" i="3"/>
  <c r="BF294" i="3"/>
  <c r="BF300" i="3"/>
  <c r="BF314" i="3"/>
  <c r="BF323" i="3"/>
  <c r="BF327" i="3"/>
  <c r="BF331" i="3"/>
  <c r="BF341" i="3"/>
  <c r="BF343" i="3"/>
  <c r="BF348" i="3"/>
  <c r="BF369" i="3"/>
  <c r="BF372" i="3"/>
  <c r="BF400" i="3"/>
  <c r="BF402" i="3"/>
  <c r="BF405" i="3"/>
  <c r="BF408" i="3"/>
  <c r="BF423" i="3"/>
  <c r="BF425" i="3"/>
  <c r="BF426" i="3"/>
  <c r="BF435" i="3"/>
  <c r="BF460" i="3"/>
  <c r="BF463" i="3"/>
  <c r="BF468" i="3"/>
  <c r="BF472" i="3"/>
  <c r="BF474" i="3"/>
  <c r="BF517" i="3"/>
  <c r="BF519" i="3"/>
  <c r="BF523" i="3"/>
  <c r="BF528" i="3"/>
  <c r="BF550" i="3"/>
  <c r="BF558" i="3"/>
  <c r="F148" i="3"/>
  <c r="BF155" i="3"/>
  <c r="BF183" i="3"/>
  <c r="BF194" i="3"/>
  <c r="BF195" i="3"/>
  <c r="BF198" i="3"/>
  <c r="BF200" i="3"/>
  <c r="BF214" i="3"/>
  <c r="BF220" i="3"/>
  <c r="BF225" i="3"/>
  <c r="BF241" i="3"/>
  <c r="BF248" i="3"/>
  <c r="BF250" i="3"/>
  <c r="BF253" i="3"/>
  <c r="BF257" i="3"/>
  <c r="BF265" i="3"/>
  <c r="BF266" i="3"/>
  <c r="BF267" i="3"/>
  <c r="BF270" i="3"/>
  <c r="BF271" i="3"/>
  <c r="BF281" i="3"/>
  <c r="BF282" i="3"/>
  <c r="BF296" i="3"/>
  <c r="BF299" i="3"/>
  <c r="BF326" i="3"/>
  <c r="BF335" i="3"/>
  <c r="BF336" i="3"/>
  <c r="BF346" i="3"/>
  <c r="BF363" i="3"/>
  <c r="BF371" i="3"/>
  <c r="BF379" i="3"/>
  <c r="BF382" i="3"/>
  <c r="BF391" i="3"/>
  <c r="BF412" i="3"/>
  <c r="BF416" i="3"/>
  <c r="BF431" i="3"/>
  <c r="BF436" i="3"/>
  <c r="BF479" i="3"/>
  <c r="BF493" i="3"/>
  <c r="BF514" i="3"/>
  <c r="BF515" i="3"/>
  <c r="BF540" i="3"/>
  <c r="BF572" i="3"/>
  <c r="BF580" i="3"/>
  <c r="BF157" i="3"/>
  <c r="BF176" i="3"/>
  <c r="BF181" i="3"/>
  <c r="BF185" i="3"/>
  <c r="BF186" i="3"/>
  <c r="BF191" i="3"/>
  <c r="BF215" i="3"/>
  <c r="BF216" i="3"/>
  <c r="BF219" i="3"/>
  <c r="BF224" i="3"/>
  <c r="BF238" i="3"/>
  <c r="BF242" i="3"/>
  <c r="BF256" i="3"/>
  <c r="BF261" i="3"/>
  <c r="BF274" i="3"/>
  <c r="BF276" i="3"/>
  <c r="BF284" i="3"/>
  <c r="BF304" i="3"/>
  <c r="BF309" i="3"/>
  <c r="BF310" i="3"/>
  <c r="BF320" i="3"/>
  <c r="BF328" i="3"/>
  <c r="BF330" i="3"/>
  <c r="BF353" i="3"/>
  <c r="BF355" i="3"/>
  <c r="BF356" i="3"/>
  <c r="BF360" i="3"/>
  <c r="BF361" i="3"/>
  <c r="BF362" i="3"/>
  <c r="BF383" i="3"/>
  <c r="BF384" i="3"/>
  <c r="BF390" i="3"/>
  <c r="BF392" i="3"/>
  <c r="BF395" i="3"/>
  <c r="BF398" i="3"/>
  <c r="BF415" i="3"/>
  <c r="BF424" i="3"/>
  <c r="BF432" i="3"/>
  <c r="BF434" i="3"/>
  <c r="BF437" i="3"/>
  <c r="BF452" i="3"/>
  <c r="BF491" i="3"/>
  <c r="BF497" i="3"/>
  <c r="BF498" i="3"/>
  <c r="BF499" i="3"/>
  <c r="BF511" i="3"/>
  <c r="BF532" i="3"/>
  <c r="BF536" i="3"/>
  <c r="BF539" i="3"/>
  <c r="BF548" i="3"/>
  <c r="BF560" i="3"/>
  <c r="BF562" i="3"/>
  <c r="BF571" i="3"/>
  <c r="BF173" i="3"/>
  <c r="BF178" i="3"/>
  <c r="BF180" i="3"/>
  <c r="BF182" i="3"/>
  <c r="BF201" i="3"/>
  <c r="BF202" i="3"/>
  <c r="BF207" i="3"/>
  <c r="BF208" i="3"/>
  <c r="BF210" i="3"/>
  <c r="BF212" i="3"/>
  <c r="BF218" i="3"/>
  <c r="BF222" i="3"/>
  <c r="BF223" i="3"/>
  <c r="BF230" i="3"/>
  <c r="BF240" i="3"/>
  <c r="BF251" i="3"/>
  <c r="BF269" i="3"/>
  <c r="BF285" i="3"/>
  <c r="BF298" i="3"/>
  <c r="BF305" i="3"/>
  <c r="BF312" i="3"/>
  <c r="BF315" i="3"/>
  <c r="BF317" i="3"/>
  <c r="BF332" i="3"/>
  <c r="BF342" i="3"/>
  <c r="BF344" i="3"/>
  <c r="BF347" i="3"/>
  <c r="BF351" i="3"/>
  <c r="BF352" i="3"/>
  <c r="BF357" i="3"/>
  <c r="BF364" i="3"/>
  <c r="BF368" i="3"/>
  <c r="BF374" i="3"/>
  <c r="BF376" i="3"/>
  <c r="BF404" i="3"/>
  <c r="BF410" i="3"/>
  <c r="BF420" i="3"/>
  <c r="BF422" i="3"/>
  <c r="BF449" i="3"/>
  <c r="BF454" i="3"/>
  <c r="BF461" i="3"/>
  <c r="BF485" i="3"/>
  <c r="BF486" i="3"/>
  <c r="BF487" i="3"/>
  <c r="BF490" i="3"/>
  <c r="BF494" i="3"/>
  <c r="BF507" i="3"/>
  <c r="BF516" i="3"/>
  <c r="BF521" i="3"/>
  <c r="BF525" i="3"/>
  <c r="BF535" i="3"/>
  <c r="BF538" i="3"/>
  <c r="BF541" i="3"/>
  <c r="BF542" i="3"/>
  <c r="BF575" i="3"/>
  <c r="E85" i="2"/>
  <c r="F129" i="2"/>
  <c r="BF135" i="2"/>
  <c r="BF146" i="2"/>
  <c r="BF149" i="2"/>
  <c r="BF153" i="2"/>
  <c r="BF163" i="2"/>
  <c r="BF172" i="2"/>
  <c r="BF201" i="2"/>
  <c r="BF217" i="2"/>
  <c r="BF218" i="2"/>
  <c r="J89" i="2"/>
  <c r="BF140" i="2"/>
  <c r="BF151" i="2"/>
  <c r="BF162" i="2"/>
  <c r="BF180" i="2"/>
  <c r="BF192" i="2"/>
  <c r="BF207" i="2"/>
  <c r="BF209" i="2"/>
  <c r="BF210" i="2"/>
  <c r="BF211" i="2"/>
  <c r="BF215" i="2"/>
  <c r="BF137" i="2"/>
  <c r="BF141" i="2"/>
  <c r="BF154" i="2"/>
  <c r="BF145" i="2"/>
  <c r="BF148" i="2"/>
  <c r="BF152" i="2"/>
  <c r="BF160" i="2"/>
  <c r="BF161" i="2"/>
  <c r="BF167" i="2"/>
  <c r="BF169" i="2"/>
  <c r="BF170" i="2"/>
  <c r="BF175" i="2"/>
  <c r="BF198" i="2"/>
  <c r="BF203" i="2"/>
  <c r="BF204" i="2"/>
  <c r="BF213" i="2"/>
  <c r="BF214" i="2"/>
  <c r="BF220" i="2"/>
  <c r="BF221" i="2"/>
  <c r="BF136" i="2"/>
  <c r="BF139" i="2"/>
  <c r="BF144" i="2"/>
  <c r="BF157" i="2"/>
  <c r="BF166" i="2"/>
  <c r="BF181" i="2"/>
  <c r="BF182" i="2"/>
  <c r="BF188" i="2"/>
  <c r="BF200" i="2"/>
  <c r="BF138" i="2"/>
  <c r="BF165" i="2"/>
  <c r="BF178" i="2"/>
  <c r="BF184" i="2"/>
  <c r="BF205" i="2"/>
  <c r="BF206" i="2"/>
  <c r="BF142" i="2"/>
  <c r="BF147" i="2"/>
  <c r="BF150" i="2"/>
  <c r="BF159" i="2"/>
  <c r="BF164" i="2"/>
  <c r="BF193" i="2"/>
  <c r="BF194" i="2"/>
  <c r="BF195" i="2"/>
  <c r="BF196" i="2"/>
  <c r="BF143" i="2"/>
  <c r="BF155" i="2"/>
  <c r="BF156" i="2"/>
  <c r="BF158" i="2"/>
  <c r="BF168" i="2"/>
  <c r="BF176" i="2"/>
  <c r="BF177" i="2"/>
  <c r="BF186" i="2"/>
  <c r="BF190" i="2"/>
  <c r="BF197" i="2"/>
  <c r="BF202" i="2"/>
  <c r="F33" i="3"/>
  <c r="AZ96" i="1" s="1"/>
  <c r="J33" i="8"/>
  <c r="AV101" i="1"/>
  <c r="F33" i="10"/>
  <c r="AZ103" i="1" s="1"/>
  <c r="F35" i="10"/>
  <c r="BB103" i="1" s="1"/>
  <c r="F37" i="11"/>
  <c r="BD104" i="1" s="1"/>
  <c r="F35" i="11"/>
  <c r="BB104" i="1"/>
  <c r="F37" i="12"/>
  <c r="BD105" i="1" s="1"/>
  <c r="F33" i="15"/>
  <c r="AZ108" i="1" s="1"/>
  <c r="F37" i="16"/>
  <c r="BD109" i="1" s="1"/>
  <c r="F36" i="7"/>
  <c r="BC100" i="1" s="1"/>
  <c r="F35" i="7"/>
  <c r="BB100" i="1"/>
  <c r="F35" i="9"/>
  <c r="BB102" i="1"/>
  <c r="F35" i="12"/>
  <c r="BB105" i="1"/>
  <c r="J33" i="15"/>
  <c r="AV108" i="1" s="1"/>
  <c r="F35" i="16"/>
  <c r="BB109" i="1" s="1"/>
  <c r="J33" i="2"/>
  <c r="AV95" i="1"/>
  <c r="F35" i="3"/>
  <c r="BB96" i="1" s="1"/>
  <c r="F36" i="8"/>
  <c r="BC101" i="1" s="1"/>
  <c r="F37" i="9"/>
  <c r="BD102" i="1" s="1"/>
  <c r="F35" i="13"/>
  <c r="BB106" i="1"/>
  <c r="F33" i="14"/>
  <c r="AZ107" i="1"/>
  <c r="F36" i="15"/>
  <c r="BC108" i="1" s="1"/>
  <c r="F33" i="2"/>
  <c r="AZ95" i="1"/>
  <c r="F33" i="4"/>
  <c r="AZ97" i="1" s="1"/>
  <c r="F37" i="4"/>
  <c r="BD97" i="1" s="1"/>
  <c r="F36" i="4"/>
  <c r="BC97" i="1" s="1"/>
  <c r="J33" i="5"/>
  <c r="AV98" i="1"/>
  <c r="F37" i="5"/>
  <c r="BD98" i="1" s="1"/>
  <c r="F33" i="6"/>
  <c r="AZ99" i="1" s="1"/>
  <c r="F37" i="6"/>
  <c r="BD99" i="1" s="1"/>
  <c r="F33" i="7"/>
  <c r="AZ100" i="1"/>
  <c r="F37" i="7"/>
  <c r="BD100" i="1" s="1"/>
  <c r="J33" i="9"/>
  <c r="AV102" i="1" s="1"/>
  <c r="F36" i="12"/>
  <c r="BC105" i="1" s="1"/>
  <c r="F37" i="14"/>
  <c r="BD107" i="1"/>
  <c r="J33" i="3"/>
  <c r="AV96" i="1" s="1"/>
  <c r="F35" i="8"/>
  <c r="BB101" i="1" s="1"/>
  <c r="F37" i="10"/>
  <c r="BD103" i="1" s="1"/>
  <c r="F36" i="10"/>
  <c r="BC103" i="1"/>
  <c r="J33" i="11"/>
  <c r="AV104" i="1" s="1"/>
  <c r="F36" i="11"/>
  <c r="BC104" i="1" s="1"/>
  <c r="F33" i="13"/>
  <c r="AZ106" i="1" s="1"/>
  <c r="F37" i="13"/>
  <c r="BD106" i="1"/>
  <c r="F36" i="14"/>
  <c r="BC107" i="1" s="1"/>
  <c r="F33" i="16"/>
  <c r="AZ109" i="1" s="1"/>
  <c r="F35" i="2"/>
  <c r="BB95" i="1" s="1"/>
  <c r="J33" i="4"/>
  <c r="AV97" i="1"/>
  <c r="F35" i="4"/>
  <c r="BB97" i="1" s="1"/>
  <c r="F33" i="5"/>
  <c r="AZ98" i="1" s="1"/>
  <c r="F36" i="5"/>
  <c r="BC98" i="1" s="1"/>
  <c r="F35" i="5"/>
  <c r="BB98" i="1"/>
  <c r="J33" i="6"/>
  <c r="AV99" i="1" s="1"/>
  <c r="F35" i="6"/>
  <c r="BB99" i="1" s="1"/>
  <c r="F36" i="6"/>
  <c r="BC99" i="1" s="1"/>
  <c r="J33" i="7"/>
  <c r="AV100" i="1"/>
  <c r="F37" i="8"/>
  <c r="BD101" i="1" s="1"/>
  <c r="J33" i="10"/>
  <c r="AV103" i="1" s="1"/>
  <c r="F33" i="11"/>
  <c r="AZ104" i="1" s="1"/>
  <c r="F33" i="12"/>
  <c r="AZ105" i="1" s="1"/>
  <c r="F35" i="14"/>
  <c r="BB107" i="1" s="1"/>
  <c r="F36" i="2"/>
  <c r="BC95" i="1" s="1"/>
  <c r="F36" i="3"/>
  <c r="BC96" i="1" s="1"/>
  <c r="F33" i="8"/>
  <c r="AZ101" i="1" s="1"/>
  <c r="F36" i="9"/>
  <c r="BC102" i="1" s="1"/>
  <c r="J33" i="13"/>
  <c r="AV106" i="1" s="1"/>
  <c r="F36" i="13"/>
  <c r="BC106" i="1" s="1"/>
  <c r="J33" i="14"/>
  <c r="AV107" i="1" s="1"/>
  <c r="F37" i="15"/>
  <c r="BD108" i="1" s="1"/>
  <c r="F36" i="16"/>
  <c r="BC109" i="1" s="1"/>
  <c r="F37" i="2"/>
  <c r="BD95" i="1" s="1"/>
  <c r="F37" i="3"/>
  <c r="BD96" i="1" s="1"/>
  <c r="F33" i="9"/>
  <c r="AZ102" i="1"/>
  <c r="J33" i="12"/>
  <c r="AV105" i="1"/>
  <c r="F35" i="15"/>
  <c r="BB108" i="1"/>
  <c r="J33" i="16"/>
  <c r="AV109" i="1"/>
  <c r="J119" i="14" l="1"/>
  <c r="J97" i="14" s="1"/>
  <c r="BK118" i="14"/>
  <c r="J118" i="14" s="1"/>
  <c r="J96" i="14" s="1"/>
  <c r="BK173" i="2"/>
  <c r="J173" i="2" s="1"/>
  <c r="J100" i="2" s="1"/>
  <c r="BK123" i="6"/>
  <c r="J123" i="6" s="1"/>
  <c r="J30" i="6" s="1"/>
  <c r="BK124" i="11"/>
  <c r="J124" i="11" s="1"/>
  <c r="J96" i="11" s="1"/>
  <c r="BK124" i="12"/>
  <c r="J124" i="12" s="1"/>
  <c r="J30" i="12" s="1"/>
  <c r="J120" i="14"/>
  <c r="J98" i="14" s="1"/>
  <c r="T122" i="7"/>
  <c r="T121" i="7" s="1"/>
  <c r="P152" i="3"/>
  <c r="BK133" i="9"/>
  <c r="J133" i="9"/>
  <c r="J97" i="9"/>
  <c r="R122" i="4"/>
  <c r="R131" i="8"/>
  <c r="R127" i="8"/>
  <c r="T132" i="9"/>
  <c r="R167" i="9"/>
  <c r="P173" i="2"/>
  <c r="P132" i="2" s="1"/>
  <c r="AU95" i="1" s="1"/>
  <c r="R121" i="16"/>
  <c r="R124" i="11"/>
  <c r="T123" i="6"/>
  <c r="R173" i="2"/>
  <c r="R132" i="2" s="1"/>
  <c r="T122" i="4"/>
  <c r="P124" i="12"/>
  <c r="AU105" i="1"/>
  <c r="P119" i="13"/>
  <c r="AU106" i="1" s="1"/>
  <c r="R124" i="10"/>
  <c r="R123" i="10" s="1"/>
  <c r="P131" i="8"/>
  <c r="P127" i="8"/>
  <c r="AU101" i="1"/>
  <c r="T119" i="13"/>
  <c r="BK167" i="9"/>
  <c r="J167" i="9" s="1"/>
  <c r="J104" i="9" s="1"/>
  <c r="P123" i="6"/>
  <c r="AU99" i="1" s="1"/>
  <c r="R133" i="9"/>
  <c r="R132" i="9"/>
  <c r="P292" i="3"/>
  <c r="R120" i="5"/>
  <c r="T124" i="11"/>
  <c r="R119" i="13"/>
  <c r="T131" i="8"/>
  <c r="T127" i="8" s="1"/>
  <c r="P122" i="4"/>
  <c r="AU97" i="1"/>
  <c r="R124" i="12"/>
  <c r="P133" i="9"/>
  <c r="R122" i="7"/>
  <c r="R121" i="7"/>
  <c r="P167" i="9"/>
  <c r="BK122" i="7"/>
  <c r="J122" i="7"/>
  <c r="J97" i="7"/>
  <c r="T152" i="3"/>
  <c r="P120" i="5"/>
  <c r="AU98" i="1" s="1"/>
  <c r="T292" i="3"/>
  <c r="T173" i="2"/>
  <c r="T132" i="2" s="1"/>
  <c r="T121" i="16"/>
  <c r="R292" i="3"/>
  <c r="R151" i="3"/>
  <c r="BK124" i="10"/>
  <c r="T124" i="12"/>
  <c r="P154" i="11"/>
  <c r="P124" i="11" s="1"/>
  <c r="AU104" i="1" s="1"/>
  <c r="T120" i="5"/>
  <c r="BK131" i="8"/>
  <c r="BK136" i="10"/>
  <c r="J136" i="10" s="1"/>
  <c r="J101" i="10" s="1"/>
  <c r="J123" i="16"/>
  <c r="J98" i="16" s="1"/>
  <c r="BK127" i="16"/>
  <c r="J127" i="16"/>
  <c r="J99" i="16"/>
  <c r="BK587" i="3"/>
  <c r="BK151" i="3" s="1"/>
  <c r="J151" i="3" s="1"/>
  <c r="J96" i="3" s="1"/>
  <c r="BK128" i="8"/>
  <c r="J128" i="8" s="1"/>
  <c r="J97" i="8" s="1"/>
  <c r="BK121" i="16"/>
  <c r="J121" i="16"/>
  <c r="J96" i="16"/>
  <c r="BK123" i="4"/>
  <c r="J123" i="4" s="1"/>
  <c r="J97" i="4" s="1"/>
  <c r="AG108" i="1"/>
  <c r="J96" i="15"/>
  <c r="AG105" i="1"/>
  <c r="J96" i="12"/>
  <c r="AG99" i="1"/>
  <c r="J96" i="6"/>
  <c r="AG98" i="1"/>
  <c r="J96" i="5"/>
  <c r="J132" i="4"/>
  <c r="J101" i="4" s="1"/>
  <c r="J152" i="3"/>
  <c r="J97" i="3"/>
  <c r="BK132" i="2"/>
  <c r="J132" i="2" s="1"/>
  <c r="J96" i="2" s="1"/>
  <c r="F34" i="4"/>
  <c r="BA97" i="1"/>
  <c r="F34" i="6"/>
  <c r="BA99" i="1" s="1"/>
  <c r="J34" i="8"/>
  <c r="AW101" i="1"/>
  <c r="AT101" i="1" s="1"/>
  <c r="J34" i="13"/>
  <c r="AW106" i="1"/>
  <c r="AT106" i="1"/>
  <c r="F34" i="14"/>
  <c r="BA107" i="1" s="1"/>
  <c r="F34" i="16"/>
  <c r="BA109" i="1"/>
  <c r="J34" i="3"/>
  <c r="AW96" i="1" s="1"/>
  <c r="AT96" i="1" s="1"/>
  <c r="F34" i="3"/>
  <c r="BA96" i="1" s="1"/>
  <c r="F34" i="2"/>
  <c r="BA95" i="1"/>
  <c r="F34" i="9"/>
  <c r="BA102" i="1" s="1"/>
  <c r="J30" i="14"/>
  <c r="AG107" i="1"/>
  <c r="J34" i="15"/>
  <c r="AW108" i="1"/>
  <c r="AT108" i="1" s="1"/>
  <c r="AN108" i="1" s="1"/>
  <c r="BD94" i="1"/>
  <c r="W33" i="1"/>
  <c r="J34" i="5"/>
  <c r="AW98" i="1"/>
  <c r="AT98" i="1"/>
  <c r="AN98" i="1"/>
  <c r="F34" i="7"/>
  <c r="BA100" i="1" s="1"/>
  <c r="F34" i="10"/>
  <c r="BA103" i="1"/>
  <c r="J34" i="11"/>
  <c r="AW104" i="1"/>
  <c r="AT104" i="1"/>
  <c r="J34" i="12"/>
  <c r="AW105" i="1" s="1"/>
  <c r="AT105" i="1" s="1"/>
  <c r="AN105" i="1" s="1"/>
  <c r="BC94" i="1"/>
  <c r="W32" i="1" s="1"/>
  <c r="J34" i="2"/>
  <c r="AW95" i="1"/>
  <c r="AT95" i="1"/>
  <c r="F34" i="8"/>
  <c r="BA101" i="1" s="1"/>
  <c r="F34" i="13"/>
  <c r="BA106" i="1"/>
  <c r="J30" i="13"/>
  <c r="AG106" i="1"/>
  <c r="J34" i="14"/>
  <c r="AW107" i="1"/>
  <c r="AT107" i="1"/>
  <c r="J34" i="16"/>
  <c r="AW109" i="1"/>
  <c r="AT109" i="1"/>
  <c r="J34" i="4"/>
  <c r="AW97" i="1"/>
  <c r="AT97" i="1"/>
  <c r="J34" i="6"/>
  <c r="AW99" i="1" s="1"/>
  <c r="AT99" i="1" s="1"/>
  <c r="AN99" i="1" s="1"/>
  <c r="J34" i="9"/>
  <c r="AW102" i="1" s="1"/>
  <c r="AT102" i="1" s="1"/>
  <c r="F34" i="15"/>
  <c r="BA108" i="1"/>
  <c r="AZ94" i="1"/>
  <c r="AV94" i="1" s="1"/>
  <c r="AK29" i="1" s="1"/>
  <c r="F34" i="5"/>
  <c r="BA98" i="1" s="1"/>
  <c r="J34" i="7"/>
  <c r="AW100" i="1"/>
  <c r="AT100" i="1"/>
  <c r="J34" i="10"/>
  <c r="AW103" i="1" s="1"/>
  <c r="AT103" i="1" s="1"/>
  <c r="F34" i="11"/>
  <c r="BA104" i="1" s="1"/>
  <c r="J30" i="11"/>
  <c r="AG104" i="1"/>
  <c r="F34" i="12"/>
  <c r="BA105" i="1" s="1"/>
  <c r="BB94" i="1"/>
  <c r="AX94" i="1"/>
  <c r="J587" i="3" l="1"/>
  <c r="J129" i="3" s="1"/>
  <c r="BK123" i="10"/>
  <c r="J123" i="10" s="1"/>
  <c r="J96" i="10" s="1"/>
  <c r="P132" i="9"/>
  <c r="AU102" i="1"/>
  <c r="P151" i="3"/>
  <c r="AU96" i="1" s="1"/>
  <c r="AU94" i="1" s="1"/>
  <c r="BK127" i="8"/>
  <c r="J127" i="8"/>
  <c r="J96" i="8" s="1"/>
  <c r="T151" i="3"/>
  <c r="BK132" i="9"/>
  <c r="J132" i="9"/>
  <c r="J96" i="9"/>
  <c r="J131" i="8"/>
  <c r="J99" i="8"/>
  <c r="BK121" i="7"/>
  <c r="J121" i="7" s="1"/>
  <c r="J96" i="7" s="1"/>
  <c r="J124" i="10"/>
  <c r="J97" i="10"/>
  <c r="BK122" i="4"/>
  <c r="J122" i="4" s="1"/>
  <c r="J96" i="4" s="1"/>
  <c r="AN107" i="1"/>
  <c r="J39" i="15"/>
  <c r="AN106" i="1"/>
  <c r="J39" i="14"/>
  <c r="J39" i="13"/>
  <c r="AN104" i="1"/>
  <c r="J39" i="12"/>
  <c r="J39" i="11"/>
  <c r="J39" i="6"/>
  <c r="J39" i="5"/>
  <c r="J30" i="3"/>
  <c r="AG96" i="1" s="1"/>
  <c r="AN96" i="1" s="1"/>
  <c r="J30" i="16"/>
  <c r="AG109" i="1"/>
  <c r="AY94" i="1"/>
  <c r="W29" i="1"/>
  <c r="BA94" i="1"/>
  <c r="W30" i="1"/>
  <c r="W31" i="1"/>
  <c r="J30" i="2"/>
  <c r="AG95" i="1" s="1"/>
  <c r="J39" i="16" l="1"/>
  <c r="J39" i="3"/>
  <c r="J39" i="2"/>
  <c r="AN95" i="1"/>
  <c r="AN109" i="1"/>
  <c r="J30" i="8"/>
  <c r="AG101" i="1"/>
  <c r="J30" i="10"/>
  <c r="AG103" i="1" s="1"/>
  <c r="J30" i="9"/>
  <c r="AG102" i="1"/>
  <c r="AN102" i="1"/>
  <c r="J30" i="7"/>
  <c r="AG100" i="1" s="1"/>
  <c r="AN100" i="1" s="1"/>
  <c r="J30" i="4"/>
  <c r="AG97" i="1" s="1"/>
  <c r="AN97" i="1" s="1"/>
  <c r="AW94" i="1"/>
  <c r="AK30" i="1" s="1"/>
  <c r="J39" i="7" l="1"/>
  <c r="J39" i="9"/>
  <c r="J39" i="4"/>
  <c r="J39" i="8"/>
  <c r="J39" i="10"/>
  <c r="AN101" i="1"/>
  <c r="AN103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<sst xmlns="http://schemas.openxmlformats.org/spreadsheetml/2006/main" count="22723" uniqueCount="4042">
  <si>
    <t>Export Komplet</t>
  </si>
  <si>
    <t/>
  </si>
  <si>
    <t>2.0</t>
  </si>
  <si>
    <t>False</t>
  </si>
  <si>
    <t>{f2538852-7314-445e-9aab-764ae3722d7a}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</si>
  <si>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</si>
  <si>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</si>
  <si>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</si>
  <si>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</si>
  <si>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</si>
  <si>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</si>
  <si>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</si>
  <si>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</si>
  <si>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AKP26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</si>
  <si>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</si>
  <si>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</si>
  <si>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</t>
  </si>
  <si>
    <t>JKSO:</t>
  </si>
  <si>
    <t>KS:</t>
  </si>
  <si>
    <t>Miesto:</t>
  </si>
  <si>
    <t>Nitra</t>
  </si>
  <si>
    <t>Dátum: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</si>
  <si>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</si>
  <si>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</si>
  <si>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</si>
  <si>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</si>
  <si>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</si>
  <si>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</si>
  <si>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</si>
  <si>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</si>
  <si>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</si>
  <si>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</si>
  <si>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</si>
  <si>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</si>
  <si>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</si>
  <si>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</si>
  <si>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</si>
  <si>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</si>
  <si>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</si>
  <si>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</si>
  <si>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</si>
  <si>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</si>
  <si>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</si>
  <si>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</si>
  <si>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</si>
  <si>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</si>
  <si>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</si>
  <si>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</si>
  <si>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</si>
  <si>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</si>
  <si>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</si>
  <si>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</si>
  <si>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</si>
  <si>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</si>
  <si>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</si>
  <si>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</si>
  <si>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</si>
  <si>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</si>
  <si>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</si>
  <si>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</si>
  <si>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</si>
  <si>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</si>
  <si>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</si>
  <si>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</si>
  <si>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</si>
  <si>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</si>
  <si>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</si>
  <si>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</si>
  <si>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</si>
  <si>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</si>
  <si>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</si>
  <si>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</si>
  <si>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</si>
  <si>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</si>
  <si>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</si>
  <si>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</si>
  <si>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</si>
  <si>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</si>
  <si>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</si>
  <si>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</si>
  <si>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</si>
  <si>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</si>
  <si>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</si>
  <si>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</si>
  <si>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</si>
  <si>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</si>
  <si>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</si>
  <si>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</si>
  <si>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</si>
  <si>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</si>
  <si>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</si>
  <si>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</si>
  <si>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</si>
  <si>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</si>
  <si>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</si>
  <si>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</si>
  <si>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</si>
  <si>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</si>
  <si>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</si>
  <si>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</si>
  <si>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</si>
  <si>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</si>
  <si>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</si>
  <si>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</si>
  <si>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{0727a5b3-82cf-4665-bf04-70bca5a9e077}</t>
  </si>
  <si>
    <t>09</t>
  </si>
  <si>
    <t>Plynoinštalácia</t>
  </si>
  <si>
    <t>{cbe8edb5-5e94-4833-a5b9-334d77e807c8}</t>
  </si>
  <si>
    <t>10</t>
  </si>
  <si>
    <t>Požiarna nádrž</t>
  </si>
  <si>
    <t>{c6eeaa5e-e103-4a90-810f-3dc57631fd2c}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</si>
  <si>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</si>
  <si>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</si>
  <si>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</si>
  <si>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</si>
  <si>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</si>
  <si>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</si>
  <si>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</si>
  <si>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</si>
  <si>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</si>
  <si>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</si>
  <si>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</si>
  <si>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</si>
  <si>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</si>
  <si>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</si>
  <si>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</si>
  <si>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</si>
  <si>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</si>
  <si>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</si>
  <si>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</si>
  <si>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</si>
  <si>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</si>
  <si>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</si>
  <si>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</si>
  <si>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</si>
  <si>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</si>
  <si>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</si>
  <si>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</si>
  <si>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</si>
  <si>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</si>
  <si>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</si>
  <si>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</si>
  <si>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</si>
  <si>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</si>
  <si>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</si>
  <si>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</si>
  <si>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</si>
  <si>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</si>
  <si>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</si>
  <si>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</si>
  <si>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</si>
  <si>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</si>
  <si>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</si>
  <si>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</si>
  <si>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</si>
  <si>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</si>
  <si>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</si>
  <si>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</si>
  <si>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</si>
  <si>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</si>
  <si>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</si>
  <si>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</si>
  <si>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</si>
  <si>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</si>
  <si>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</si>
  <si>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</si>
  <si>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</si>
  <si>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</si>
  <si>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</si>
  <si>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</si>
  <si>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</si>
  <si>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</si>
  <si>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</si>
  <si>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</si>
  <si>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</si>
  <si>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961043111.1</t>
  </si>
  <si>
    <t>Búranie betónového okapového chodníka  - ozn. B31</t>
  </si>
  <si>
    <t>m3</t>
  </si>
  <si>
    <t>338472280</t>
  </si>
  <si>
    <t>961055111.1</t>
  </si>
  <si>
    <t>Búranie betónových schodiskových stupňov  -  ozn. B5</t>
  </si>
  <si>
    <t>-1400867071</t>
  </si>
  <si>
    <t>76</t>
  </si>
  <si>
    <t>961055111.2</t>
  </si>
  <si>
    <t>Búranie betónovej jímky 1000x1000x500 mm  -  ozn. B36</t>
  </si>
  <si>
    <t>427727588</t>
  </si>
  <si>
    <t>962031132.1</t>
  </si>
  <si>
    <t>Búranie otvorov plochy nad 4 m2 z tehál pálených, plných alebo dutých hr. do 150 mm,  -0,19600t - ozn. B3</t>
  </si>
  <si>
    <t>1273775970</t>
  </si>
  <si>
    <t>78</t>
  </si>
  <si>
    <t>962031132.2</t>
  </si>
  <si>
    <t>Búranie prierazov v stenách a v nosnikoch</t>
  </si>
  <si>
    <t>ks</t>
  </si>
  <si>
    <t>-708503483</t>
  </si>
  <si>
    <t>80</t>
  </si>
  <si>
    <t>962031132.4</t>
  </si>
  <si>
    <t>Búranie prierazov v stenách - predpokladaná výmera podľa realizácie</t>
  </si>
  <si>
    <t>542071271</t>
  </si>
  <si>
    <t>962031132.S</t>
  </si>
  <si>
    <t>Búranie priečok z tehál pálených, plných alebo dutých hr. do 150 mm,  -0,19600t - ozn. B1</t>
  </si>
  <si>
    <t>1361427102</t>
  </si>
  <si>
    <t>962032231.S</t>
  </si>
  <si>
    <t>Búranie muriva alebo vybúranie otvorov plochy nad 4 m2 nadzákladového z tehál pálených, vápenopieskových, cementových na maltu,  -1,90500t  - ozn. B3, B17</t>
  </si>
  <si>
    <t>24292266</t>
  </si>
  <si>
    <t>962081131.S</t>
  </si>
  <si>
    <t>Búranie muriva priečok zo sklenených tvárnic, hr. do 100 mm,  -0,05500t  - ozn. B12</t>
  </si>
  <si>
    <t>-466851831</t>
  </si>
  <si>
    <t>73</t>
  </si>
  <si>
    <t>962086111.1</t>
  </si>
  <si>
    <t>Búranie obmurovky dažďových zvodov  - ozn. B35</t>
  </si>
  <si>
    <t>641241887</t>
  </si>
  <si>
    <t>77</t>
  </si>
  <si>
    <t>963051113.S</t>
  </si>
  <si>
    <t xml:space="preserve">Búranie železobetónových stropov doskových hr.nad 80 mm, prierazy pre VZT na streche -2,40000t </t>
  </si>
  <si>
    <t>1525856222</t>
  </si>
  <si>
    <t>16</t>
  </si>
  <si>
    <t>965043441.1</t>
  </si>
  <si>
    <t>Búranie cementového poteru hr. 400 mm,  strecha - ozn. B16</t>
  </si>
  <si>
    <t>1196593451</t>
  </si>
  <si>
    <t>17</t>
  </si>
  <si>
    <t>965081712.1</t>
  </si>
  <si>
    <t>Búranie schodiskových kamenných stupňov  - ozn. B28</t>
  </si>
  <si>
    <t>-320584700</t>
  </si>
  <si>
    <t>18</t>
  </si>
  <si>
    <t>965081712.S</t>
  </si>
  <si>
    <t>Búranie dlažieb, bez podklad. lôžka z keramických dlaždíc hr. do 10 mm,  -0,02000t  - ozn. B4</t>
  </si>
  <si>
    <t>-1387201229</t>
  </si>
  <si>
    <t>19</t>
  </si>
  <si>
    <t>968061125.S</t>
  </si>
  <si>
    <t>Vyvesenie dreveného dverného krídla do suti plochy do 2 m2, -0,02400t - ozn. B2</t>
  </si>
  <si>
    <t>-723391349</t>
  </si>
  <si>
    <t>968072244.1</t>
  </si>
  <si>
    <t>Demontáž okien a dverí vrátane vonkajších a vnútorných parapetov  -  ozn.B11</t>
  </si>
  <si>
    <t>-1914343866</t>
  </si>
  <si>
    <t>21</t>
  </si>
  <si>
    <t>968072244.2</t>
  </si>
  <si>
    <t>Demontáž zasklených stien  - ozn. B13</t>
  </si>
  <si>
    <t>1377982797</t>
  </si>
  <si>
    <t>22</t>
  </si>
  <si>
    <t>968072455.S</t>
  </si>
  <si>
    <t>Vybúranie kovových dverových zárubní plochy do 2 m2,  -0,07600t - ozn. B2</t>
  </si>
  <si>
    <t>378209594</t>
  </si>
  <si>
    <t>23</t>
  </si>
  <si>
    <t>968072456.S</t>
  </si>
  <si>
    <t>Vybúranie kovových dverových zárubní plochy nad 2 m2,  -0,06300t - ozn. B2</t>
  </si>
  <si>
    <t>-1533127482</t>
  </si>
  <si>
    <t>74</t>
  </si>
  <si>
    <t>971055003.S</t>
  </si>
  <si>
    <t>Rezanie konštrukcií zo železobetónu hr. panelu 100 mm stenovou pílou -0,01200t  -  ozn. B3</t>
  </si>
  <si>
    <t>m</t>
  </si>
  <si>
    <t>1277415682</t>
  </si>
  <si>
    <t>82</t>
  </si>
  <si>
    <t>974031127</t>
  </si>
  <si>
    <t>Vysekanie drážky v betónovom povrchu hĺbky 30 mm - ozn. B38</t>
  </si>
  <si>
    <t>-714229505</t>
  </si>
  <si>
    <t>24</t>
  </si>
  <si>
    <t>976071111.S</t>
  </si>
  <si>
    <t>Vybúranie kovových madiel a zábradlí,  -0,03700t   - ozn. B33</t>
  </si>
  <si>
    <t>-744513635</t>
  </si>
  <si>
    <t>25</t>
  </si>
  <si>
    <t>978036141.S</t>
  </si>
  <si>
    <t>Otlčenie nesúdržných omietok vonkajších, v rozsahu do 30 %,  -0,01600t  - ozn. B19</t>
  </si>
  <si>
    <t>1010212356</t>
  </si>
  <si>
    <t>26</t>
  </si>
  <si>
    <t>978059511.S</t>
  </si>
  <si>
    <t>Odsekanie a odobratie obkladov stien z obkladačiek vnútorných vrátane podkladovej omietky,  -0,06800t  - ozn. B7</t>
  </si>
  <si>
    <t>-1281965986</t>
  </si>
  <si>
    <t>27</t>
  </si>
  <si>
    <t>978059611.S</t>
  </si>
  <si>
    <t>Odsekanie a odobratie obkladov stien z obkladačiek vonkajších vrátane podkladovej omietky,  -0,08900t  - ozn. B7</t>
  </si>
  <si>
    <t>1653719914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</si>
  <si>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</si>
  <si>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</si>
  <si>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</si>
  <si>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</si>
  <si>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</si>
  <si>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</si>
  <si>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</si>
  <si>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</si>
  <si>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</si>
  <si>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31</t>
  </si>
  <si>
    <t>979011202.S</t>
  </si>
  <si>
    <t>Príplatok k cene za každý ďalší meter výšky  (5m)</t>
  </si>
  <si>
    <t>1688982701</t>
  </si>
  <si>
    <t>32</t>
  </si>
  <si>
    <t>979011231.S</t>
  </si>
  <si>
    <t>Demontáž sklzu na stavebnú sutinu výšky do 10 m</t>
  </si>
  <si>
    <t>-1782321033</t>
  </si>
  <si>
    <t>33</t>
  </si>
  <si>
    <t>979081111.S</t>
  </si>
  <si>
    <t>Odvoz sutiny a vybúraných hmôt na skládku do 1 km</t>
  </si>
  <si>
    <t>1687483775</t>
  </si>
  <si>
    <t>34</t>
  </si>
  <si>
    <t>979081121.S</t>
  </si>
  <si>
    <t>Odvoz sutiny a vybúraných hmôt na skládku za každý ďalší 1 km  (20 km)</t>
  </si>
  <si>
    <t>704467602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</si>
  <si>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</si>
  <si>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</si>
  <si>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</si>
  <si>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</si>
  <si>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</si>
  <si>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</si>
  <si>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</si>
  <si>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</si>
  <si>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</si>
  <si>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</si>
  <si>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</si>
  <si>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</si>
  <si>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</si>
  <si>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</si>
  <si>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>Demolácia konštrukcií objektov, postupným rozoberaním z tehál alebo tvárnic na maltu cementovú,  -2,00400t - B39</t>
  </si>
  <si>
    <t>-871007428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</si>
  <si>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</si>
  <si>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</si>
  <si>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</si>
  <si>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</si>
  <si>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</si>
  <si>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</si>
  <si>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</si>
  <si>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</si>
  <si>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</si>
  <si>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</si>
  <si>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</si>
  <si>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</si>
  <si>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>Odstránenie povlakovej krytiny na strechách plochých 10° jednovrstvovej,  -0,00600t  -  ozn. B15</t>
  </si>
  <si>
    <t>-1703262944</t>
  </si>
  <si>
    <t>39</t>
  </si>
  <si>
    <t>712300833.S</t>
  </si>
  <si>
    <t>Odstránenie povlakovej krytiny na strechách plochých 10° trojvrstvovej,  -0,01400t  - ozn. B16</t>
  </si>
  <si>
    <t>468607217</t>
  </si>
  <si>
    <t>40</t>
  </si>
  <si>
    <t>712990813.1</t>
  </si>
  <si>
    <t>Odstránenie vrstvy z ľahčeného porobetónu striech do 10st. hr. nad 50  - ozn. B15</t>
  </si>
  <si>
    <t>1319758078</t>
  </si>
  <si>
    <t>41</t>
  </si>
  <si>
    <t>712990813.3</t>
  </si>
  <si>
    <t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</si>
  <si>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</si>
  <si>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</si>
  <si>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</si>
  <si>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</si>
  <si>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</si>
  <si>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>Odstránenie tepelnej izolácie stien uchytené pribitím, kotvením z vláknitých materiálov hr. do 10 cm -0,0054t  - ozn. B8</t>
  </si>
  <si>
    <t>1325896325</t>
  </si>
  <si>
    <t>43</t>
  </si>
  <si>
    <t>713000051.1</t>
  </si>
  <si>
    <t>Odstránenie striekanej polyuretánovej tepelnej izolácie striech plochých hr. 70 cm  -  ozn. B15</t>
  </si>
  <si>
    <t>-872384546</t>
  </si>
  <si>
    <t>44</t>
  </si>
  <si>
    <t>713000051.2</t>
  </si>
  <si>
    <t>Odstránenie striekanej polyuretánovej tepelnej izolácie striech plochých hr. 70 cm  -  ozn. B16</t>
  </si>
  <si>
    <t>469462509</t>
  </si>
  <si>
    <t>715</t>
  </si>
  <si>
    <t>Izolácie proti chemickým vplyvom</t>
  </si>
  <si>
    <t>79</t>
  </si>
  <si>
    <t>715101816.S</t>
  </si>
  <si>
    <t>Odstránenie izolácie z obkladov, výmuroviek,dlažieb alebo primuroviek nad 1 m2 do 10 m2,  -0,30000t</t>
  </si>
  <si>
    <t>-257087857</t>
  </si>
  <si>
    <t>731</t>
  </si>
  <si>
    <t>Ústredné kúrenie - kotolne</t>
  </si>
  <si>
    <t>45</t>
  </si>
  <si>
    <t>731361R01</t>
  </si>
  <si>
    <t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</si>
  <si>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</si>
  <si>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</si>
  <si>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</si>
  <si>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</si>
  <si>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</si>
  <si>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</si>
  <si>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>Demontáž heraklitu hr. 40 mm, strecha  - ozn. B16</t>
  </si>
  <si>
    <t>-1762170838</t>
  </si>
  <si>
    <t>764</t>
  </si>
  <si>
    <t>Konštrukcie klampiarske</t>
  </si>
  <si>
    <t>47</t>
  </si>
  <si>
    <t>764430840.S</t>
  </si>
  <si>
    <t>Demontáž oplechovania atiky rš od 330 do 500 mm,  -0,00230t  - ozn. B21</t>
  </si>
  <si>
    <t>-1943340781</t>
  </si>
  <si>
    <t>766</t>
  </si>
  <si>
    <t>Konštrukcie stolárske</t>
  </si>
  <si>
    <t>48</t>
  </si>
  <si>
    <t>766111820.1</t>
  </si>
  <si>
    <t>Demontáž dieliacich plných priečok,  -0,01695t  - ozn. B6</t>
  </si>
  <si>
    <t>1211412203</t>
  </si>
  <si>
    <t>49</t>
  </si>
  <si>
    <t>766411821.S</t>
  </si>
  <si>
    <t>Demontáž obloženia stien palub. doskami,  -0,01098t  - ozn. B8</t>
  </si>
  <si>
    <t>-610351002</t>
  </si>
  <si>
    <t>50</t>
  </si>
  <si>
    <t>766411821.1</t>
  </si>
  <si>
    <t>Demontáž obloženia stien z dreveného obkladu,  -0,01098t - ozn. B25</t>
  </si>
  <si>
    <t>1943607927</t>
  </si>
  <si>
    <t>51</t>
  </si>
  <si>
    <t>766411822.2</t>
  </si>
  <si>
    <t>Demontáž obloženia stien podkladových oceľových roštov  - ozn. B25</t>
  </si>
  <si>
    <t>517344432</t>
  </si>
  <si>
    <t>52</t>
  </si>
  <si>
    <t>766411822.S</t>
  </si>
  <si>
    <t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</si>
  <si>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</si>
  <si>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</si>
  <si>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</si>
  <si>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</si>
  <si>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</si>
  <si>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</si>
  <si>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</si>
  <si>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</si>
  <si>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</si>
  <si>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</si>
  <si>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</si>
  <si>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</si>
  <si>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</si>
  <si>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</si>
  <si>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>Demontáž opláštenia sendvičovými stenovými panelmi so skrytým zámkom na OK,  -0,0128t</t>
  </si>
  <si>
    <t>-1059173971</t>
  </si>
  <si>
    <t>55</t>
  </si>
  <si>
    <t>767581801.1</t>
  </si>
  <si>
    <t>Demontáž stropného podhľadu hliníkového  ozn. B10</t>
  </si>
  <si>
    <t>-1645786957</t>
  </si>
  <si>
    <t>56</t>
  </si>
  <si>
    <t>767582800.S</t>
  </si>
  <si>
    <t>Demontáž podhľadov roštov,  -0,00200t  - ozn. B10</t>
  </si>
  <si>
    <t>-490867630</t>
  </si>
  <si>
    <t>57</t>
  </si>
  <si>
    <t>767996804.S</t>
  </si>
  <si>
    <t>Demontáž oceľového prístrešku  - ozn. B29</t>
  </si>
  <si>
    <t>kg</t>
  </si>
  <si>
    <t>1928369087</t>
  </si>
  <si>
    <t>58</t>
  </si>
  <si>
    <t>767996806</t>
  </si>
  <si>
    <t>Demontáž sedačiek v hľadisku  - ozn. B22</t>
  </si>
  <si>
    <t>485775512</t>
  </si>
  <si>
    <t>59</t>
  </si>
  <si>
    <t>767996807</t>
  </si>
  <si>
    <t>Demontáž šplhacích rámov na stenách  - ozn. B24</t>
  </si>
  <si>
    <t>1986524012</t>
  </si>
  <si>
    <t>60</t>
  </si>
  <si>
    <t>767996808</t>
  </si>
  <si>
    <t>Demontáž sklápacích basketbalových košov  - ozn. B26</t>
  </si>
  <si>
    <t>867047396</t>
  </si>
  <si>
    <t>61</t>
  </si>
  <si>
    <t>767996809</t>
  </si>
  <si>
    <t>Demontáž časomiery  - ozn. B27</t>
  </si>
  <si>
    <t>217269572</t>
  </si>
  <si>
    <t>769</t>
  </si>
  <si>
    <t>Montáže vzduchotechnických zariadení</t>
  </si>
  <si>
    <t>62</t>
  </si>
  <si>
    <t>769082805.1</t>
  </si>
  <si>
    <t>Demontáž vetracej mriežky hranatej s ventilátorom  - ozn. B30</t>
  </si>
  <si>
    <t>1064655931</t>
  </si>
  <si>
    <t>63</t>
  </si>
  <si>
    <t>769082805.2</t>
  </si>
  <si>
    <t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</si>
  <si>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</si>
  <si>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</si>
  <si>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</si>
  <si>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</si>
  <si>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</si>
  <si>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</si>
  <si>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</si>
  <si>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</si>
  <si>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</si>
  <si>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>Demontáž drevenej palubovky hr. 32 mm, na terčoch - hr. 60 mm, podlaha, vrátane líšt -0,0150t  -  ozn. B14</t>
  </si>
  <si>
    <t>-1077624460</t>
  </si>
  <si>
    <t>66</t>
  </si>
  <si>
    <t>775511800.2</t>
  </si>
  <si>
    <t>Demontáž pôvodnej drevenej palubovky hr. 25 mm, podlaha  -  ozn. B14</t>
  </si>
  <si>
    <t>1940346070</t>
  </si>
  <si>
    <t>67</t>
  </si>
  <si>
    <t>775511800.3</t>
  </si>
  <si>
    <t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</si>
  <si>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</si>
  <si>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</si>
  <si>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</si>
  <si>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</si>
  <si>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</si>
  <si>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>Odstránenie gumovej športovej podlahy  - ozn. B34</t>
  </si>
  <si>
    <t>1604478596</t>
  </si>
  <si>
    <t>69</t>
  </si>
  <si>
    <t>775591910.S</t>
  </si>
  <si>
    <t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</si>
  <si>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</si>
  <si>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</si>
  <si>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</si>
  <si>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</si>
  <si>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</si>
  <si>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</si>
  <si>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</si>
  <si>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</si>
  <si>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</si>
  <si>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</si>
  <si>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</si>
  <si>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</si>
  <si>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</si>
  <si>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</si>
  <si>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02 - Nové stavebné úpravy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</si>
  <si>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</si>
  <si>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</si>
  <si>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</si>
  <si>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</si>
  <si>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</si>
  <si>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</si>
  <si>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</si>
  <si>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</si>
  <si>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</si>
  <si>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</si>
  <si>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</si>
  <si>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</si>
  <si>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</si>
  <si>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</si>
  <si>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</si>
  <si>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</si>
  <si>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</si>
  <si>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</si>
  <si>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</si>
  <si>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</si>
  <si>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</si>
  <si>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</si>
  <si>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</si>
  <si>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</si>
  <si>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</si>
  <si>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</si>
  <si>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</si>
  <si>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131201109.S</t>
  </si>
  <si>
    <t>Hĺbenie nezapažených jám a zárezov. Príplatok za lepivosť horniny 3</t>
  </si>
  <si>
    <t>-1976552808</t>
  </si>
  <si>
    <t>3</t>
  </si>
  <si>
    <t>132201101.S</t>
  </si>
  <si>
    <t>Výkop ryhy do šírky 600 mm v horn.3 do 100 m3</t>
  </si>
  <si>
    <t>157539065</t>
  </si>
  <si>
    <t>132201109.S</t>
  </si>
  <si>
    <t>Príplatok k cene za lepivosť pri hĺbení rýh šírky do 600 mm zapažených i nezapažených s urovnaním dna v hornine 3</t>
  </si>
  <si>
    <t>1771329777</t>
  </si>
  <si>
    <t>132201201.S</t>
  </si>
  <si>
    <t>Výkop ryhy šírky 600-2000mm horn.3 do 100m3</t>
  </si>
  <si>
    <t>805212059</t>
  </si>
  <si>
    <t>6</t>
  </si>
  <si>
    <t>132201209.S</t>
  </si>
  <si>
    <t>Príplatok k cenám za lepivosť pri hĺbení rýh š. nad 600 do 2 000 mm zapaž. i nezapažených, s urovnaním dna v hornine 3</t>
  </si>
  <si>
    <t>1565352382</t>
  </si>
  <si>
    <t>7</t>
  </si>
  <si>
    <t>151730012.S</t>
  </si>
  <si>
    <t>Paženie do ocelových zápor s odstranením paženia, hĺbky výkopku do 10 m</t>
  </si>
  <si>
    <t>-1978372186</t>
  </si>
  <si>
    <t>8</t>
  </si>
  <si>
    <t>162501102.S</t>
  </si>
  <si>
    <t>Vodorovné premiestnenie výkopku po spevnenej ceste z horniny tr.1-4, do 100 m3 na vzdialenosť do 3000 m</t>
  </si>
  <si>
    <t>-1742503556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</si>
  <si>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</si>
  <si>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</si>
  <si>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</si>
  <si>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</si>
  <si>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</si>
  <si>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</si>
  <si>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174101001.S</t>
  </si>
  <si>
    <t>Zásyp sypaninou so zhutnením jám, šachiet, rýh, zárezov alebo okolo objektov do 100 m3 - drenáž</t>
  </si>
  <si>
    <t>-1574382204</t>
  </si>
  <si>
    <t>M</t>
  </si>
  <si>
    <t>581250000100.S</t>
  </si>
  <si>
    <t>Zemina ílová</t>
  </si>
  <si>
    <t>-1231571152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</si>
  <si>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</si>
  <si>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</si>
  <si>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</si>
  <si>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</si>
  <si>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</si>
  <si>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</si>
  <si>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</si>
  <si>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</si>
  <si>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</si>
  <si>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</si>
  <si>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</si>
  <si>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</si>
  <si>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</si>
  <si>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693110003200.S</t>
  </si>
  <si>
    <t>Geotextília polypropylénová netkaná 500 g/m2 - drenáž</t>
  </si>
  <si>
    <t>694947245</t>
  </si>
  <si>
    <t>271573001.1</t>
  </si>
  <si>
    <t>Násyp pod základové konštrukcie so zhutnením zo štrkopiesku fr.0-64 mm</t>
  </si>
  <si>
    <t>1457525105</t>
  </si>
  <si>
    <t>273321311.S</t>
  </si>
  <si>
    <t>Betón základových dosiek, železový (bez výstuže), tr. C 16/20  - ozn. N19</t>
  </si>
  <si>
    <t>-1079802085</t>
  </si>
  <si>
    <t>273321411.6</t>
  </si>
  <si>
    <t>Betón jímky, železový (bez výstuže), tr. C 25/30 - jímka</t>
  </si>
  <si>
    <t>76490165</t>
  </si>
  <si>
    <t>273321411.S</t>
  </si>
  <si>
    <t>Betón základových dosiek, železový (bez výstuže), tr. C 25/30 - ozn. ZD-01</t>
  </si>
  <si>
    <t>-1701912301</t>
  </si>
  <si>
    <t>273351217.S</t>
  </si>
  <si>
    <t>Debnenie stien základových dosiek, zhotovenie-tradičné  -  ozn. N19</t>
  </si>
  <si>
    <t>205087861</t>
  </si>
  <si>
    <t>273351218.S</t>
  </si>
  <si>
    <t>Debnenie stien základových dosiek, odstránenie-tradičné  -  ozn. N19</t>
  </si>
  <si>
    <t>-221305503</t>
  </si>
  <si>
    <t>273351217.1</t>
  </si>
  <si>
    <t>Debnenie stien základových dosiek, zhotovenie-tradičné  -  jímka</t>
  </si>
  <si>
    <t>-1536233500</t>
  </si>
  <si>
    <t>273351218.1</t>
  </si>
  <si>
    <t>Debnenie stien základových dosiek, odstránenie-tradičné  -  jímka</t>
  </si>
  <si>
    <t>1163962508</t>
  </si>
  <si>
    <t>273351218.4</t>
  </si>
  <si>
    <t>Dilatácia odkvapového chodníka  -  ozn. N19</t>
  </si>
  <si>
    <t>1908242254</t>
  </si>
  <si>
    <t>273362442.S</t>
  </si>
  <si>
    <t>Výstuž základových dosiek zo zvár. sietí KARI, priemer drôtu 8/8 mm, veľkosť oka 150x150 mm - jímka - ozn. N39</t>
  </si>
  <si>
    <t>-670586456</t>
  </si>
  <si>
    <t>273362021.S</t>
  </si>
  <si>
    <t>Výstuž základových dosiek zo zvár. sietí KARI  -  ozn. N19</t>
  </si>
  <si>
    <t>770147610</t>
  </si>
  <si>
    <t>29</t>
  </si>
  <si>
    <t>273362412.S</t>
  </si>
  <si>
    <t>Výstuž základových dosiek zo zvár. sietí KARI, priemer drôtu 5/5 mm, veľkosť oka 150x150 mm</t>
  </si>
  <si>
    <t>-1695533336</t>
  </si>
  <si>
    <t>274321511.S</t>
  </si>
  <si>
    <t>Betón základových pásov, železový (bez výstuže), tr. C 30/37</t>
  </si>
  <si>
    <t>-1303623033</t>
  </si>
  <si>
    <t>275321312.S</t>
  </si>
  <si>
    <t>Betón základových pätiek, železový (bez výstuže), tr. C 20/25</t>
  </si>
  <si>
    <t>269429909</t>
  </si>
  <si>
    <t>275321511.S</t>
  </si>
  <si>
    <t>Betón základových pätiek, železový (bez výstuže), tr. C 30/37</t>
  </si>
  <si>
    <t>-1022316188</t>
  </si>
  <si>
    <t>275361821.1</t>
  </si>
  <si>
    <t>Výstuž základových pätiek, pásov a dosiek z ocele B500 (10505)</t>
  </si>
  <si>
    <t>1725783926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</si>
  <si>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</si>
  <si>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</si>
  <si>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</si>
  <si>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</si>
  <si>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</si>
  <si>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>Zhotovenie betónovej jímky 1000x1000x500 mm, železový (bez výstuže) tr. C 20/25  - ozn. N39</t>
  </si>
  <si>
    <t>540941627</t>
  </si>
  <si>
    <t>317160311.S</t>
  </si>
  <si>
    <t xml:space="preserve">Keramický preklad nosný šírky 70 mm, výšky 238 mm, dĺžky 1000 mm </t>
  </si>
  <si>
    <t>-167878657</t>
  </si>
  <si>
    <t>317160312.S</t>
  </si>
  <si>
    <t xml:space="preserve">Keramický preklad nosný šírky 70 mm, výšky 238 mm, dĺžky 1250 mm </t>
  </si>
  <si>
    <t>-888303933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</si>
  <si>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</si>
  <si>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</si>
  <si>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</si>
  <si>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</si>
  <si>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</si>
  <si>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</si>
  <si>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>317160316.S</t>
  </si>
  <si>
    <t>Keramický preklad nosný šírky 70 mm, výšky 238 mm, dĺžky 2250 mm</t>
  </si>
  <si>
    <t>1051680595</t>
  </si>
  <si>
    <t>317160317.S</t>
  </si>
  <si>
    <t>Keramický preklad nosný šírky 70 mm, výšky 238 mm, dĺžky 2500 mm</t>
  </si>
  <si>
    <t>2035661308</t>
  </si>
  <si>
    <t>340238240.S</t>
  </si>
  <si>
    <t>Zamurovanie otvorov plochy od 0,25 do 1 m2 z pórobetónových tvárnic hladkých hrúbky 450mm  - ozn. N36</t>
  </si>
  <si>
    <t>1183389476</t>
  </si>
  <si>
    <t>342272031.S</t>
  </si>
  <si>
    <t>Priečky z pórobetónových tvárnic hladkých s objemovou hmotnosťou do 600 kg/m3 hrúbky 100 mm</t>
  </si>
  <si>
    <t>1649846854</t>
  </si>
  <si>
    <t>340238267.S</t>
  </si>
  <si>
    <t>Zamurovanie otvorov plochy od 0,25 do 1 m2 z pórobetónových tvárnic hladkých hrúbky 300 mm - ozn. N13</t>
  </si>
  <si>
    <t>-1717115430</t>
  </si>
  <si>
    <t>342272051.S</t>
  </si>
  <si>
    <t>Priečky z pórobetónových tvárnic hladkých s objemovou hmotnosťou do 600 kg/m3 hrúbky 150 mm  - ozn. N13</t>
  </si>
  <si>
    <t>-150860519</t>
  </si>
  <si>
    <t>342272061.S</t>
  </si>
  <si>
    <t>Priečky z pórobetónových tvárnic hladkých s objemovou hmotnosťou do 600 kg/m3 hrúbky 200 mm - ozn. N13</t>
  </si>
  <si>
    <t>1140933289</t>
  </si>
  <si>
    <t>342948112.S</t>
  </si>
  <si>
    <t>Ukotvenie priečok k murovaným konštrukciám priskrutkovaním</t>
  </si>
  <si>
    <t>1816926087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</si>
  <si>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</si>
  <si>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</si>
  <si>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</si>
  <si>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</si>
  <si>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</si>
  <si>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</si>
  <si>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</si>
  <si>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430361821.S</t>
  </si>
  <si>
    <t>Výstuž schodiskových konštrukcií z betonárskej ocele B500 (10505)</t>
  </si>
  <si>
    <t>-1834611018</t>
  </si>
  <si>
    <t>431351121.S</t>
  </si>
  <si>
    <t>Debnenie do 4 m výšky - podest a podstupňových dosiek pôdorysne priamočiarych zhotovenie</t>
  </si>
  <si>
    <t>-1658195051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</si>
  <si>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</si>
  <si>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</si>
  <si>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</si>
  <si>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</si>
  <si>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</si>
  <si>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</si>
  <si>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</si>
  <si>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611460363.S</t>
  </si>
  <si>
    <t>Vnútorná omietka stropov vápennocementová jednovrstvová, hr. 10 mm  - ozn. C1</t>
  </si>
  <si>
    <t>574770598</t>
  </si>
  <si>
    <t>611460552.S</t>
  </si>
  <si>
    <t>Vnútorná omietka stropov ušľachtilá minerálna, hr. 1,5 mm  - ozn. C7</t>
  </si>
  <si>
    <t>1269297610</t>
  </si>
  <si>
    <t>612460124.S</t>
  </si>
  <si>
    <t>Príprava vnútorného podkladu stien penetráciou pod omietky a nátery  - ozn. W1, W2, W3, W4</t>
  </si>
  <si>
    <t>207036073</t>
  </si>
  <si>
    <t>612460241.S</t>
  </si>
  <si>
    <t>Vnútorná omietka stien vápennocementová jadrová (hrubá), hr. 10 mm</t>
  </si>
  <si>
    <t>678497263</t>
  </si>
  <si>
    <t>612460272.S</t>
  </si>
  <si>
    <t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</si>
  <si>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</si>
  <si>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</si>
  <si>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</si>
  <si>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</si>
  <si>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612460552.1</t>
  </si>
  <si>
    <t>Vnútorná omietka stien ušľachtilá minerálna, hr. 1,5 mm - dve vrstvy - ozn. W1</t>
  </si>
  <si>
    <t>67878958</t>
  </si>
  <si>
    <t>612902001.S</t>
  </si>
  <si>
    <t>Brúsenie vnútorných omietok - stien rovinných  - ozn. W2</t>
  </si>
  <si>
    <t>662646568</t>
  </si>
  <si>
    <t>622254603.1</t>
  </si>
  <si>
    <t>Montáž stien prevetrávanej fasády z fasádnych kompozitných dosiek hr. 10 mm, s hliníkovou konštrukcou, uchytenie lepením  - ozn. N18</t>
  </si>
  <si>
    <t>1306771561</t>
  </si>
  <si>
    <t>607930000626</t>
  </si>
  <si>
    <t>Doska kompaktná z vysokotlakého laminátu (HPL) Fundermax, hrúbky 10 mm, FUNDERMAX, vrátane perforácie v časti Al okien</t>
  </si>
  <si>
    <t>262728211</t>
  </si>
  <si>
    <t>622255110.S</t>
  </si>
  <si>
    <t>Montáž tepelnej izolácie stien prevetrávanej fasády doskami z minerálnej vlny, hrúbky 200 mm  - ozn. N18</t>
  </si>
  <si>
    <t>-1410291100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</si>
  <si>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</si>
  <si>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</si>
  <si>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</si>
  <si>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</si>
  <si>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</si>
  <si>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</si>
  <si>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622460242.S</t>
  </si>
  <si>
    <t>Vonkajšia omietka stien vápennocementová jadrová (hrubá), hr. 15 mm</t>
  </si>
  <si>
    <t>1389035977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</si>
  <si>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</si>
  <si>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</si>
  <si>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</si>
  <si>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</si>
  <si>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</si>
  <si>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</si>
  <si>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</si>
  <si>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</si>
  <si>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</si>
  <si>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625250216.S</t>
  </si>
  <si>
    <t>Kontaktný zatepľovací systém z bieleho EPS hr. 180 mm, skrutkovacie kotvy - ozn. ZS1</t>
  </si>
  <si>
    <t>-284470910</t>
  </si>
  <si>
    <t>625250556.S</t>
  </si>
  <si>
    <t>Kontaktný zatepľovací systém soklovej časti XPS hr. 180 mm, skrutkovacie kotvy  - ozn. ZS3</t>
  </si>
  <si>
    <t>-875386225</t>
  </si>
  <si>
    <t>625250556.ZS2</t>
  </si>
  <si>
    <t>Kontaktný zatepľovací systém soklovej XPS hr. 180 mm, 2x sklotextiná mriežka, skrutkovacie kotvy  - ozn. ZS2</t>
  </si>
  <si>
    <t>-134361150</t>
  </si>
  <si>
    <t>625250707.S</t>
  </si>
  <si>
    <t>Kontaktný zatepľovací systém z minerálnej vlny hr. 100 mm, skrutkovacie kotvy - podhľad - ozn. ZS5</t>
  </si>
  <si>
    <t>-694648635</t>
  </si>
  <si>
    <t>625250712.S</t>
  </si>
  <si>
    <t>Kontaktný zatepľovací systém z minerálnej vlny hr. 180 mm, skrutkovacie kotvy  - ozn. ZS4</t>
  </si>
  <si>
    <t>1794099165</t>
  </si>
  <si>
    <t>625250712.ZS7</t>
  </si>
  <si>
    <t>Kontaktný zatepľovací systém z minerálnej vlny hr. 180 mm, 2x sklotextiná mriežka, skrutkovacie kotvy  - ozn. ZS7</t>
  </si>
  <si>
    <t>221029925</t>
  </si>
  <si>
    <t>625250761.S</t>
  </si>
  <si>
    <t>Kontaktný zatepľovací systém ostenia z minerálnej vlny hr. 20 mm</t>
  </si>
  <si>
    <t>-1861575033</t>
  </si>
  <si>
    <t>625250781.S</t>
  </si>
  <si>
    <t>Kontaktný zatepľovací systém z fenolovej peny hr. 30 mm, skrutkovacie kotvy - ozn. ZS6</t>
  </si>
  <si>
    <t>-1158780566</t>
  </si>
  <si>
    <t>632001051.S</t>
  </si>
  <si>
    <t>Zhotovenie jednonásobného penetračného náteru pre potery a stierky - F1, F2, F4, F7, F8, F9</t>
  </si>
  <si>
    <t>-815787016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</si>
  <si>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</si>
  <si>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</si>
  <si>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</si>
  <si>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</si>
  <si>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</si>
  <si>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</si>
  <si>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</si>
  <si>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</si>
  <si>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</si>
  <si>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</si>
  <si>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</si>
  <si>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</si>
  <si>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84</t>
  </si>
  <si>
    <t>632452614.1</t>
  </si>
  <si>
    <t>Vyrovnávajúca vrstva stropných panelov po odstánení pôvodnej krytiny opravnou maltou s výstužnými vláknami (napr. CERESIT CD 25)</t>
  </si>
  <si>
    <t>-1052559758</t>
  </si>
  <si>
    <t>85</t>
  </si>
  <si>
    <t>632452618.0</t>
  </si>
  <si>
    <t>Cementová samonivelizačná stierka, Sikafloor 102, hr. 5 mm - ozn. F9</t>
  </si>
  <si>
    <t>221296835</t>
  </si>
  <si>
    <t>86</t>
  </si>
  <si>
    <t>632452618.1</t>
  </si>
  <si>
    <t>Cementová samonivelizačná stierka, Sikafloor 102, hr. 10 mm - ozn. F1, F2, F4, F7, F8</t>
  </si>
  <si>
    <t>372646892</t>
  </si>
  <si>
    <t>87</t>
  </si>
  <si>
    <t>642944121.S</t>
  </si>
  <si>
    <t>Dodatočná montáž oceľovej dverovej zárubne, plochy otvoru do 2,5 m2</t>
  </si>
  <si>
    <t>278027693</t>
  </si>
  <si>
    <t>88</t>
  </si>
  <si>
    <t>553310001700.1</t>
  </si>
  <si>
    <t>Zárubňa kovová š. 150 mm, 600-1100/1970 mm, jednodielna zamurovacia</t>
  </si>
  <si>
    <t>1101353888</t>
  </si>
  <si>
    <t>89</t>
  </si>
  <si>
    <t>642944221.S</t>
  </si>
  <si>
    <t>Dodatočná montáž oceľovej dverovej zárubne, plochy otvoru 2,5 - 4,5 m2</t>
  </si>
  <si>
    <t>660455140</t>
  </si>
  <si>
    <t>90</t>
  </si>
  <si>
    <t>553310002100.S</t>
  </si>
  <si>
    <t>Zárubňa kovová 1500x2150 mm, dvojdielna na dodatočnú montáž</t>
  </si>
  <si>
    <t>-1358021679</t>
  </si>
  <si>
    <t>91</t>
  </si>
  <si>
    <t>642945111.S</t>
  </si>
  <si>
    <t>Osadenie oceľ. zárubní protipož. dverí s obetónov. jednokrídlové do 2,5 m2</t>
  </si>
  <si>
    <t>-1265682828</t>
  </si>
  <si>
    <t>92</t>
  </si>
  <si>
    <t>553310010308.1</t>
  </si>
  <si>
    <t>Zárubňa požiarna oceľová, bezpečnostná, 600-800x1970 mm</t>
  </si>
  <si>
    <t>-1739784613</t>
  </si>
  <si>
    <t>93</t>
  </si>
  <si>
    <t>642945112.S</t>
  </si>
  <si>
    <t>Osadenie oceľ. zárubní protipožiarnych s obetónov. dvojkrídlové nad 2,5 do 6,5 m2</t>
  </si>
  <si>
    <t>-925865267</t>
  </si>
  <si>
    <t>94</t>
  </si>
  <si>
    <t>553310010358.S</t>
  </si>
  <si>
    <t>Zárubňa požiarna oceľová, 15600x1970 mm, vrátane vrchného náteru, EI30</t>
  </si>
  <si>
    <t>131759993</t>
  </si>
  <si>
    <t>Rúrové vedenie</t>
  </si>
  <si>
    <t>95</t>
  </si>
  <si>
    <t>881267111.S</t>
  </si>
  <si>
    <t>Drenážne potrubie z drenážnych rúrok z pálenej hliny DN 100</t>
  </si>
  <si>
    <t>-1017593562</t>
  </si>
  <si>
    <t>96</t>
  </si>
  <si>
    <t>895191111.S</t>
  </si>
  <si>
    <t>Drenážna šachta DN 400 mm</t>
  </si>
  <si>
    <t>-1050795296</t>
  </si>
  <si>
    <t>97</t>
  </si>
  <si>
    <t>941941032.S</t>
  </si>
  <si>
    <t>Montáž lešenia ľahkého pracovného radového s podlahami šírky od 0,80 do 1,00 m, výšky nad 10 do 30 m</t>
  </si>
  <si>
    <t>703788247</t>
  </si>
  <si>
    <t>98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</si>
  <si>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</si>
  <si>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</si>
  <si>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</si>
  <si>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941941832.S</t>
  </si>
  <si>
    <t>Demontáž lešenia ľahkého pracovného radového s podlahami šírky nad 0,80 do 1,00 m, výšky nad 10 do 30 m</t>
  </si>
  <si>
    <t>71137824</t>
  </si>
  <si>
    <t>100</t>
  </si>
  <si>
    <t>941955003.S</t>
  </si>
  <si>
    <t>Lešenie ľahké pracovné pomocné s výškou lešeňovej podlahy nad 1,90 do 2,50 m</t>
  </si>
  <si>
    <t>-527689208</t>
  </si>
  <si>
    <t>101</t>
  </si>
  <si>
    <t>941955004.S</t>
  </si>
  <si>
    <t>Lešenie ľahké pracovné pomocné s výškou lešeňovej podlahy nad 2,50 do 3,5 m</t>
  </si>
  <si>
    <t>-1508611870</t>
  </si>
  <si>
    <t>102</t>
  </si>
  <si>
    <t>944944103.S</t>
  </si>
  <si>
    <t>Ochranná sieť na boku lešenia</t>
  </si>
  <si>
    <t>-1887183998</t>
  </si>
  <si>
    <t>103</t>
  </si>
  <si>
    <t>944944803.S</t>
  </si>
  <si>
    <t>Demontáž ochrannej siete na boku lešenia</t>
  </si>
  <si>
    <t>-699912304</t>
  </si>
  <si>
    <t>104</t>
  </si>
  <si>
    <t>944945013.S</t>
  </si>
  <si>
    <t>Montáž záchytnej striešky zriadenej súčasne s ľahkým alebo ťažkým lešením šírky nad 2 m</t>
  </si>
  <si>
    <t>-675611177</t>
  </si>
  <si>
    <t>105</t>
  </si>
  <si>
    <t>944945193.S</t>
  </si>
  <si>
    <t>Príplatok za prvý a každý ďalší i začatý mesiac použitia záchytnej striešky nad 2 m</t>
  </si>
  <si>
    <t>723901614</t>
  </si>
  <si>
    <t>106</t>
  </si>
  <si>
    <t>944945813.S</t>
  </si>
  <si>
    <t>Demontáž záchytnej striešky zriaďovanej súčasne s ľahkým alebo ťažkým lešením šírky nad 2 m</t>
  </si>
  <si>
    <t>493486800</t>
  </si>
  <si>
    <t>107</t>
  </si>
  <si>
    <t>952901111.S</t>
  </si>
  <si>
    <t>Vyčistenie budov pri výške podlaží do 4 m</t>
  </si>
  <si>
    <t>-959869737</t>
  </si>
  <si>
    <t>108</t>
  </si>
  <si>
    <t>953942425.1</t>
  </si>
  <si>
    <t>Osadenie podlahového poklopu - ozn. N25</t>
  </si>
  <si>
    <t>2076976931</t>
  </si>
  <si>
    <t>109</t>
  </si>
  <si>
    <t>286620000800.1</t>
  </si>
  <si>
    <t>Poklop kompozitný štvorcový 600x600mm s rámom, triedy zaťaženia A15kN, EN124, kompozit SMC vystužený sklenenými vláknami, povrch poklopu hladký, úprava povrchu poklopu nalepením vinylovej podlahy, osadený v ráme do roviny - ozn N25</t>
  </si>
  <si>
    <t>1926836776</t>
  </si>
  <si>
    <t>110</t>
  </si>
  <si>
    <t>953945317.S</t>
  </si>
  <si>
    <t>Hliníkový soklový profil šírky 180 mm</t>
  </si>
  <si>
    <t>-1570780107</t>
  </si>
  <si>
    <t>111</t>
  </si>
  <si>
    <t>953995406.S</t>
  </si>
  <si>
    <t>Okenný a dverový začisťovací profil</t>
  </si>
  <si>
    <t>1989621229</t>
  </si>
  <si>
    <t>112</t>
  </si>
  <si>
    <t>953995412.S</t>
  </si>
  <si>
    <t>Nadokenný profil s priznanou okapničkou</t>
  </si>
  <si>
    <t>-1447528451</t>
  </si>
  <si>
    <t>113</t>
  </si>
  <si>
    <t>953995421.S</t>
  </si>
  <si>
    <t>Rohový profil s integrovanou sieťovinou - pevný</t>
  </si>
  <si>
    <t>-1882323760</t>
  </si>
  <si>
    <t>114</t>
  </si>
  <si>
    <t>953995426.S</t>
  </si>
  <si>
    <t>Dilatačný profil typ V - rohový</t>
  </si>
  <si>
    <t>2071092742</t>
  </si>
  <si>
    <t>115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</si>
  <si>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</si>
  <si>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</si>
  <si>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</si>
  <si>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</si>
  <si>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</si>
  <si>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116</t>
  </si>
  <si>
    <t>95699001</t>
  </si>
  <si>
    <t>Montáž sedačiek do haly vrátane číslovania, kotviaceho materiálu a dopravy</t>
  </si>
  <si>
    <t>-316328766</t>
  </si>
  <si>
    <t>117</t>
  </si>
  <si>
    <t>611960001</t>
  </si>
  <si>
    <t>Sedačka vrátane číslovania a kotviaceho materiálu</t>
  </si>
  <si>
    <t>-436529936</t>
  </si>
  <si>
    <t>118</t>
  </si>
  <si>
    <t>95699002</t>
  </si>
  <si>
    <t>D+M Basketbalové koše, vrátane náhradnej dosky (2 ks = sada)</t>
  </si>
  <si>
    <t>sada</t>
  </si>
  <si>
    <t>-601458432</t>
  </si>
  <si>
    <t>119</t>
  </si>
  <si>
    <t>95699003</t>
  </si>
  <si>
    <t>D+M Ochranné siete pred štítové steny a okná, oká 5x5 cm</t>
  </si>
  <si>
    <t>-1605195931</t>
  </si>
  <si>
    <t>120</t>
  </si>
  <si>
    <t>95699004</t>
  </si>
  <si>
    <t>Kotvenie - Tréningové koše na basketbal</t>
  </si>
  <si>
    <t>-55487491</t>
  </si>
  <si>
    <t>121</t>
  </si>
  <si>
    <t>611960002</t>
  </si>
  <si>
    <t>Tréningové koše na basketbal</t>
  </si>
  <si>
    <t>-844162737</t>
  </si>
  <si>
    <t>122</t>
  </si>
  <si>
    <t>95699005</t>
  </si>
  <si>
    <t>D+M Volejbalové konštrukcie - tri ihriská</t>
  </si>
  <si>
    <t>-597807295</t>
  </si>
  <si>
    <t>123</t>
  </si>
  <si>
    <t>95699006</t>
  </si>
  <si>
    <t>D+M Deliaci záves</t>
  </si>
  <si>
    <t>1172385341</t>
  </si>
  <si>
    <t>124</t>
  </si>
  <si>
    <t>783520005.4</t>
  </si>
  <si>
    <t>D+M - Čiarovanie športovej podlahy v m.č. 1.01</t>
  </si>
  <si>
    <t>748347427</t>
  </si>
  <si>
    <t>125</t>
  </si>
  <si>
    <t>783520005.5</t>
  </si>
  <si>
    <t>D+M - Loga na športovú plochu do stredového kruhu</t>
  </si>
  <si>
    <t>-1614240106</t>
  </si>
  <si>
    <t>126</t>
  </si>
  <si>
    <t>783520005.6</t>
  </si>
  <si>
    <t>D+M - Plnoplošná maľba hrušiek na basketbal</t>
  </si>
  <si>
    <t>-1670597095</t>
  </si>
  <si>
    <t>127</t>
  </si>
  <si>
    <t>783520005.7</t>
  </si>
  <si>
    <t>D+M - Nápis na markízu "ŠPORTOVÁ HALA SPU" s nástrekom PVS hr. 20 mm</t>
  </si>
  <si>
    <t>450544761</t>
  </si>
  <si>
    <t>128</t>
  </si>
  <si>
    <t>783520005.8</t>
  </si>
  <si>
    <t>D+M - Logo s nástrekom PVS hr. 20 mm, 1870x2380 mm</t>
  </si>
  <si>
    <t>758228191</t>
  </si>
  <si>
    <t>129</t>
  </si>
  <si>
    <t>783520005.9</t>
  </si>
  <si>
    <t>D+M - Šatníková skrinka 300x500x1960, nožička 100mm, materiál HPL dosky, vybavenie: háčik a polička</t>
  </si>
  <si>
    <t>-138801689</t>
  </si>
  <si>
    <t>130</t>
  </si>
  <si>
    <t>-598134876</t>
  </si>
  <si>
    <t>711</t>
  </si>
  <si>
    <t>Izolácie proti vode a vlhkosti</t>
  </si>
  <si>
    <t>131</t>
  </si>
  <si>
    <t>711111001.S</t>
  </si>
  <si>
    <t>Zhotovenie izolácie proti zemnej vlhkosti vodorovná náterom penetračným za studena - ozn. SP1, SP2</t>
  </si>
  <si>
    <t>-688989655</t>
  </si>
  <si>
    <t>132</t>
  </si>
  <si>
    <t>246170000900.S</t>
  </si>
  <si>
    <t>Lak asfaltový penetračný</t>
  </si>
  <si>
    <t>-596643174</t>
  </si>
  <si>
    <t>133</t>
  </si>
  <si>
    <t>711112011.S</t>
  </si>
  <si>
    <t>Zhotovenie  izolácie proti zemnej vlhkosti zvislá asfaltovou suspenziou za studena</t>
  </si>
  <si>
    <t>-1431167087</t>
  </si>
  <si>
    <t>134</t>
  </si>
  <si>
    <t>111630002300.S</t>
  </si>
  <si>
    <t>Suspenzia asfaltová</t>
  </si>
  <si>
    <t>1395945138</t>
  </si>
  <si>
    <t>135</t>
  </si>
  <si>
    <t>711131101.S</t>
  </si>
  <si>
    <t>Zhotovenie  izolácie proti zemnej vlhkosti vodorovná AIP na sucho</t>
  </si>
  <si>
    <t>-1298066906</t>
  </si>
  <si>
    <t>136</t>
  </si>
  <si>
    <t>628110000100.S</t>
  </si>
  <si>
    <t>Pás asfaltový bez krycej vrstvy, vložka strojná lepenka A 400/SH</t>
  </si>
  <si>
    <t>307835182</t>
  </si>
  <si>
    <t>137</t>
  </si>
  <si>
    <t>711132107.S</t>
  </si>
  <si>
    <t>Zhotovenie izolácie proti zemnej vlhkosti nopovou fóloiu položenou voľne na ploche zvislej</t>
  </si>
  <si>
    <t>1463361738</t>
  </si>
  <si>
    <t>138</t>
  </si>
  <si>
    <t>283230002700.S</t>
  </si>
  <si>
    <t>Nopová HDPE fólia hrúbky 0,5 mm, výška nopu 8 mm, proti zemnej vlhkosti s radónovou ochranou, pre spodnú stavbu</t>
  </si>
  <si>
    <t>716709661</t>
  </si>
  <si>
    <t>139</t>
  </si>
  <si>
    <t>711141559.S</t>
  </si>
  <si>
    <t>Zhotovenie  izolácie proti zemnej vlhkosti a tlakovej vode vodorovná NAIP pritavením  - ozn. SP1, SP2</t>
  </si>
  <si>
    <t>1383492686</t>
  </si>
  <si>
    <t>140</t>
  </si>
  <si>
    <t>628310001200.S</t>
  </si>
  <si>
    <t>Pás asfaltový s jemným posypom hr. 4,0 mm vystužený sklenenou rohožou a hliníkovou fóliou</t>
  </si>
  <si>
    <t>-619894399</t>
  </si>
  <si>
    <t>141</t>
  </si>
  <si>
    <t>711211051.S</t>
  </si>
  <si>
    <t>Jednozlož. silikátová hydroizolačná hmota, stierka vodorovná  - ozn. F7</t>
  </si>
  <si>
    <t>1979086272</t>
  </si>
  <si>
    <t>142</t>
  </si>
  <si>
    <t>711212001.S</t>
  </si>
  <si>
    <t>Jednozlož. hydroizolačná hmota disperzná, náter na vnútorne použitie zvislá  - ozn. ZS3</t>
  </si>
  <si>
    <t>-1536158857</t>
  </si>
  <si>
    <t>143</t>
  </si>
  <si>
    <t>711410100.S</t>
  </si>
  <si>
    <t>Zhotovenie  izolácie proti tlakovej vode na vodorovnej ploche náterom z tekutej gumy hr. 1 mm - jímka</t>
  </si>
  <si>
    <t>1831206696</t>
  </si>
  <si>
    <t>144</t>
  </si>
  <si>
    <t>245610003300</t>
  </si>
  <si>
    <t>Náterová hydroizolácia Rubber N 500, 1-zložková na báze modifikovaných asfaltov, tekutá guma, spotreba 0,5-2,0 kg/m2, 10 kg</t>
  </si>
  <si>
    <t>-540033015</t>
  </si>
  <si>
    <t>145</t>
  </si>
  <si>
    <t>711410200.S</t>
  </si>
  <si>
    <t>Zhotovenie  izolácie proti tlakovej vode na zvislej ploche náterom z tekutej gumy hr. 1 mm</t>
  </si>
  <si>
    <t>-805607398</t>
  </si>
  <si>
    <t>146</t>
  </si>
  <si>
    <t>2136461700</t>
  </si>
  <si>
    <t>147</t>
  </si>
  <si>
    <t>711415125.S</t>
  </si>
  <si>
    <t>Izolácia proti tlakovej vode stierka 2-zložková na báze polymérmi modifikovanej bituménovej emulzie na ploche zvislej,dvojnásobná</t>
  </si>
  <si>
    <t>1050921247</t>
  </si>
  <si>
    <t>148</t>
  </si>
  <si>
    <t>711471054.S</t>
  </si>
  <si>
    <t>Zhotovenie izolácie proti tlakovej vode PVC fóliou položenou voľne na vodorovnej ploche s naleptaním spoju</t>
  </si>
  <si>
    <t>-2077159006</t>
  </si>
  <si>
    <t>149</t>
  </si>
  <si>
    <t>283220000300.S</t>
  </si>
  <si>
    <t>Hydroizolačná fólia PVC-P, hr. 1,5 mm, š. 1,3 m, izolácia základov proti zemnej vlhkosti, tlakovej vode, radónu</t>
  </si>
  <si>
    <t>1786954425</t>
  </si>
  <si>
    <t>150</t>
  </si>
  <si>
    <t>711472054.S</t>
  </si>
  <si>
    <t>Zhotovenie izolácie proti tlakovej vode PVC fóliou položenou voľne na ploche zvislej s naleptaním spoju</t>
  </si>
  <si>
    <t>-1408127649</t>
  </si>
  <si>
    <t>151</t>
  </si>
  <si>
    <t>1708670278</t>
  </si>
  <si>
    <t>152</t>
  </si>
  <si>
    <t>998711203.S</t>
  </si>
  <si>
    <t>Presun hmôt pre izoláciu proti vode v objektoch výšky nad 12 do 60 m</t>
  </si>
  <si>
    <t>%</t>
  </si>
  <si>
    <t>2057641984</t>
  </si>
  <si>
    <t>153</t>
  </si>
  <si>
    <t>712370030.S</t>
  </si>
  <si>
    <t>Zhotovenie povlakovej krytiny striech plochých do 10° PVC-P fóliou prikotvením s lepením spoju - ozn. SP1, SP2</t>
  </si>
  <si>
    <t>-293875896</t>
  </si>
  <si>
    <t>154</t>
  </si>
  <si>
    <t>283220002200.S</t>
  </si>
  <si>
    <t>Hydroizolačná fólia PVC-P hr. 1,8 mm izolácia plochých striech</t>
  </si>
  <si>
    <t>-1476544975</t>
  </si>
  <si>
    <t>155</t>
  </si>
  <si>
    <t>311970001500.S</t>
  </si>
  <si>
    <t>Vrut do dĺžky 150 mm na upevnenie do kombi dosiek</t>
  </si>
  <si>
    <t>-1825763884</t>
  </si>
  <si>
    <t>156</t>
  </si>
  <si>
    <t>712990040.S</t>
  </si>
  <si>
    <t>Položenie geotextílie vodorovne alebo zvislo na strechy ploché do 10° -  ozn. SP1, SP2</t>
  </si>
  <si>
    <t>2013688271</t>
  </si>
  <si>
    <t>157</t>
  </si>
  <si>
    <t>693110004500.S</t>
  </si>
  <si>
    <t>Geotextília polypropylénová netkaná 300 g/m2</t>
  </si>
  <si>
    <t>-1266472992</t>
  </si>
  <si>
    <t>158</t>
  </si>
  <si>
    <t>712991040.S</t>
  </si>
  <si>
    <t>Montáž podkladnej konštrukcie z OSB dosiek na atike šírky 411 - 620 mm pod klampiarske konštrukcie</t>
  </si>
  <si>
    <t>189294682</t>
  </si>
  <si>
    <t>159</t>
  </si>
  <si>
    <t>311690001000.S</t>
  </si>
  <si>
    <t>Rozperný nit 6x30 mm do betónu, hliníkový</t>
  </si>
  <si>
    <t>1001206559</t>
  </si>
  <si>
    <t>160</t>
  </si>
  <si>
    <t>607260000300.S</t>
  </si>
  <si>
    <t>Doska OSB nebrúsená hr. 18 mm</t>
  </si>
  <si>
    <t>-25812230</t>
  </si>
  <si>
    <t>161</t>
  </si>
  <si>
    <t>712991050.S</t>
  </si>
  <si>
    <t>Montáž podkladnej konštrukcie z OSB dosiek na atike šírky 621 - 800 mm pod klampiarske konštrukcie</t>
  </si>
  <si>
    <t>1927609271</t>
  </si>
  <si>
    <t>162</t>
  </si>
  <si>
    <t>-1576884988</t>
  </si>
  <si>
    <t>163</t>
  </si>
  <si>
    <t>607260000450.S</t>
  </si>
  <si>
    <t>Doska OSB nebrúsená hr. 25 mm</t>
  </si>
  <si>
    <t>-1334542280</t>
  </si>
  <si>
    <t>164</t>
  </si>
  <si>
    <t>998712203.S</t>
  </si>
  <si>
    <t>Presun hmôt pre izoláciu povlakovej krytiny v objektoch výšky nad 12 do 24 m</t>
  </si>
  <si>
    <t>1713784916</t>
  </si>
  <si>
    <t>165</t>
  </si>
  <si>
    <t>713131132.S</t>
  </si>
  <si>
    <t>Montáž tepelnej izolácie stien minerálnou vlnou, celoplošným prilepením</t>
  </si>
  <si>
    <t>-687835315</t>
  </si>
  <si>
    <t>166</t>
  </si>
  <si>
    <t>283750000900.S</t>
  </si>
  <si>
    <t>Doska XPS hr. 80 mm, zateplenie soklov</t>
  </si>
  <si>
    <t>966342526</t>
  </si>
  <si>
    <t>167</t>
  </si>
  <si>
    <t>713142160.S</t>
  </si>
  <si>
    <t>Montáž tepelnej izolácie striech plochých do 10° spádovými doskami z polystyrénu v jednej vrstve - ozn. SP2</t>
  </si>
  <si>
    <t>1306171989</t>
  </si>
  <si>
    <t>168</t>
  </si>
  <si>
    <t>283750004255.1</t>
  </si>
  <si>
    <t xml:space="preserve">Doska PIR s obojstranným nasýteným skleneným vláknom, spádová izolácia hr. 0-130 mm   </t>
  </si>
  <si>
    <t>1918509999</t>
  </si>
  <si>
    <t>169</t>
  </si>
  <si>
    <t>713142165.S</t>
  </si>
  <si>
    <t>Montáž tepelnej izolácie striech plochých do 10° - atikové kliny z polystyrénu - ozn. SP1</t>
  </si>
  <si>
    <t>-1371265378</t>
  </si>
  <si>
    <t>170</t>
  </si>
  <si>
    <t>283760007400.S</t>
  </si>
  <si>
    <t>Doska spádová EPS, pevnosť v tlaku 100 kPa, šedý polystyrén pre vyspádovanie plochých striech</t>
  </si>
  <si>
    <t>907605989</t>
  </si>
  <si>
    <t>171</t>
  </si>
  <si>
    <t>713142250.S</t>
  </si>
  <si>
    <t>Montáž tepelnej izolácie striech plochých do 10° polystyrénom, dvojvrstvová kladenými voľne - ozn. SP1, SP2</t>
  </si>
  <si>
    <t>-1860758707</t>
  </si>
  <si>
    <t>172</t>
  </si>
  <si>
    <t>283750004250.S</t>
  </si>
  <si>
    <t>Doska PIR s obojstranným nasýteným skleneným vláknom hr. 120 mm</t>
  </si>
  <si>
    <t>-1602732122</t>
  </si>
  <si>
    <t>173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</si>
  <si>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</si>
  <si>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</si>
  <si>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</si>
  <si>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</si>
  <si>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</si>
  <si>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174</t>
  </si>
  <si>
    <t>714110100.S</t>
  </si>
  <si>
    <t>Montáž akustických minerálnych obkladov na stenu pomocou bočných klipov - ozn. W5</t>
  </si>
  <si>
    <t>570564846</t>
  </si>
  <si>
    <t>175</t>
  </si>
  <si>
    <t>631480002161</t>
  </si>
  <si>
    <t>Akustický stenový panel - Aura Panelling AE - Absorber - FR (707) Black Raw PET - 800x1184x30 mm  - ozn. W5</t>
  </si>
  <si>
    <t>-1688695118</t>
  </si>
  <si>
    <t>176</t>
  </si>
  <si>
    <t>714110230.S</t>
  </si>
  <si>
    <t>Montáž akustických obkladov na strop - hala</t>
  </si>
  <si>
    <t>427757335</t>
  </si>
  <si>
    <t>177</t>
  </si>
  <si>
    <t>283960001</t>
  </si>
  <si>
    <t>Dodávka akustického obkladu na strop AuraF CIR - Cloud SP - FR</t>
  </si>
  <si>
    <t>594108616</t>
  </si>
  <si>
    <t>178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</si>
  <si>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</si>
  <si>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</si>
  <si>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</si>
  <si>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</si>
  <si>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</si>
  <si>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179</t>
  </si>
  <si>
    <t>721230003.1</t>
  </si>
  <si>
    <t>Montáž poistného strešného prepadu 100x100 dl. 850 mm s PVC manžetou  - ozn. N34</t>
  </si>
  <si>
    <t>1661749987</t>
  </si>
  <si>
    <t>180</t>
  </si>
  <si>
    <t>286630034300.1</t>
  </si>
  <si>
    <t>TWPP 100x100 PVC - Poistný prepad hranatý s manžetou z PVC hydroizolačnej fólie, dl. 850 mm</t>
  </si>
  <si>
    <t>356524079</t>
  </si>
  <si>
    <t>181</t>
  </si>
  <si>
    <t>721230099.S</t>
  </si>
  <si>
    <t>Montáž strešného vtoku pre PVC izolácie DN 110 - ozn. N33</t>
  </si>
  <si>
    <t>1983091362</t>
  </si>
  <si>
    <t>182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</si>
  <si>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</si>
  <si>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</si>
  <si>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</si>
  <si>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</si>
  <si>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</si>
  <si>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183</t>
  </si>
  <si>
    <t>725190101.S</t>
  </si>
  <si>
    <t>Montáž sanitárnej priečky z HPL dosiek na WC s nerezovým kovaním</t>
  </si>
  <si>
    <t>-350868181</t>
  </si>
  <si>
    <t>184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</si>
  <si>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</si>
  <si>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</si>
  <si>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</si>
  <si>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185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</si>
  <si>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</si>
  <si>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</si>
  <si>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</si>
  <si>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</si>
  <si>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</si>
  <si>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186</t>
  </si>
  <si>
    <t>761123111.S</t>
  </si>
  <si>
    <t>Sklobetónové steny a priečky jednofarebné, klasické murovanie, tvarovky hladké veľ. 190x190x80 mm  - ozn. N8</t>
  </si>
  <si>
    <t>1298897604</t>
  </si>
  <si>
    <t>187</t>
  </si>
  <si>
    <t>761623111.1</t>
  </si>
  <si>
    <t>Sklobetónové okná jednofarebné (2065x2500 mm), klasické murovanie, tvarovky hladké tepelnoizolačné, Vlnka, veľ. 190x190x160 mm, vrátane Al vonkajšieho parapetu  - ozn. O11</t>
  </si>
  <si>
    <t>-2103960872</t>
  </si>
  <si>
    <t>188</t>
  </si>
  <si>
    <t>998761203.S</t>
  </si>
  <si>
    <t>Presun hmôt na sklobetónové konštrukcie v objektoch výšky nad 12 do 24 m</t>
  </si>
  <si>
    <t>-63201975</t>
  </si>
  <si>
    <t>189</t>
  </si>
  <si>
    <t>762512245.1</t>
  </si>
  <si>
    <t>Položenie podláh na drevený podklad z drevotrieskových dosiek priskrutkovaním  - ozn. F5</t>
  </si>
  <si>
    <t>-1764258991</t>
  </si>
  <si>
    <t>190</t>
  </si>
  <si>
    <t>607260000240.S</t>
  </si>
  <si>
    <t>Doska OSB nebrúsená hr. 15 mm</t>
  </si>
  <si>
    <t>371198972</t>
  </si>
  <si>
    <t>191</t>
  </si>
  <si>
    <t>762512245.5</t>
  </si>
  <si>
    <t>Zosilnenie športovej podlahy v mieste trasy posuvných kusov do kúta pre skladovanie</t>
  </si>
  <si>
    <t>426158334</t>
  </si>
  <si>
    <t>192</t>
  </si>
  <si>
    <t>762512256</t>
  </si>
  <si>
    <t>Položenie podláh pod PVC na oceľovú konštrukcie pre TV z Cetris dosiek</t>
  </si>
  <si>
    <t>-1461382016</t>
  </si>
  <si>
    <t>193</t>
  </si>
  <si>
    <t>591510001700</t>
  </si>
  <si>
    <t>Cementotriesková doska CETRIS BASIC, rozmer 24x3350x1250 mm, s hladkým cementovo šedým povrchom</t>
  </si>
  <si>
    <t>-256378986</t>
  </si>
  <si>
    <t>194</t>
  </si>
  <si>
    <t>762712130.S</t>
  </si>
  <si>
    <t>Montáž priestorových viazaných konštrukcií z reziva hraneného prierezovej plochy 224 - 288 cm2</t>
  </si>
  <si>
    <t>2018220536</t>
  </si>
  <si>
    <t>195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</si>
  <si>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</si>
  <si>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</si>
  <si>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</si>
  <si>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196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</si>
  <si>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</si>
  <si>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</si>
  <si>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</si>
  <si>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</si>
  <si>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</si>
  <si>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197</t>
  </si>
  <si>
    <t>763112222.S</t>
  </si>
  <si>
    <t>Priečka SDK hr. 105 mm, kca CW+UW 50, dvojito opláštená doskou protipožiarnou DF 2x15 mm, TI 50 mm</t>
  </si>
  <si>
    <t>1040610749</t>
  </si>
  <si>
    <t>198</t>
  </si>
  <si>
    <t>763115113.S</t>
  </si>
  <si>
    <t>Priečka SDK hr. 125 mm, kca CW+UW 100, jednoducho opláštená doskou štandardnou A 12,5 mm, TI 100 mm  - ozn. N10</t>
  </si>
  <si>
    <t>1935809314</t>
  </si>
  <si>
    <t>199</t>
  </si>
  <si>
    <t>763120011.S</t>
  </si>
  <si>
    <t>Sadrokartónová inštalačná predstena pre sanitárne zariadenia, kca CD+UD, dvojito opláštená doskou impregnovanou H2 2x12,5 mm</t>
  </si>
  <si>
    <t>-1419851699</t>
  </si>
  <si>
    <t>200</t>
  </si>
  <si>
    <t>763126630.1</t>
  </si>
  <si>
    <t xml:space="preserve">Predsadená SDK stena hr. 65 mm, kca CW+UW 50, jednoducho opláštená doskou štandardnou A 12.5 mm  -kapotáž </t>
  </si>
  <si>
    <t>1380182312</t>
  </si>
  <si>
    <t>201</t>
  </si>
  <si>
    <t>763135025</t>
  </si>
  <si>
    <t>Kazetový podhľad Rigips 600 x 600 mm, hrana A, konštrukcia viditeľná, doska Casoprano Casostar biela  - ozn. C10</t>
  </si>
  <si>
    <t>1904884905</t>
  </si>
  <si>
    <t>202</t>
  </si>
  <si>
    <t>7631350751</t>
  </si>
  <si>
    <t>Kazetový podhľad Rigips 600 x 600 mm, hrana A, konštrukcia viditeľná, doska Gyprex Asepta  - ozn. C11</t>
  </si>
  <si>
    <t>-1482332259</t>
  </si>
  <si>
    <t>203</t>
  </si>
  <si>
    <t>7631360551</t>
  </si>
  <si>
    <t>Lamelový podhľad Rigips 1800 x 300 mm, doska Gyptone Quattro 20 biela   -ozn. C3</t>
  </si>
  <si>
    <t>1720917070</t>
  </si>
  <si>
    <t>204</t>
  </si>
  <si>
    <t>7631371401</t>
  </si>
  <si>
    <t>Lamolový podhľad Rigips 1800 x 300 mm, doska Gyptone Base a Gyptone Quatro  - ozn. C12</t>
  </si>
  <si>
    <t>-341541482</t>
  </si>
  <si>
    <t>205</t>
  </si>
  <si>
    <t>763138202</t>
  </si>
  <si>
    <t>Podhľad SDK Rigips RBI 12.5 mm montovaný priamo, jednoúrovňová oceľová podkonštrukcia CD - ozn. C9</t>
  </si>
  <si>
    <t>-1952734347</t>
  </si>
  <si>
    <t>206</t>
  </si>
  <si>
    <t>7631382201</t>
  </si>
  <si>
    <t>Medzistrop samonosný SDK Rigips 2xRB 12.5 mm v dolnej aj hornej časti, hr. stropu 102 mm, profil UA - ozn. C8</t>
  </si>
  <si>
    <t>1482335727</t>
  </si>
  <si>
    <t>207</t>
  </si>
  <si>
    <t>763138221</t>
  </si>
  <si>
    <t>Podhľad SDK Rigips RF 12.5 mm závesný, dvojúrovňová oceľová podkonštrukcia CD, po stranách - ozn. C3</t>
  </si>
  <si>
    <t>1820246791</t>
  </si>
  <si>
    <t>208</t>
  </si>
  <si>
    <t>763138270</t>
  </si>
  <si>
    <t>Akustický podhľad SDK Rigips Gyptone Big, doska Big Quatro 41, TI 50 mm  - ozn. C6</t>
  </si>
  <si>
    <t>137955513</t>
  </si>
  <si>
    <t>209</t>
  </si>
  <si>
    <t>998763403.S</t>
  </si>
  <si>
    <t>Presun hmôt pre sadrokartónové konštrukcie v stavbách (objektoch) výšky od 7 do 24 m</t>
  </si>
  <si>
    <t>-2041969857</t>
  </si>
  <si>
    <t>210</t>
  </si>
  <si>
    <t>764312331.1</t>
  </si>
  <si>
    <t>Oplechovanie striešky z hliníkového Al plechu hr. 0,8 mm, farba prachová šedá RAL 7037 - ozn. K6</t>
  </si>
  <si>
    <t>-1286596531</t>
  </si>
  <si>
    <t>211</t>
  </si>
  <si>
    <t>764331420.1</t>
  </si>
  <si>
    <t>Uholník z poplastovaného plechu, r.š. 100 mm - vonkajší  - ozn. K2</t>
  </si>
  <si>
    <t>1349781879</t>
  </si>
  <si>
    <t>212</t>
  </si>
  <si>
    <t>764331420.2</t>
  </si>
  <si>
    <t>Uholník z poplastovaného plechu r.š. 100 mm - vnútorný  - ozn. K3</t>
  </si>
  <si>
    <t>1978458350</t>
  </si>
  <si>
    <t>213</t>
  </si>
  <si>
    <t>764331420.3</t>
  </si>
  <si>
    <t>Tmeliaca lišta z poplastovaného plechu r.š. 100 mm - ozn. K4</t>
  </si>
  <si>
    <t>1758768642</t>
  </si>
  <si>
    <t>214</t>
  </si>
  <si>
    <t>764410350.1</t>
  </si>
  <si>
    <t>Odkvapnica na streche prístavby z hliníkového Al plechu hr. 0,8 mm, r.š. 300 mm, farba prachová šedá RAL 7037 - ozn. K1</t>
  </si>
  <si>
    <t>645742310</t>
  </si>
  <si>
    <t>215</t>
  </si>
  <si>
    <t>764721118.1</t>
  </si>
  <si>
    <t>Oplechovanie nadríms RHEINZINK CLASSIC WALZBLANK hr. 0,7 mm, r.š. 600 mm - ozn. K5</t>
  </si>
  <si>
    <t>1928416634</t>
  </si>
  <si>
    <t>216</t>
  </si>
  <si>
    <t>998764203.S</t>
  </si>
  <si>
    <t>Presun hmôt pre konštrukcie klampiarske v objektoch výšky nad 12 do 24 m</t>
  </si>
  <si>
    <t>1164090324</t>
  </si>
  <si>
    <t>217</t>
  </si>
  <si>
    <t>766411131.1</t>
  </si>
  <si>
    <t>Montáž zrkadlovej steny s nalepeným zrkadlom - ozn. N45</t>
  </si>
  <si>
    <t>1324023883</t>
  </si>
  <si>
    <t>218</t>
  </si>
  <si>
    <t>6072600R001</t>
  </si>
  <si>
    <t>Zrkadlová stena 4500x2200 mm, bezpečnostné zrkadlo hr. 4 mm, nalepené na podkladovú OSB dosku - N45</t>
  </si>
  <si>
    <t>830045353</t>
  </si>
  <si>
    <t>219</t>
  </si>
  <si>
    <t>766411132.S</t>
  </si>
  <si>
    <t>Montáž obloženia stien z tvrdého dreva, š. 80x160 mm  - ozn. N9</t>
  </si>
  <si>
    <t>1294606256</t>
  </si>
  <si>
    <t>220</t>
  </si>
  <si>
    <t>611920007501.1</t>
  </si>
  <si>
    <t>Deliaca stena z KVH hranolov 80x160 mm, svetlá vzdialenosť 150 mm,hranoly opatrené dyhov jasen - ozn. N9</t>
  </si>
  <si>
    <t>717219581</t>
  </si>
  <si>
    <t>221</t>
  </si>
  <si>
    <t>766414133.1</t>
  </si>
  <si>
    <t>Montáž vinylového stienového obkladu lepením  - ozn. W3</t>
  </si>
  <si>
    <t>480481684</t>
  </si>
  <si>
    <t>222</t>
  </si>
  <si>
    <t>284110004610</t>
  </si>
  <si>
    <t>Viacúčelová vinylová stenová krytina, hr. 0,92 mm - ozn. W3</t>
  </si>
  <si>
    <t>-684466730</t>
  </si>
  <si>
    <t>223</t>
  </si>
  <si>
    <t>766414133.2</t>
  </si>
  <si>
    <t>Montáž ochranného a krycieho panelu bez PVC prísad, hr. 1,5 mm, lepením  - ozn. W2</t>
  </si>
  <si>
    <t>698294802</t>
  </si>
  <si>
    <t>224</t>
  </si>
  <si>
    <t>61960001</t>
  </si>
  <si>
    <t>Ocharnný panel bez PVC vrátane ukončovacích líšt, hr. 1,5 mm, Decoshoc Staro, farebné prevedenie 0013 Greige, vrátane CLIP systému  - ozn. W2</t>
  </si>
  <si>
    <t>-1156810681</t>
  </si>
  <si>
    <t>225</t>
  </si>
  <si>
    <t>766414133.3</t>
  </si>
  <si>
    <t>Montáž preglejkových lamiel hr. 12 mm /80 s nalaminovaným krycím panelom vrátane montáže roštu - ozn. W5</t>
  </si>
  <si>
    <t>1949365902</t>
  </si>
  <si>
    <t>226</t>
  </si>
  <si>
    <t>619600021</t>
  </si>
  <si>
    <t>Obklad z preglejkových lamiel hr. 10mm /80 s nalaminovaným krycím panelom bez PVC, hr. 1,5 mm, vrátane oceľového roštu  - ozn. W5</t>
  </si>
  <si>
    <t>-2039610363</t>
  </si>
  <si>
    <t>227</t>
  </si>
  <si>
    <t>766414133.7</t>
  </si>
  <si>
    <t>M+D revíznych dvierok v časti radiátorov pre obklad N11</t>
  </si>
  <si>
    <t>-604921004</t>
  </si>
  <si>
    <t>228</t>
  </si>
  <si>
    <t>766661422.4</t>
  </si>
  <si>
    <t>Montáž dverí hliníkových protipožiarnych 1KR</t>
  </si>
  <si>
    <t>1945100493</t>
  </si>
  <si>
    <t>229</t>
  </si>
  <si>
    <t>553410032900.1</t>
  </si>
  <si>
    <t>Dvere hliníkové požiarne plné  EW-C 30, 1000x1970 mm, 1KR, so samozatváračom - ozn. 4P</t>
  </si>
  <si>
    <t>1033192949</t>
  </si>
  <si>
    <t>230</t>
  </si>
  <si>
    <t>766661422.5</t>
  </si>
  <si>
    <t>Montáž dverí hliníkových protipožiarnych 2KR</t>
  </si>
  <si>
    <t>221427289</t>
  </si>
  <si>
    <t>231</t>
  </si>
  <si>
    <t>553410032900.2</t>
  </si>
  <si>
    <t>Dvere hliníkové požiarne plné  EW-C 30, 2100x2550 mm, 2KR, so samozatváračom - ozn. 7P</t>
  </si>
  <si>
    <t>2065951077</t>
  </si>
  <si>
    <t>232</t>
  </si>
  <si>
    <t>553410032900.3</t>
  </si>
  <si>
    <t>Dvere hliníkové požiarne presklené  EW-C 30, 2100x2550 mm, 2KR, so samozatváračom - ozn. 10</t>
  </si>
  <si>
    <t>-1406339443</t>
  </si>
  <si>
    <t>233</t>
  </si>
  <si>
    <t>553410032900.4</t>
  </si>
  <si>
    <t>Dvere hliníkové požiarne plné  EW-C 30, 1500x2150 mm, 2KR, so samozatváračom - ozn. 12</t>
  </si>
  <si>
    <t>1457746733</t>
  </si>
  <si>
    <t>234</t>
  </si>
  <si>
    <t>553410032900.5</t>
  </si>
  <si>
    <t>Dvere hliníkové požiarne plné  EW-C 30, 1500x2020 mm, 2KR, so samozatváračom - ozn. 13</t>
  </si>
  <si>
    <t>-77579347</t>
  </si>
  <si>
    <t>235</t>
  </si>
  <si>
    <t>553410032900.6</t>
  </si>
  <si>
    <t>Dvere hliníkové požiarne presklené  EW-C 15, 1450x2150 mm, 2KR, so samozatváračom - ozn. 14</t>
  </si>
  <si>
    <t>2073129022</t>
  </si>
  <si>
    <t>236</t>
  </si>
  <si>
    <t>553410032900.7</t>
  </si>
  <si>
    <t>Dvere hliníkové požiarne presklené  EW-C 15, 1700x2150 mm, 2KR, so samozatváračom - ozn. 15</t>
  </si>
  <si>
    <t>1213742757</t>
  </si>
  <si>
    <t>237</t>
  </si>
  <si>
    <t>766661422.S</t>
  </si>
  <si>
    <t>Montáž dverí drevených a oceľových protipožiarnych do kovovej bezpečnostnej zárubne</t>
  </si>
  <si>
    <t>1532980941</t>
  </si>
  <si>
    <t>238</t>
  </si>
  <si>
    <t>611650001081</t>
  </si>
  <si>
    <t>Dvere vnútorné protipožiarne drevené EW C 30, 900x1970 mm, bez polodrážky, SK certifikát, vrátane kovania - ozn. 2AL</t>
  </si>
  <si>
    <t>1219087019</t>
  </si>
  <si>
    <t>239</t>
  </si>
  <si>
    <t>611650001082</t>
  </si>
  <si>
    <t>Dvere vnútorné protipožiarne oceľové EW C 60, 800x1970 mm, bez polodrážky, SK certifikát, vrátane kovania - ozn. 6AL</t>
  </si>
  <si>
    <t>1287355326</t>
  </si>
  <si>
    <t>240</t>
  </si>
  <si>
    <t>611650001084</t>
  </si>
  <si>
    <t xml:space="preserve">Dvere vnútorné protipožiarne drevené EW C 15, 800x1970 mm, bez polodrážky, SK certifikát, vrátane kovania - ozn. 6L </t>
  </si>
  <si>
    <t>-2098768269</t>
  </si>
  <si>
    <t>241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</si>
  <si>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</si>
  <si>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</si>
  <si>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</si>
  <si>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242</t>
  </si>
  <si>
    <t>766662113.S</t>
  </si>
  <si>
    <t>Montáž dverového krídla otočného jednokrídlového bezpoldrážkového, do existujúcej zárubne, vrátane kovania</t>
  </si>
  <si>
    <t>559166250</t>
  </si>
  <si>
    <t>243</t>
  </si>
  <si>
    <t>549150000600.S</t>
  </si>
  <si>
    <t>Kľučka dverová a rozeta 2x, nehrdzavejúca oceľ, povrch nerez brúsený</t>
  </si>
  <si>
    <t>325629783</t>
  </si>
  <si>
    <t>244</t>
  </si>
  <si>
    <t>611610002901</t>
  </si>
  <si>
    <t>Dvere vnútorné drevené 1KR, šírka 800x1970 mm, bez polodrážky  - ozn. 1L, 1P</t>
  </si>
  <si>
    <t>-220576639</t>
  </si>
  <si>
    <t>245</t>
  </si>
  <si>
    <t>611610002902</t>
  </si>
  <si>
    <t>Dvere vnútorné drevené 1KR, šírka 900x1970 mm, bez polodrážky  - ozn. 2L, 2P</t>
  </si>
  <si>
    <t>-420803859</t>
  </si>
  <si>
    <t>246</t>
  </si>
  <si>
    <t>611610002903</t>
  </si>
  <si>
    <t>Dvere vnútorné drevené 1KR, šírka 600x1970 mm, bez polodrážky  - ozn. 3L, 3P</t>
  </si>
  <si>
    <t>-1914773827</t>
  </si>
  <si>
    <t>247</t>
  </si>
  <si>
    <t>611610002904</t>
  </si>
  <si>
    <t>Dvere vnútorné drevené 1KR, šírka 700x1970 mm, bez polodrážky  - ozn. 4L</t>
  </si>
  <si>
    <t>1995862698</t>
  </si>
  <si>
    <t>248</t>
  </si>
  <si>
    <t>611610002905</t>
  </si>
  <si>
    <t>Dvere vnútorné drevené 1KR, šírka 1100x1970 mm, bez polodrážky  - ozn. 5L</t>
  </si>
  <si>
    <t>-1360265870</t>
  </si>
  <si>
    <t>249</t>
  </si>
  <si>
    <t>611610002906</t>
  </si>
  <si>
    <t>Dvere vnútorné drevené 1KR, šírka 800x1970 mm, bez polodrážky  - ozn. 6P</t>
  </si>
  <si>
    <t>1867927260</t>
  </si>
  <si>
    <t>250</t>
  </si>
  <si>
    <t>766662133.S</t>
  </si>
  <si>
    <t>Montáž dverového krídla otočného dvojkrídlového bezpoldrážkového, do existujúcej zárubne, vrátane kovania</t>
  </si>
  <si>
    <t>1321833957</t>
  </si>
  <si>
    <t>251</t>
  </si>
  <si>
    <t>-1951333412</t>
  </si>
  <si>
    <t>252</t>
  </si>
  <si>
    <t>611610000401</t>
  </si>
  <si>
    <t>Dvere vnútorné 2KR, 800+600/1970 mm, bez polodrážky - ozn. 5</t>
  </si>
  <si>
    <t>1186297092</t>
  </si>
  <si>
    <t>253</t>
  </si>
  <si>
    <t>611610000402</t>
  </si>
  <si>
    <t>Dvere vnútorné 2KR, 1400/1970 mm, bez polodrážky - ozn. 9</t>
  </si>
  <si>
    <t>-661893698</t>
  </si>
  <si>
    <t>254</t>
  </si>
  <si>
    <t>998766203.S</t>
  </si>
  <si>
    <t>Presun hmot pre konštrukcie stolárske v objektoch výšky nad 12 do 24 m</t>
  </si>
  <si>
    <t>-1329956913</t>
  </si>
  <si>
    <t>766-1</t>
  </si>
  <si>
    <t>Fínska sauna</t>
  </si>
  <si>
    <t>255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</si>
  <si>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</si>
  <si>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</si>
  <si>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</si>
  <si>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</si>
  <si>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</si>
  <si>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256</t>
  </si>
  <si>
    <t>766R002</t>
  </si>
  <si>
    <t>Výroba presklenej časti sauny podľa zadania</t>
  </si>
  <si>
    <t>1076365613</t>
  </si>
  <si>
    <t>257</t>
  </si>
  <si>
    <t>Tech001</t>
  </si>
  <si>
    <t>Saunová regulácia, riadiaca jednotka HARVIA, C400VKK</t>
  </si>
  <si>
    <t>-1190383985</t>
  </si>
  <si>
    <t>258</t>
  </si>
  <si>
    <t>Tech002</t>
  </si>
  <si>
    <t>Saunové kamene HARVIA, veľ. 5-10 cm, 20kg, červené balenie</t>
  </si>
  <si>
    <t>-1246783018</t>
  </si>
  <si>
    <t>259</t>
  </si>
  <si>
    <t>Tech003</t>
  </si>
  <si>
    <t>Saunová pec HARVIA Profi L33</t>
  </si>
  <si>
    <t>1879896883</t>
  </si>
  <si>
    <t>260</t>
  </si>
  <si>
    <t>Doplnky01</t>
  </si>
  <si>
    <t>LED svetelné pásiky 5 m</t>
  </si>
  <si>
    <t>-298922137</t>
  </si>
  <si>
    <t>261</t>
  </si>
  <si>
    <t>Doplnky02</t>
  </si>
  <si>
    <t>Sada saunových doplnkov SENTIOTEC BASIC</t>
  </si>
  <si>
    <t>843812381</t>
  </si>
  <si>
    <t>262</t>
  </si>
  <si>
    <t>Doplnky03</t>
  </si>
  <si>
    <t>Núdzové bezpečnostné tlačidlo Sentiotec</t>
  </si>
  <si>
    <t>-1027341156</t>
  </si>
  <si>
    <t>263</t>
  </si>
  <si>
    <t>Ventilácia01</t>
  </si>
  <si>
    <t>Ventilačný šuplík SENTIOTEC, céder</t>
  </si>
  <si>
    <t>1689956131</t>
  </si>
  <si>
    <t>264</t>
  </si>
  <si>
    <t>767211112.S</t>
  </si>
  <si>
    <t>Montáž schodov rovných a podiest, osadených na oceľovú konštrukciu zváraním</t>
  </si>
  <si>
    <t>-530005774</t>
  </si>
  <si>
    <t>265</t>
  </si>
  <si>
    <t>553972001</t>
  </si>
  <si>
    <t>Oceľové exterierové schodisko</t>
  </si>
  <si>
    <t>1876863771</t>
  </si>
  <si>
    <t>266</t>
  </si>
  <si>
    <t>767221210.S</t>
  </si>
  <si>
    <t>Montáž zábradlí schodísk z rúrok na oceľovú konštrukciu, s hmotnosťou 1 m zábradlia do 15 kg - ozn. Z1, Z4, Z4a</t>
  </si>
  <si>
    <t>-1397130335</t>
  </si>
  <si>
    <t>267</t>
  </si>
  <si>
    <t>553520001400.1</t>
  </si>
  <si>
    <t>Zábradlie na schody, hliníkové eloxované, výška do 900 mm, kotvenie do podlahy, farba prachová šedá RAL 7037 - ozn. Z1</t>
  </si>
  <si>
    <t>163008270</t>
  </si>
  <si>
    <t>268</t>
  </si>
  <si>
    <t>553960002</t>
  </si>
  <si>
    <t>Zábradlie na schody, oceľové 2790x2x1490 mm , výška do 1150 mm, kotvenie do podlahy, farba zelená - ozn. Z4</t>
  </si>
  <si>
    <t>1448430955</t>
  </si>
  <si>
    <t>269</t>
  </si>
  <si>
    <t>553960002a</t>
  </si>
  <si>
    <t>Zábradlie na schody, oceľové 12593+1700 mm , výška do 1000 mm, kotvenie do boku schodiska, vrátane náteru - ozn. Z2</t>
  </si>
  <si>
    <t>525383798</t>
  </si>
  <si>
    <t>270</t>
  </si>
  <si>
    <t>553960003</t>
  </si>
  <si>
    <t>Zábradlie na schody, oceľové 2790x1490 mm, výška do 1150 mm, kotvenie do podlahy, farba zelená - ozn. Z4a</t>
  </si>
  <si>
    <t>-684049515</t>
  </si>
  <si>
    <t>271</t>
  </si>
  <si>
    <t>767310040.S</t>
  </si>
  <si>
    <t>Montáž svetlíka na odvetranie dymu - ozn. O12</t>
  </si>
  <si>
    <t>-685383880</t>
  </si>
  <si>
    <t>272</t>
  </si>
  <si>
    <t>611340022835</t>
  </si>
  <si>
    <t>Zariadenie na odvod teple a splodín ZOT a SH 1000x1500 mm, ovládanie manuálne, hliníková zliatina, polykarbonátové dosky - ozn. O12</t>
  </si>
  <si>
    <t>53600150</t>
  </si>
  <si>
    <t>273</t>
  </si>
  <si>
    <t>767411103.S</t>
  </si>
  <si>
    <t>Montáž opláštenia sendvičovými stenovými panelmi s viditeľným spojom na OK, hrúbky nad 150 mm</t>
  </si>
  <si>
    <t>-684922219</t>
  </si>
  <si>
    <t>274</t>
  </si>
  <si>
    <t>553250001300.S</t>
  </si>
  <si>
    <t>Panel sendvičový s jadrom z minerálnej vlny stenový so skrytým spojom oceľový plášť š. 1050 mm hr. jadra 150 mm</t>
  </si>
  <si>
    <t>-2009517077</t>
  </si>
  <si>
    <t>275</t>
  </si>
  <si>
    <t>767426201.S</t>
  </si>
  <si>
    <t>Montáž hliníkového slnolamov horizontálnych, kotvených do fasády</t>
  </si>
  <si>
    <t>-1963597634</t>
  </si>
  <si>
    <t>276</t>
  </si>
  <si>
    <t>611530003600.1</t>
  </si>
  <si>
    <t>Hliníkové lisované lamely eliptyckého tvaru 5550x4800 mm, farba RAL 7037, lamely pevné v 15 st. uhle - pre okná ozn. F2</t>
  </si>
  <si>
    <t>-2016637720</t>
  </si>
  <si>
    <t>277</t>
  </si>
  <si>
    <t>767583351.1</t>
  </si>
  <si>
    <t>Montáž podhľadov lamelových hliníkových  - ozn. C4</t>
  </si>
  <si>
    <t>-1854094627</t>
  </si>
  <si>
    <t>278</t>
  </si>
  <si>
    <t>767583711.S</t>
  </si>
  <si>
    <t>Montáž podhľadov montáž - doplnkov závesných ťahadiel nosných roštov  - ozn. C4</t>
  </si>
  <si>
    <t>2000093776</t>
  </si>
  <si>
    <t>279</t>
  </si>
  <si>
    <t>553960001</t>
  </si>
  <si>
    <t>Hliníkové lamely 200x50 mm, nosný rošt kotvený závitovými tyčami - ozn. C4</t>
  </si>
  <si>
    <t>82347345</t>
  </si>
  <si>
    <t>280</t>
  </si>
  <si>
    <t>767590120.S</t>
  </si>
  <si>
    <t>Montáž podlahových konštrukcií podlahových pororoštov skrutkovaním - schodiskové stupne a podesty</t>
  </si>
  <si>
    <t>705031119</t>
  </si>
  <si>
    <t>281</t>
  </si>
  <si>
    <t>553430010100.1</t>
  </si>
  <si>
    <t>Rošt podlahový lisovaný oceľ. pozinkovaných - pororošt, rozmer oka 30x32 mm, nosná páska 30x2 mm - schodiskové stupne a podesty</t>
  </si>
  <si>
    <t>-460087126</t>
  </si>
  <si>
    <t>282</t>
  </si>
  <si>
    <t>553430010125.S</t>
  </si>
  <si>
    <t>Príchytka s krídelkom - príslušenstvo pre rošt podlahový pororošt, skrutka M 8x70 mm</t>
  </si>
  <si>
    <t>2145669489</t>
  </si>
  <si>
    <t>283</t>
  </si>
  <si>
    <t>767590200.S</t>
  </si>
  <si>
    <t>Montáž čistiacej rohože z hliníkového profilu na podlahu - ozn. N46</t>
  </si>
  <si>
    <t>-831370279</t>
  </si>
  <si>
    <t>284</t>
  </si>
  <si>
    <t>697510002601</t>
  </si>
  <si>
    <t>Hliníková čistiaca rohož s profilmi š. 44 mm, textilné pásky, čierna farba, 5000x1200 mm - ozn. N46</t>
  </si>
  <si>
    <t>-863022452</t>
  </si>
  <si>
    <t>285</t>
  </si>
  <si>
    <t>767612100.1</t>
  </si>
  <si>
    <t>Montáž interierových hliníkových zasklených stien s hydroizolačnými ISO páskami (exteriérová a interiérová)</t>
  </si>
  <si>
    <t>-1441279555</t>
  </si>
  <si>
    <t>286</t>
  </si>
  <si>
    <t>283290006100.S</t>
  </si>
  <si>
    <t>Tesniaca paropriepustná fólia polymér-flísová, š. 290 mm, dĺ. 30 m, pre tesnenie pripájacej škáry okenného rámu a muriva z exteriéru</t>
  </si>
  <si>
    <t>1580101221</t>
  </si>
  <si>
    <t>287</t>
  </si>
  <si>
    <t>283290006200.S</t>
  </si>
  <si>
    <t>Tesniaca paronepriepustná fólia polymér-flísová, š. 70 mm, dĺ. 30 m, pre tesnenie pripájacej škáry okenného rámu a muriva z interiéru</t>
  </si>
  <si>
    <t>-256230819</t>
  </si>
  <si>
    <t>288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</si>
  <si>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</si>
  <si>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</si>
  <si>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</si>
  <si>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</si>
  <si>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289</t>
  </si>
  <si>
    <t>553410003901a</t>
  </si>
  <si>
    <t>Interierová hliníková zasklená stena 1600x2200 mm, fix, číre sklo farba čierna - ozn. IZS1a</t>
  </si>
  <si>
    <t>-97416219</t>
  </si>
  <si>
    <t>290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</si>
  <si>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</si>
  <si>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</si>
  <si>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</si>
  <si>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</si>
  <si>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291</t>
  </si>
  <si>
    <t>553410003903</t>
  </si>
  <si>
    <t>Interierová hliníková zasklená stena 650x3600 mm, PO 1xEl 90 a 2x EI 15, mliečne sklo, farba čierna - ozn. IZS2a</t>
  </si>
  <si>
    <t>-1894247314</t>
  </si>
  <si>
    <t>292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</si>
  <si>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</si>
  <si>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</si>
  <si>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</si>
  <si>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</si>
  <si>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293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</si>
  <si>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</si>
  <si>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</si>
  <si>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</si>
  <si>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</si>
  <si>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294</t>
  </si>
  <si>
    <t>767612100.2</t>
  </si>
  <si>
    <t>Montáž hliníkovej fasády, zasklených stien s hydroizolačnými ISO páskami (exteriérová a interiérová)</t>
  </si>
  <si>
    <t>1301438409</t>
  </si>
  <si>
    <t>295</t>
  </si>
  <si>
    <t>343132771</t>
  </si>
  <si>
    <t>296</t>
  </si>
  <si>
    <t>1111624558</t>
  </si>
  <si>
    <t>297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</si>
  <si>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</si>
  <si>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</si>
  <si>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</si>
  <si>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</si>
  <si>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298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</si>
  <si>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</si>
  <si>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</si>
  <si>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</si>
  <si>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</si>
  <si>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299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</si>
  <si>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</si>
  <si>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</si>
  <si>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</si>
  <si>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</si>
  <si>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300</t>
  </si>
  <si>
    <t>767612100.4</t>
  </si>
  <si>
    <t>Montáž okien hliníkových s hydroizolačnými páskami (exteriérová a interiérová)</t>
  </si>
  <si>
    <t>-1195196249</t>
  </si>
  <si>
    <t>301</t>
  </si>
  <si>
    <t>1155693435</t>
  </si>
  <si>
    <t>302</t>
  </si>
  <si>
    <t>6953512</t>
  </si>
  <si>
    <t>303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</si>
  <si>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</si>
  <si>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</si>
  <si>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</si>
  <si>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304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</si>
  <si>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</si>
  <si>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</si>
  <si>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</si>
  <si>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305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</si>
  <si>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</si>
  <si>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</si>
  <si>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</si>
  <si>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306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</si>
  <si>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</si>
  <si>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</si>
  <si>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</si>
  <si>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307</t>
  </si>
  <si>
    <t>553410Al03</t>
  </si>
  <si>
    <t>Okno hliníkové, OS, 600x1200 mm, izolačné trojsko, farba prachová šedá, vrátane vnútorného a vonkajšieho parapetu - ozn. O3</t>
  </si>
  <si>
    <t>-127095133</t>
  </si>
  <si>
    <t>308</t>
  </si>
  <si>
    <t>553410Al04</t>
  </si>
  <si>
    <t>Okno hliníkové, OS, 900x900 mm, izolačné trojsko, farba prachová šedá, vrátane vnútorného a vonkajšieho parapetu - ozn. O4</t>
  </si>
  <si>
    <t>-936195857</t>
  </si>
  <si>
    <t>309</t>
  </si>
  <si>
    <t>553410Al05</t>
  </si>
  <si>
    <t>Okno hliníkové, OS, 450x900 mm, izolačné trojsko, farba prachová šedá, vrátane vnútorného a vonkajšieho parapetu - ozn. O5</t>
  </si>
  <si>
    <t>-1086877742</t>
  </si>
  <si>
    <t>310</t>
  </si>
  <si>
    <t>553410Al06</t>
  </si>
  <si>
    <t>Okno hliníkové, OS, 3KR, 4200x1500 mm, izolačné trojsko, farba prachová šedá, vrátane vnútorného a vonkajšieho parapetu - ozn. O6</t>
  </si>
  <si>
    <t>-447210043</t>
  </si>
  <si>
    <t>311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</si>
  <si>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</si>
  <si>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</si>
  <si>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</si>
  <si>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312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</si>
  <si>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</si>
  <si>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</si>
  <si>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</si>
  <si>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313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</si>
  <si>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</si>
  <si>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</si>
  <si>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</si>
  <si>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314</t>
  </si>
  <si>
    <t>553410Al08b</t>
  </si>
  <si>
    <t>Okno hliníkové,3x fix + 3x O, 5500x1900 mm, izolačné trojsko, farba prachová šedá, vrátane vnútorného a vonkajšieho parapetu - ozn. O8b</t>
  </si>
  <si>
    <t>-1119875997</t>
  </si>
  <si>
    <t>315</t>
  </si>
  <si>
    <t>553410Al09</t>
  </si>
  <si>
    <t>Okno hliníkové,6x fix, 5500x2125 mm, izolačné trojsko,1x EI 45 D1, farba prachová šedá, vrátane vnútorného a vonkajšieho parapetu - ozn. O9</t>
  </si>
  <si>
    <t>-24543855</t>
  </si>
  <si>
    <t>316</t>
  </si>
  <si>
    <t>553410Al10</t>
  </si>
  <si>
    <t>Okno hliníkové,6x fix + 3x O, 5500x2500 mm, izolačné trojsko, farba prachová šedá, vrátane vnútorného a vonkajšieho parapetu - ozn. O10</t>
  </si>
  <si>
    <t>1007381285</t>
  </si>
  <si>
    <t>317</t>
  </si>
  <si>
    <t>767634102.1</t>
  </si>
  <si>
    <t>Montáž okien lamelových pre prívod vzduchu - ozn. O12</t>
  </si>
  <si>
    <t>-1855540711</t>
  </si>
  <si>
    <t>318</t>
  </si>
  <si>
    <t>5534100017001</t>
  </si>
  <si>
    <t>Okno lamelové  2000x2000 mm pre prívod vzduchu, napojené na ZOTaSH  - ozn. O12</t>
  </si>
  <si>
    <t>-1867054803</t>
  </si>
  <si>
    <t>319</t>
  </si>
  <si>
    <t>767646520.S</t>
  </si>
  <si>
    <t>Montáž dverí hliníkových, vchodových, 1 m obvodu dverí</t>
  </si>
  <si>
    <t>1226113699</t>
  </si>
  <si>
    <t>320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</si>
  <si>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</si>
  <si>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</si>
  <si>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</si>
  <si>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</si>
  <si>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321</t>
  </si>
  <si>
    <t>5534100970602</t>
  </si>
  <si>
    <t>Dvere hliníkové exterierové, 2KR O, izolačné bezpečnostné trojsklo, 2400x2100 mm, farba prachová šedá - ozn. D2</t>
  </si>
  <si>
    <t>-1495571791</t>
  </si>
  <si>
    <t>322</t>
  </si>
  <si>
    <t>5534100970603</t>
  </si>
  <si>
    <t>Dvere hliníkové exterierové, 2KR O, izolačné bezpečnostné trojsklo, 2000x2200 mm, farba prachová šedá - ozn. D3</t>
  </si>
  <si>
    <t>-565870537</t>
  </si>
  <si>
    <t>323</t>
  </si>
  <si>
    <t>5534100970604</t>
  </si>
  <si>
    <t>Dvere hliníkové,  2KR O, presklené, 1600x2300 mm - ozn. 11</t>
  </si>
  <si>
    <t>-1347440682</t>
  </si>
  <si>
    <t>324</t>
  </si>
  <si>
    <t>767832100.1</t>
  </si>
  <si>
    <t>Montáž hliníkového rebríka do muriva s ochranným košom  - ozn. N32</t>
  </si>
  <si>
    <t>-925863464</t>
  </si>
  <si>
    <t>325</t>
  </si>
  <si>
    <t>404490011801</t>
  </si>
  <si>
    <t>Požiarny rebrík hliníkový, dĺžka 8,00 m na strechu, bezpečnostná bariera proti vniknutiu - ozn. N32</t>
  </si>
  <si>
    <t>-1573664351</t>
  </si>
  <si>
    <t>326</t>
  </si>
  <si>
    <t>767832100.2</t>
  </si>
  <si>
    <t>Montáž hliníkového rebríka do muriva s ochranným košom a oddychovou plošinou - ozn. N31</t>
  </si>
  <si>
    <t>-1617611622</t>
  </si>
  <si>
    <t>327</t>
  </si>
  <si>
    <t>404490011802</t>
  </si>
  <si>
    <t>Požiarny rebrík hliníkový, dĺžka 15,60 m na strechu, bezpečnostná bariera proti vniknutiu s oddychovou plošinou - ozn. N31</t>
  </si>
  <si>
    <t>39292779</t>
  </si>
  <si>
    <t>328</t>
  </si>
  <si>
    <t>767995102.1</t>
  </si>
  <si>
    <t xml:space="preserve">Montáž oceľovej tyčovej výplne na schodisku v 1.PP - ozn. Z3 </t>
  </si>
  <si>
    <t>1825117879</t>
  </si>
  <si>
    <t>329</t>
  </si>
  <si>
    <t>553966001</t>
  </si>
  <si>
    <t xml:space="preserve">Oceľovej tyčovej výplne na schodisku v 1.PP - ozn. Z3 </t>
  </si>
  <si>
    <t>1496462751</t>
  </si>
  <si>
    <t>330</t>
  </si>
  <si>
    <t>767995105.1</t>
  </si>
  <si>
    <t>Montáž oceľovej plošiny pre TV kameru so zábradlím</t>
  </si>
  <si>
    <t>1091814309</t>
  </si>
  <si>
    <t>331</t>
  </si>
  <si>
    <t>553960004</t>
  </si>
  <si>
    <t>Oceľová plošina pre TV kameru so zábradlím 3525x1200 mm, výška 1325 mm, farba zelená - ozn. Z7</t>
  </si>
  <si>
    <t>573275969</t>
  </si>
  <si>
    <t>332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</si>
  <si>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</si>
  <si>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</si>
  <si>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</si>
  <si>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333</t>
  </si>
  <si>
    <t>767995105.2</t>
  </si>
  <si>
    <t>Montáž prístrešku na bicykle vátane betónových pätiek rozmerov 7500x2000 mm - ozn. Z8</t>
  </si>
  <si>
    <t>581108419</t>
  </si>
  <si>
    <t>334</t>
  </si>
  <si>
    <t>553960005</t>
  </si>
  <si>
    <t>Prístrešok pre bicykle Urbania typ TUBO, 7500x2000 mm - ozn. Z8</t>
  </si>
  <si>
    <t>1074762305</t>
  </si>
  <si>
    <t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</si>
  <si>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335</t>
  </si>
  <si>
    <t>767995105.6</t>
  </si>
  <si>
    <t>Montáž oceľových nosníkov pod VZT potrubím</t>
  </si>
  <si>
    <t>-306651810</t>
  </si>
  <si>
    <t>336</t>
  </si>
  <si>
    <t>553972002</t>
  </si>
  <si>
    <t>Oceľové nosníky pod VZT potrubím, vrátane vrchného náteru</t>
  </si>
  <si>
    <t>880426990</t>
  </si>
  <si>
    <t>337</t>
  </si>
  <si>
    <t>767995105.7</t>
  </si>
  <si>
    <t xml:space="preserve">Montáž oceľových prekladov nad otvormi VZT </t>
  </si>
  <si>
    <t>1908336349</t>
  </si>
  <si>
    <t>338</t>
  </si>
  <si>
    <t>553972003</t>
  </si>
  <si>
    <t>Oceľové preklady nad otvormi VZT, vrátane vrchného náteru</t>
  </si>
  <si>
    <t>1746478202</t>
  </si>
  <si>
    <t>339</t>
  </si>
  <si>
    <t>767995105.8</t>
  </si>
  <si>
    <t>Montáž oceľovej konštrukcie pre VZT jednotku</t>
  </si>
  <si>
    <t>-857095413</t>
  </si>
  <si>
    <t>340</t>
  </si>
  <si>
    <t>553972004</t>
  </si>
  <si>
    <t>Oceľová konštrukcia pre VZT jednotku, vrátane vrchného náteru</t>
  </si>
  <si>
    <t>1235131346</t>
  </si>
  <si>
    <t>341</t>
  </si>
  <si>
    <t>767995105.9</t>
  </si>
  <si>
    <t>Montáž oceľovej konštrukcie časomiery</t>
  </si>
  <si>
    <t>1444268013</t>
  </si>
  <si>
    <t>342</t>
  </si>
  <si>
    <t>553972005</t>
  </si>
  <si>
    <t>Oceľová konštrukcia časomiery, vrátane vrchného náteru</t>
  </si>
  <si>
    <t>543343191</t>
  </si>
  <si>
    <t>343</t>
  </si>
  <si>
    <t>767995105.10</t>
  </si>
  <si>
    <t>Montáž oceľovej konštrukcie strešného svetlíka  (6 ks)</t>
  </si>
  <si>
    <t>181753582</t>
  </si>
  <si>
    <t>344</t>
  </si>
  <si>
    <t>553972006</t>
  </si>
  <si>
    <t>Oceľová konštrukcia strešných svetlíkov  (6 ks), vrátane vrchného náteru</t>
  </si>
  <si>
    <t>1982997435</t>
  </si>
  <si>
    <t>345</t>
  </si>
  <si>
    <t>553972007</t>
  </si>
  <si>
    <t>D+M Uhlíkových lamiel Sika CarboDur S 512</t>
  </si>
  <si>
    <t>907955403</t>
  </si>
  <si>
    <t>346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</si>
  <si>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</si>
  <si>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</si>
  <si>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</si>
  <si>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</si>
  <si>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</si>
  <si>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347</t>
  </si>
  <si>
    <t>771575108.S</t>
  </si>
  <si>
    <t>Montáž podláh z dlaždíc keramických do tmelu - jímka</t>
  </si>
  <si>
    <t>1280322328</t>
  </si>
  <si>
    <t>348</t>
  </si>
  <si>
    <t>597740000401</t>
  </si>
  <si>
    <t>Dlaždice keramické s hladkým povrchom  jednofarebné - jímka</t>
  </si>
  <si>
    <t>-1667696539</t>
  </si>
  <si>
    <t>349</t>
  </si>
  <si>
    <t>771575546.S</t>
  </si>
  <si>
    <t>Montáž podláh z dlaždíc keramických do tmelu veľ. 600 x 600 mm  - ozn. F7</t>
  </si>
  <si>
    <t>-1668899562</t>
  </si>
  <si>
    <t>350</t>
  </si>
  <si>
    <t>5977400032051</t>
  </si>
  <si>
    <t>Dlaždice keramické potišmykové  600x600x9 mm, farba bielošedá, protišmyková</t>
  </si>
  <si>
    <t>940849108</t>
  </si>
  <si>
    <t>351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</si>
  <si>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</si>
  <si>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</si>
  <si>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</si>
  <si>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</si>
  <si>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</si>
  <si>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352</t>
  </si>
  <si>
    <t>772211302.S</t>
  </si>
  <si>
    <t>Montáž obkladu schodiskových stupňov doskami z pravideľných tvarov hr. 30 mm - ozn. N22</t>
  </si>
  <si>
    <t>1201066342</t>
  </si>
  <si>
    <t>353</t>
  </si>
  <si>
    <t>583840010000.S</t>
  </si>
  <si>
    <t>Doska obkladová kamenná leštená, hrúbka 30 mm, travertín</t>
  </si>
  <si>
    <t>-420702438</t>
  </si>
  <si>
    <t>354</t>
  </si>
  <si>
    <t>772211413.S</t>
  </si>
  <si>
    <t>Montáž obkladu podstupnice kamennými doskami v.do 200 mm, hr. do 30 mm - ozn. N22</t>
  </si>
  <si>
    <t>525127947</t>
  </si>
  <si>
    <t>355</t>
  </si>
  <si>
    <t>583840012300.S</t>
  </si>
  <si>
    <t>Doska obkladová kamenná podstupnica leštená B, stupeň 280, hrúbka 30 mm, travertín</t>
  </si>
  <si>
    <t>-1724790910</t>
  </si>
  <si>
    <t>356</t>
  </si>
  <si>
    <t>772501140.S</t>
  </si>
  <si>
    <t>Kladenie dlažby z kameňa z pravouhlých dosiek alebo dlaždíc hr. do 30 mm</t>
  </si>
  <si>
    <t>2145348891</t>
  </si>
  <si>
    <t>357</t>
  </si>
  <si>
    <t>583840011900.S</t>
  </si>
  <si>
    <t>Doska obkladová kamenná brúsená, hrúbka 30 mm, travertín</t>
  </si>
  <si>
    <t>-1443522315</t>
  </si>
  <si>
    <t>358</t>
  </si>
  <si>
    <t>998772203.S</t>
  </si>
  <si>
    <t>Presun hmôt pre kamennú dlažbu v objektoch výšky nad 12 do 60 m</t>
  </si>
  <si>
    <t>-1781630834</t>
  </si>
  <si>
    <t>359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</si>
  <si>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</si>
  <si>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</si>
  <si>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</si>
  <si>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360</t>
  </si>
  <si>
    <t>776520005.2</t>
  </si>
  <si>
    <t xml:space="preserve">D+M - Podlahové dlaždice z vulkanizovaného kaučuku 980x980 mm, neporézna nášlapná vrstva, rybánový spoj -  ozn. F8, F9 </t>
  </si>
  <si>
    <t>1317287795</t>
  </si>
  <si>
    <t>361</t>
  </si>
  <si>
    <t>776541300.1</t>
  </si>
  <si>
    <t>Lepenie povlakových podláh PVC vinyl heterogénnych LVT na schodisku - ozn. F3</t>
  </si>
  <si>
    <t>-850321361</t>
  </si>
  <si>
    <t>362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</si>
  <si>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</si>
  <si>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</si>
  <si>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</si>
  <si>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</si>
  <si>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363</t>
  </si>
  <si>
    <t>776541300.S</t>
  </si>
  <si>
    <t>Lepenie povlakových podláh PVC vinyl heterogénnych LVT  - ozn. F1, F2, F4</t>
  </si>
  <si>
    <t>-421408847</t>
  </si>
  <si>
    <t>364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</si>
  <si>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</si>
  <si>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</si>
  <si>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</si>
  <si>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365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</si>
  <si>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</si>
  <si>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</si>
  <si>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</si>
  <si>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366</t>
  </si>
  <si>
    <t>284110004609</t>
  </si>
  <si>
    <t>Viacúčelová športová vinylová podlaha,hr. 9,0 mm, povrchvá úprava Protecsol - F4</t>
  </si>
  <si>
    <t>1885540184</t>
  </si>
  <si>
    <t>367</t>
  </si>
  <si>
    <t>776990110.S</t>
  </si>
  <si>
    <t>Penetrovanie podkladu pred kladením povlakových podláh - ozn. F3</t>
  </si>
  <si>
    <t>225009482</t>
  </si>
  <si>
    <t>368</t>
  </si>
  <si>
    <t>998776203.S</t>
  </si>
  <si>
    <t>Presun hmôt pre podlahy povlakové v objektoch výšky nad 12 do 24 m</t>
  </si>
  <si>
    <t>-1842268283</t>
  </si>
  <si>
    <t>777</t>
  </si>
  <si>
    <t>Podlahy syntetické</t>
  </si>
  <si>
    <t>369</t>
  </si>
  <si>
    <t>777610100.S</t>
  </si>
  <si>
    <t>Epoxidový penetračný náter jednonásobný - ozn. F6</t>
  </si>
  <si>
    <t>-629660003</t>
  </si>
  <si>
    <t>370</t>
  </si>
  <si>
    <t>777610230.S</t>
  </si>
  <si>
    <t>Epoxidový konečný farebný náter, jedna vrstva, dvojzložkový - ozn. F6</t>
  </si>
  <si>
    <t>-436338541</t>
  </si>
  <si>
    <t>371</t>
  </si>
  <si>
    <t>998777203.S</t>
  </si>
  <si>
    <t>Presun hmôt pre podlahy syntetické v objektoch výšky nad 12 do 24 m</t>
  </si>
  <si>
    <t>-1681995722</t>
  </si>
  <si>
    <t>781</t>
  </si>
  <si>
    <t>Obklady</t>
  </si>
  <si>
    <t>372</t>
  </si>
  <si>
    <t>781481131.S</t>
  </si>
  <si>
    <t>Montáž obkladov vnútor. stien z mozaiky s oblými alebo vykrojenými hranami do malty v obmedzenom priestore</t>
  </si>
  <si>
    <t>462992322</t>
  </si>
  <si>
    <t>373</t>
  </si>
  <si>
    <t>597620000700.S</t>
  </si>
  <si>
    <t>Mozaikový keramický obklad</t>
  </si>
  <si>
    <t>1210256670</t>
  </si>
  <si>
    <t>374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</si>
  <si>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</si>
  <si>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</si>
  <si>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</si>
  <si>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</si>
  <si>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</si>
  <si>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375</t>
  </si>
  <si>
    <t>782111120.S</t>
  </si>
  <si>
    <t>Montáž obkladov stien pravouhl. doskami z mäkkých kameňov s lícom rovným, hr. do 25 mm z remienkov</t>
  </si>
  <si>
    <t>796000412</t>
  </si>
  <si>
    <t>376</t>
  </si>
  <si>
    <t>583840000301</t>
  </si>
  <si>
    <t>Obklad kamenný, hrúbka 10 mm</t>
  </si>
  <si>
    <t>1626873949</t>
  </si>
  <si>
    <t>377</t>
  </si>
  <si>
    <t>998782203.S</t>
  </si>
  <si>
    <t>Presun hmôt pre kamenné obklady v objektoch výšky nad 12 do 60 m</t>
  </si>
  <si>
    <t>425144441</t>
  </si>
  <si>
    <t>783</t>
  </si>
  <si>
    <t>Nátery</t>
  </si>
  <si>
    <t>378</t>
  </si>
  <si>
    <t>783201812.S</t>
  </si>
  <si>
    <t>Odstránenie starých náterov z kovových stavebných doplnkových konštrukcií oceľovou kefou</t>
  </si>
  <si>
    <t>-1910806380</t>
  </si>
  <si>
    <t>379</t>
  </si>
  <si>
    <t>783782406.S</t>
  </si>
  <si>
    <t>Nátery tesárskych konštrukcií, hĺbková impregnácia 3 v 1 s biocídom, jednonásobná</t>
  </si>
  <si>
    <t>-1061929077</t>
  </si>
  <si>
    <t>380</t>
  </si>
  <si>
    <t>783980003.1</t>
  </si>
  <si>
    <t>Nátery protipožiarne oceľovej konštrukcie krovu  - ozn. N35</t>
  </si>
  <si>
    <t>1718061378</t>
  </si>
  <si>
    <t>381</t>
  </si>
  <si>
    <t>783980003.2</t>
  </si>
  <si>
    <t>Nátery protipožiarne oceľovej konštrukcie krovu  - ozn. N20</t>
  </si>
  <si>
    <t>-1990147183</t>
  </si>
  <si>
    <t>784</t>
  </si>
  <si>
    <t>Maľby</t>
  </si>
  <si>
    <t>382</t>
  </si>
  <si>
    <t>784152372.1</t>
  </si>
  <si>
    <t>Maľby z maliarskych zmesí na vodnej báze, strojne nanášané trojnásobné, na jemnozrnný podklad  - ozn. W1</t>
  </si>
  <si>
    <t>-1662021576</t>
  </si>
  <si>
    <t>383</t>
  </si>
  <si>
    <t>784152372.S</t>
  </si>
  <si>
    <t>Maľby z maliarskych zmesí na vodnej báze, strojne nanášané dvojnásobné, na jemnozrnný podklad  - ozn. W4, N10</t>
  </si>
  <si>
    <t>-20742599</t>
  </si>
  <si>
    <t>384</t>
  </si>
  <si>
    <t>784410130.S</t>
  </si>
  <si>
    <t>Penetrovanie jednonásobné hrubozrnných,savých podkladov výšky</t>
  </si>
  <si>
    <t>-1144711785</t>
  </si>
  <si>
    <t>Práce a dodávky M</t>
  </si>
  <si>
    <t>33-M</t>
  </si>
  <si>
    <t>Montáže dopravných zariadení, skladových zariadení a váh</t>
  </si>
  <si>
    <t>385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</si>
  <si>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</si>
  <si>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</si>
  <si>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</si>
  <si>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</si>
  <si>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386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</si>
  <si>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</si>
  <si>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</si>
  <si>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</si>
  <si>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</si>
  <si>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387</t>
  </si>
  <si>
    <t>000200067</t>
  </si>
  <si>
    <t>Nepredvídané práce pri rekonštrukčných prácach</t>
  </si>
  <si>
    <t>-2024263660</t>
  </si>
  <si>
    <t>388</t>
  </si>
  <si>
    <t>2069884379</t>
  </si>
  <si>
    <t>03 - Vonkajšie oplotenie</t>
  </si>
  <si>
    <t>1844047836</t>
  </si>
  <si>
    <t>329695438</t>
  </si>
  <si>
    <t>181101101.S</t>
  </si>
  <si>
    <t>Úprava pláne v zárezoch v hornine 1-4 bez zhutnenia</t>
  </si>
  <si>
    <t>-1268238517</t>
  </si>
  <si>
    <t>275313611.S</t>
  </si>
  <si>
    <t>Betón základových pätiek, prostý tr. C 16/20</t>
  </si>
  <si>
    <t>1313678223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</si>
  <si>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</si>
  <si>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</si>
  <si>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</si>
  <si>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</si>
  <si>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</si>
  <si>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</si>
  <si>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553510025100.S</t>
  </si>
  <si>
    <t>Panel pre panelový plotový systém, veľkosť oka 200x50 mm, vxl 2x2,48 m, poplastovaný na pozinkovanej oceli</t>
  </si>
  <si>
    <t>-1879822551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</si>
  <si>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</si>
  <si>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</si>
  <si>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</si>
  <si>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</si>
  <si>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</si>
  <si>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</si>
  <si>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553510011110.1</t>
  </si>
  <si>
    <t>Bránka dvojkrídlová, šxv 2x2000x2000 mm, úprava Zn+PVC, výplň jokel 25x25 mm</t>
  </si>
  <si>
    <t>-757686500</t>
  </si>
  <si>
    <t>553510011110.2</t>
  </si>
  <si>
    <t>Bránka jednokrídlová, šxv 900x2000 mm, úprava Zn+PVC, výplň jokel 25x25 mm</t>
  </si>
  <si>
    <t>-2006744943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</si>
  <si>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</si>
  <si>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</si>
  <si>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</si>
  <si>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</si>
  <si>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</si>
  <si>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</si>
  <si>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</si>
  <si>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</si>
  <si>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</si>
  <si>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</si>
  <si>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</si>
  <si>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</si>
  <si>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</si>
  <si>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</si>
  <si>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</si>
  <si>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</si>
  <si>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</si>
  <si>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</si>
  <si>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</si>
  <si>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</si>
  <si>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</si>
  <si>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</si>
  <si>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</si>
  <si>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</si>
  <si>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</si>
  <si>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</si>
  <si>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</si>
  <si>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</si>
  <si>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</si>
  <si>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</si>
  <si>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</si>
  <si>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</si>
  <si>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</si>
  <si>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</si>
  <si>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</si>
  <si>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</si>
  <si>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</si>
  <si>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</si>
  <si>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</si>
  <si>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</si>
  <si>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</si>
  <si>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</si>
  <si>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</si>
  <si>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</si>
  <si>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</si>
  <si>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</si>
  <si>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</si>
  <si>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</si>
  <si>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</si>
  <si>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</si>
  <si>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</si>
  <si>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</si>
  <si>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</si>
  <si>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</si>
  <si>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</si>
  <si>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</si>
  <si>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</si>
  <si>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</si>
  <si>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</si>
  <si>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</si>
  <si>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</si>
  <si>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</si>
  <si>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</si>
  <si>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</si>
  <si>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</si>
  <si>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</si>
  <si>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</si>
  <si>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</si>
  <si>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</si>
  <si>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</si>
  <si>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</si>
  <si>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</si>
  <si>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</si>
  <si>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</si>
  <si>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</si>
  <si>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</si>
  <si>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</si>
  <si>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</si>
  <si>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</si>
  <si>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</si>
  <si>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</si>
  <si>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</si>
  <si>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</si>
  <si>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</si>
  <si>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</si>
  <si>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</si>
  <si>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</si>
  <si>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</si>
  <si>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</si>
  <si>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</si>
  <si>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</si>
  <si>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</si>
  <si>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</si>
  <si>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</si>
  <si>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</si>
  <si>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</si>
  <si>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</si>
  <si>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</si>
  <si>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</si>
  <si>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</si>
  <si>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</si>
  <si>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</si>
  <si>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</si>
  <si>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</si>
  <si>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</si>
  <si>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</si>
  <si>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</si>
  <si>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</si>
  <si>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</si>
  <si>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</si>
  <si>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</si>
  <si>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</si>
  <si>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</si>
  <si>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</si>
  <si>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</si>
  <si>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</si>
  <si>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</si>
  <si>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</si>
  <si>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</si>
  <si>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</si>
  <si>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</si>
  <si>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</si>
  <si>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</si>
  <si>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</si>
  <si>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</si>
  <si>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</si>
  <si>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</si>
  <si>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</si>
  <si>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</si>
  <si>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</si>
  <si>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</si>
  <si>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</si>
  <si>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</si>
  <si>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</si>
  <si>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</si>
  <si>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</si>
  <si>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</si>
  <si>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</si>
  <si>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</si>
  <si>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</si>
  <si>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</si>
  <si>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</si>
  <si>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</si>
  <si>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</si>
  <si>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</si>
  <si>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</si>
  <si>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</si>
  <si>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</si>
  <si>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</si>
  <si>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</si>
  <si>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</si>
  <si>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</si>
  <si>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</si>
  <si>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</si>
  <si>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</si>
  <si>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</si>
  <si>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</si>
  <si>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</si>
  <si>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</si>
  <si>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</si>
  <si>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</si>
  <si>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</si>
  <si>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</si>
  <si>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</si>
  <si>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</si>
  <si>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</si>
  <si>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</si>
  <si>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</si>
  <si>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</si>
  <si>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</si>
  <si>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</si>
  <si>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</si>
  <si>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</si>
  <si>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</si>
  <si>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</si>
  <si>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</si>
  <si>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</si>
  <si>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</si>
  <si>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</si>
  <si>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</si>
  <si>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</si>
  <si>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</si>
  <si>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</si>
  <si>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</si>
  <si>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</si>
  <si>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</si>
  <si>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</si>
  <si>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</si>
  <si>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</si>
  <si>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</si>
  <si>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</si>
  <si>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</si>
  <si>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</si>
  <si>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</si>
  <si>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</si>
  <si>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</si>
  <si>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</si>
  <si>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</si>
  <si>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</si>
  <si>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</si>
  <si>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</si>
  <si>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</si>
  <si>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</si>
  <si>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</si>
  <si>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</si>
  <si>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</si>
  <si>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</si>
  <si>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</si>
  <si>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</si>
  <si>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</si>
  <si>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</si>
  <si>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</si>
  <si>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</si>
  <si>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</si>
  <si>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</si>
  <si>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</si>
  <si>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</si>
  <si>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</si>
  <si>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</si>
  <si>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</si>
  <si>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</si>
  <si>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</si>
  <si>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</si>
  <si>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</si>
  <si>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</si>
  <si>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</si>
  <si>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</si>
  <si>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</si>
  <si>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</si>
  <si>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</si>
  <si>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</si>
  <si>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</si>
  <si>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</si>
  <si>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</si>
  <si>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</si>
  <si>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</si>
  <si>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</si>
  <si>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</si>
  <si>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</si>
  <si>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</si>
  <si>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</si>
  <si>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</si>
  <si>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</si>
  <si>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</si>
  <si>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</si>
  <si>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</si>
  <si>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</si>
  <si>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</si>
  <si>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</si>
  <si>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</si>
  <si>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</si>
  <si>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</si>
  <si>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</si>
  <si>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</si>
  <si>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</si>
  <si>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</si>
  <si>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</si>
  <si>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</si>
  <si>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</si>
  <si>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</si>
  <si>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</si>
  <si>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</si>
  <si>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</si>
  <si>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</si>
  <si>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</si>
  <si>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</si>
  <si>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</si>
  <si>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</si>
  <si>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</si>
  <si>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</si>
  <si>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</si>
  <si>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</si>
  <si>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</si>
  <si>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</si>
  <si>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</si>
  <si>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</si>
  <si>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>181301101.S</t>
  </si>
  <si>
    <t>Rozprestretie ornice v rovine, plocha do 500 m2, hr.do 100 mm</t>
  </si>
  <si>
    <t>103640000100.S</t>
  </si>
  <si>
    <t>Zemina pre terénne úpravy - ornica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</si>
  <si>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</si>
  <si>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</si>
  <si>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</si>
  <si>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</si>
  <si>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</si>
  <si>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</si>
  <si>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</si>
  <si>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</si>
  <si>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</si>
  <si>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</si>
  <si>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</si>
  <si>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</si>
  <si>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</si>
  <si>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</si>
  <si>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</si>
  <si>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</si>
  <si>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</si>
  <si>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</si>
  <si>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</si>
  <si>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</si>
  <si>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</si>
  <si>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</si>
  <si>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</si>
  <si>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</si>
  <si>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</si>
  <si>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</si>
  <si>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</si>
  <si>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</si>
  <si>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</si>
  <si>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</si>
  <si>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</si>
  <si>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</si>
  <si>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</si>
  <si>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</si>
  <si>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>915721222.S</t>
  </si>
  <si>
    <t>Vodorovné dopravné značenie striekané farbou prechodov pre chodcov, šípky, symboly a pod., žltá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</si>
  <si>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</si>
  <si>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</si>
  <si>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</si>
  <si>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</si>
  <si>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</si>
  <si>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</si>
  <si>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</si>
  <si>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</si>
  <si>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>966006132.S</t>
  </si>
  <si>
    <t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</si>
  <si>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</si>
  <si>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</si>
  <si>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</si>
  <si>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</si>
  <si>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</si>
  <si>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</si>
  <si>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</si>
  <si>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</si>
  <si>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</si>
  <si>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</si>
  <si>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</si>
  <si>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</si>
  <si>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</si>
  <si>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</si>
  <si>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</si>
  <si>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</si>
  <si>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</si>
  <si>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</si>
  <si>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</si>
  <si>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</si>
  <si>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</si>
  <si>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</si>
  <si>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</si>
  <si>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</si>
  <si>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</si>
  <si>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</si>
  <si>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</si>
  <si>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</si>
  <si>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</si>
  <si>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</si>
  <si>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</si>
  <si>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</si>
  <si>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</si>
  <si>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</si>
  <si>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</si>
  <si>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</si>
  <si>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</si>
  <si>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</si>
  <si>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</si>
  <si>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</si>
  <si>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</si>
  <si>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</si>
  <si>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</si>
  <si>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</si>
  <si>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</si>
  <si>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</si>
  <si>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</si>
  <si>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</si>
  <si>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</si>
  <si>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</si>
  <si>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</si>
  <si>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</si>
  <si>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</si>
  <si>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</si>
  <si>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</si>
  <si>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</si>
  <si>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</si>
  <si>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</si>
  <si>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>Demontáž potrubia z oceľových rúrok závitových do DN 15,  -0,00100t</t>
  </si>
  <si>
    <t>733110806.S</t>
  </si>
  <si>
    <t>Demontáž potrubia z oceľových rúrok závitových nad 15 do DN 32,  -0,00320t</t>
  </si>
  <si>
    <t>733110808.S</t>
  </si>
  <si>
    <t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</si>
  <si>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</si>
  <si>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</si>
  <si>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</si>
  <si>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</si>
  <si>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</si>
  <si>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>Demontáž potrubia z oceľových rúrok hladkých nad 60,3 do D 89,  -0,00841t</t>
  </si>
  <si>
    <t>7331241191.S</t>
  </si>
  <si>
    <t>Zhotovenie rúrkového prechodu z rúrok hladkých kovaním 65/50</t>
  </si>
  <si>
    <t>733141003.S</t>
  </si>
  <si>
    <t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</si>
  <si>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</si>
  <si>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</si>
  <si>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</si>
  <si>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</si>
  <si>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</si>
  <si>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</si>
  <si>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</si>
  <si>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</si>
  <si>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</si>
  <si>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</si>
  <si>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</si>
  <si>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</si>
  <si>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</si>
  <si>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</si>
  <si>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</si>
  <si>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</si>
  <si>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</si>
  <si>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</si>
  <si>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</si>
  <si>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</si>
  <si>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</si>
  <si>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</si>
  <si>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</si>
  <si>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</si>
  <si>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</si>
  <si>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</si>
  <si>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</si>
  <si>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</si>
  <si>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</si>
  <si>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</si>
  <si>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</si>
  <si>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</si>
  <si>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</si>
  <si>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</si>
  <si>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</si>
  <si>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</si>
  <si>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</si>
  <si>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</si>
  <si>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</si>
  <si>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</si>
  <si>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</si>
  <si>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</si>
  <si>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</si>
  <si>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</si>
  <si>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</si>
  <si>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</si>
  <si>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</si>
  <si>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</si>
  <si>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</si>
  <si>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</si>
  <si>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</si>
  <si>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</si>
  <si>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</si>
  <si>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</si>
  <si>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</si>
  <si>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</si>
  <si>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</si>
  <si>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</si>
  <si>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</si>
  <si>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</si>
  <si>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</si>
  <si>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</si>
  <si>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</si>
  <si>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</si>
  <si>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</si>
  <si>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</si>
  <si>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</si>
  <si>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</si>
  <si>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</si>
  <si>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</si>
  <si>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</si>
  <si>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</si>
  <si>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</si>
  <si>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</si>
  <si>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</si>
  <si>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</si>
  <si>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</si>
  <si>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</si>
  <si>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</si>
  <si>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</si>
  <si>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</si>
  <si>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</si>
  <si>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</si>
  <si>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</si>
  <si>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</si>
  <si>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</si>
  <si>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</si>
  <si>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>Demontáž vykurovacích telies liatinových článkových,  -0,02380t</t>
  </si>
  <si>
    <t>735151811.S</t>
  </si>
  <si>
    <t>Demontáž vykurovacieho telesa panelového jednoradového stavebnej dĺžky do 1500 mm,  -0,01235t</t>
  </si>
  <si>
    <t>735151821.S</t>
  </si>
  <si>
    <t>Demontáž vykurovacieho telesa panelového dvojradového stavebnej dĺžky do 1500 mm,  -0,02493t</t>
  </si>
  <si>
    <t>735151831.S</t>
  </si>
  <si>
    <t>Demontáž vykurovacieho telesa panelového trojradového stavebnej dĺžky do 1500 mm,  -0,03749t</t>
  </si>
  <si>
    <t>735151832.S</t>
  </si>
  <si>
    <t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</si>
  <si>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</si>
  <si>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</si>
  <si>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</si>
  <si>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</si>
  <si>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</si>
  <si>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</si>
  <si>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</si>
  <si>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</si>
  <si>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</si>
  <si>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</si>
  <si>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</si>
  <si>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</si>
  <si>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</si>
  <si>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</si>
  <si>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</si>
  <si>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</si>
  <si>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</si>
  <si>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</si>
  <si>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</si>
  <si>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</si>
  <si>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</si>
  <si>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</si>
  <si>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</si>
  <si>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</si>
  <si>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</si>
  <si>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</si>
  <si>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</si>
  <si>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</si>
  <si>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</si>
  <si>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</si>
  <si>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</si>
  <si>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</si>
  <si>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</si>
  <si>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</si>
  <si>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</si>
  <si>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</si>
  <si>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</si>
  <si>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</si>
  <si>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</si>
  <si>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</si>
  <si>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</si>
  <si>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</si>
  <si>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</si>
  <si>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</si>
  <si>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</si>
  <si>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</si>
  <si>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</si>
  <si>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</si>
  <si>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</si>
  <si>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</si>
  <si>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</si>
  <si>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</si>
  <si>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</si>
  <si>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</si>
  <si>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</si>
  <si>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</si>
  <si>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</si>
  <si>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</si>
  <si>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</si>
  <si>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</si>
  <si>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</si>
  <si>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</si>
  <si>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</si>
  <si>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</si>
  <si>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</si>
  <si>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</si>
  <si>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</si>
  <si>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</si>
  <si>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</si>
  <si>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</si>
  <si>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</si>
  <si>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</si>
  <si>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</si>
  <si>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</si>
  <si>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</si>
  <si>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</si>
  <si>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</si>
  <si>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>Demontáž registra z oceľových rúrok rebrového 76/3/156 do 6m s počtom prameňov 2,  -0,12842t</t>
  </si>
  <si>
    <t>735291800.S</t>
  </si>
  <si>
    <t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</si>
  <si>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</si>
  <si>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</si>
  <si>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</si>
  <si>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</si>
  <si>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</si>
  <si>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</si>
  <si>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</si>
  <si>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</si>
  <si>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</si>
  <si>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</si>
  <si>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</si>
  <si>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</si>
  <si>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</si>
  <si>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</si>
  <si>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</si>
  <si>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</si>
  <si>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</si>
  <si>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</si>
  <si>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</si>
  <si>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</si>
  <si>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>Ing. Timotej Čápek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</si>
  <si>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</si>
  <si>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</si>
  <si>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</si>
  <si>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</si>
  <si>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1155</t>
  </si>
  <si>
    <t>113107112</t>
  </si>
  <si>
    <t>Búranie  podlahy v ploche do 200m2 z kameniva ťaženého, hr.100-200mm,  -0,24000t</t>
  </si>
  <si>
    <t>1156</t>
  </si>
  <si>
    <t>113107132</t>
  </si>
  <si>
    <t>Búranie podlahy v ploche do 200 m2 z betónu prostého, hr. vrstvy 150 do 300 mm,  -0,50000t</t>
  </si>
  <si>
    <t>818</t>
  </si>
  <si>
    <t>139711101.S</t>
  </si>
  <si>
    <t>Výkop v uzavretých priestoroch s naložením výkopu na dopravný prostriedok v hornine 1 až 4</t>
  </si>
  <si>
    <t>819</t>
  </si>
  <si>
    <t>130001101.S</t>
  </si>
  <si>
    <t>Príplatok k cenám za sťaženie výkopu v blízkosti podzemného vedenia alebo výbušbnín - pre všetky triedy</t>
  </si>
  <si>
    <t>820</t>
  </si>
  <si>
    <t>161101501.S</t>
  </si>
  <si>
    <t>Zvislé premiestnenie výkopku z horniny I až IV, nosením za každé 3 m výšky</t>
  </si>
  <si>
    <t>821</t>
  </si>
  <si>
    <t>162501132.S</t>
  </si>
  <si>
    <t>Vodorovné premiestnenie výkopku po nespevnenej ceste z horniny tr.1-4, nad 100 do 1000 m3 na vzdialenosť do 3000 m</t>
  </si>
  <si>
    <t>822</t>
  </si>
  <si>
    <t>823</t>
  </si>
  <si>
    <t>824</t>
  </si>
  <si>
    <t>Zásyp sypaninou so zhutnením jám, šachiet, rýh, zárezov alebo okolo objektov do 100 m3</t>
  </si>
  <si>
    <t>825</t>
  </si>
  <si>
    <t>175101102.S</t>
  </si>
  <si>
    <t>Obsyp potrubia sypaninou z vhodných hornín 1 až 4 s prehodením sypaniny</t>
  </si>
  <si>
    <t>826</t>
  </si>
  <si>
    <t>583310003400.S</t>
  </si>
  <si>
    <t>Štrkopiesok frakcia 0-63 mm</t>
  </si>
  <si>
    <t>827</t>
  </si>
  <si>
    <t>451573111.S</t>
  </si>
  <si>
    <t>Lôžko pod potrubie, stoky a drobné objekty, v otvorenom výkope z piesku a štrkopiesku do 63 mm</t>
  </si>
  <si>
    <t>1157</t>
  </si>
  <si>
    <t>622452121</t>
  </si>
  <si>
    <t>Omietka stien z malty zo 450 kg cementu na 1 m3 malty hladená oceľovým hladidlom</t>
  </si>
  <si>
    <t>1158</t>
  </si>
  <si>
    <t>631312411</t>
  </si>
  <si>
    <t>Mazanina z betónu prostého tr.C 8/10 hr.nad 50 do 80 mm</t>
  </si>
  <si>
    <t>1159</t>
  </si>
  <si>
    <t>631362021</t>
  </si>
  <si>
    <t>Výstuž mazanín z betónov (z kameniva) a z ľahkých betónov zo zváraných sietí z drôtov typu KARI</t>
  </si>
  <si>
    <t>1160</t>
  </si>
  <si>
    <t>632477005</t>
  </si>
  <si>
    <t>Nivelačná stierka podlahová KNAUF hrúbky 3mm</t>
  </si>
  <si>
    <t>1167</t>
  </si>
  <si>
    <t>871181114.S</t>
  </si>
  <si>
    <t>Montáž vodovodného potrubia z dvojvsrtvového PE 100 SDR11, SDR17 zváraných elektrotvarovkami D 40x3,7 mm</t>
  </si>
  <si>
    <t>1168</t>
  </si>
  <si>
    <t>286130033500.S</t>
  </si>
  <si>
    <t>Rúra HDPE na vodu PE100 PN16 SDR11 40x3,7x100 m</t>
  </si>
  <si>
    <t>1161</t>
  </si>
  <si>
    <t>919735122</t>
  </si>
  <si>
    <t>Rezanie betónového krytu alebo podkladu tr. nad C 12/15 hr. nad 50 do 100 mm</t>
  </si>
  <si>
    <t>490</t>
  </si>
  <si>
    <t>938903116</t>
  </si>
  <si>
    <t>Vysekanie škár pri hĺbke škáry do 70mm v murive z tehál -0,01700t</t>
  </si>
  <si>
    <t>491</t>
  </si>
  <si>
    <t>938903211</t>
  </si>
  <si>
    <t>Vysekanie škár pri hĺbke 70 do 120mm v murive z lomového kameňa -0,02700t</t>
  </si>
  <si>
    <t>1174</t>
  </si>
  <si>
    <t>972056007.S</t>
  </si>
  <si>
    <t>Jadrové vrty diamantovými korunkami do D 80 mm do stropov - železobetónových -0,00012t</t>
  </si>
  <si>
    <t>cm</t>
  </si>
  <si>
    <t>1173</t>
  </si>
  <si>
    <t>972056011.S</t>
  </si>
  <si>
    <t>Jadrové vrty diamantovými korunkami do D 120 mm do stropov - železobetónových -0,00027t</t>
  </si>
  <si>
    <t>1170</t>
  </si>
  <si>
    <t>1171</t>
  </si>
  <si>
    <t>1172</t>
  </si>
  <si>
    <t>Poplatok za skládku - betón, tehly, dlaždice (17 01) ostatné</t>
  </si>
  <si>
    <t>857</t>
  </si>
  <si>
    <t>998276101.S</t>
  </si>
  <si>
    <t>Presun hmôt pre rúrové vedenie hĺbené z rúr z plast., hmôt alebo sklolamin. v otvorenom výkope</t>
  </si>
  <si>
    <t>1025</t>
  </si>
  <si>
    <t>713482305.S</t>
  </si>
  <si>
    <t>Montaž trubíc na báze PE peny hr. do 13 mm, vnút.priemer 22 - 42 mm</t>
  </si>
  <si>
    <t>1026</t>
  </si>
  <si>
    <t>283310002900.S</t>
  </si>
  <si>
    <t>Izolačná PE trubica dxhr. 22x13 mm, nadrezaná, na izolovanie rozvodov vody, kúrenia, zdravotechniky</t>
  </si>
  <si>
    <t>1027</t>
  </si>
  <si>
    <t>283310003100.S</t>
  </si>
  <si>
    <t>Izolačná PE trubica dxhr. 28x13 mm, nadrezaná, na izolovanie rozvodov vody, kúrenia, zdravotechniky</t>
  </si>
  <si>
    <t>1028</t>
  </si>
  <si>
    <t>283310003300.S</t>
  </si>
  <si>
    <t>Izolačná PE trubica dxhr. 35x13 mm, nadrezaná, na izolovanie rozvodov vody, kúrenia, zdravotechniky</t>
  </si>
  <si>
    <t>1029</t>
  </si>
  <si>
    <t>283310003500.S</t>
  </si>
  <si>
    <t>Izolačná PE trubica dxhr. 42x13 mm, nadrezaná, na izolovanie rozvodov vody, kúrenia, zdravotechniky</t>
  </si>
  <si>
    <t>1084</t>
  </si>
  <si>
    <t>713482307.S</t>
  </si>
  <si>
    <t>Montaž trubíc na báze PE peny hr. do 13 mm, vnút.priemer 53 - 88 mm</t>
  </si>
  <si>
    <t>1085</t>
  </si>
  <si>
    <t>283310003800.S</t>
  </si>
  <si>
    <t>Izolačná PE trubica dxhr. 54x13 mm, nadrezaná, na izolovanie rozvodov vody, kúrenia, zdravotechniky</t>
  </si>
  <si>
    <t>1086</t>
  </si>
  <si>
    <t>283310004100.S</t>
  </si>
  <si>
    <t>Izolačná PE trubica dxhr. 76x13 mm, nadrezaná, na izolovanie rozvodov vody, kúrenia, zdravotechniky</t>
  </si>
  <si>
    <t>1175</t>
  </si>
  <si>
    <t>283310004000.S</t>
  </si>
  <si>
    <t>Izolačná PE trubica dxhr. 64x13 mm, nadrezaná, na izolovanie rozvodov vody, kúrenia, zdravotechniky</t>
  </si>
  <si>
    <t>1176</t>
  </si>
  <si>
    <t>283310004200.S</t>
  </si>
  <si>
    <t>Izolačná PE trubica dxhr. 89x13 mm, nadrezaná, na izolovanie rozvodov vody, kúrenia, zdravotechniky</t>
  </si>
  <si>
    <t>1030</t>
  </si>
  <si>
    <t>713482308.S</t>
  </si>
  <si>
    <t>Montaž trubíc na báze PE peny hr. od 13 mm, vnút.priemer do 76 mm</t>
  </si>
  <si>
    <t>1031</t>
  </si>
  <si>
    <t>283310004700.S</t>
  </si>
  <si>
    <t>Izolačná PE trubica dxhr. 22x20 mm, nadrezaná, na izolovanie rozvodov vody, kúrenia, zdravotechniky</t>
  </si>
  <si>
    <t>1032</t>
  </si>
  <si>
    <t>283310006300.S</t>
  </si>
  <si>
    <t>Izolačná PE trubica dxhr. 28x30 mm, rozrezaná, na izolovanie rozvodov vody, kúrenia, zdravotechniky</t>
  </si>
  <si>
    <t>1033</t>
  </si>
  <si>
    <t>283310006400.S</t>
  </si>
  <si>
    <t>Izolačná PE trubica dxhr. 35x30 mm, rozrezaná, na izolovanie rozvodov vody, kúrenia, zdravotechniky</t>
  </si>
  <si>
    <t>1034</t>
  </si>
  <si>
    <t>6314152880</t>
  </si>
  <si>
    <t>Technická izolácia (SKRUŽ AL), čadičová minerálna izolácia potrubných rozvodov s AL fóliou- skruž do 100°C, 43x40x1000 mm</t>
  </si>
  <si>
    <t>1087</t>
  </si>
  <si>
    <t>354551</t>
  </si>
  <si>
    <t>Technické izolácie (SKRUŽ AL), čadičová minerálna izolácia potrubných rozvodov s Al fóliou - vinutá skruž do 200/80°C, 54x50x1200</t>
  </si>
  <si>
    <t>1178</t>
  </si>
  <si>
    <t>354574</t>
  </si>
  <si>
    <t>Technické izolácie Thermo-teK PS Eco ALU, čadičová minerálna izolácia potrubných rozvodov s Al fóliou - vinutá skruž do 200/80°C, 64x60x1200</t>
  </si>
  <si>
    <t>1179</t>
  </si>
  <si>
    <t>354597</t>
  </si>
  <si>
    <t>Technické izolácie Thermo-teK PS Eco ALU, čadičová minerálna izolácia potrubných rozvodov s Al fóliou - vinutá skruž do 200/80°C, 76x70x1200</t>
  </si>
  <si>
    <t>1180</t>
  </si>
  <si>
    <t>354609</t>
  </si>
  <si>
    <t>Technické izolácie Thermo-teK PS Eco ALU, čadičová minerálna izolácia potrubných rozvodov s Al fóliou - vinutá skruž do 200/80°C, 89x80x1200</t>
  </si>
  <si>
    <t>1181</t>
  </si>
  <si>
    <t>715172001.S</t>
  </si>
  <si>
    <t>Zhotovenie izolácie staveb.konštr.špeciál.asfaltovými pásmi pritavením dvojvrst., plôch vodorovných</t>
  </si>
  <si>
    <t>1182</t>
  </si>
  <si>
    <t>N2104</t>
  </si>
  <si>
    <t>Elastobit GG 40</t>
  </si>
  <si>
    <t>1183</t>
  </si>
  <si>
    <t>N2607</t>
  </si>
  <si>
    <t>Elastobit PV 40</t>
  </si>
  <si>
    <t>Zdravotech. vnútorná kanalizácia</t>
  </si>
  <si>
    <t>1250</t>
  </si>
  <si>
    <t>721140802.S</t>
  </si>
  <si>
    <t>Demontáž potrubia z liatinových rúr odpadového alebo dažďového do DN 100,  -0,01492t</t>
  </si>
  <si>
    <t>1251</t>
  </si>
  <si>
    <t>721140806.S</t>
  </si>
  <si>
    <t>Demontáž potrubia z liatinových rúr odpadového alebo dažďového nad DN 100 do DN 200,  -0,03065t</t>
  </si>
  <si>
    <t>1187</t>
  </si>
  <si>
    <t>721171206</t>
  </si>
  <si>
    <t>Potrubie z rúr PE-HD GEBERIT Dxt 75x3 mm ležaté zavesené</t>
  </si>
  <si>
    <t>1188</t>
  </si>
  <si>
    <t>721171208</t>
  </si>
  <si>
    <t>Potrubie z rúr PE-HD GEBERIT Dxt 110x4,3 mm ležaté zavesené</t>
  </si>
  <si>
    <t>1189</t>
  </si>
  <si>
    <t>721171209</t>
  </si>
  <si>
    <t>Potrubie z rúr PE-HD GEBERIT Dxt 125x4,9 mm ležaté zavesené</t>
  </si>
  <si>
    <t>1190</t>
  </si>
  <si>
    <t>721171210</t>
  </si>
  <si>
    <t>Potrubie z rúr PE-HD GEBERIT Dxt 160x6,2 mm ležaté zavesené</t>
  </si>
  <si>
    <t>1185</t>
  </si>
  <si>
    <t>721171308</t>
  </si>
  <si>
    <t>Potrubie z rúr PE-HD GEBERIT Dxt110x4,3 mm ležaté</t>
  </si>
  <si>
    <t>1186</t>
  </si>
  <si>
    <t>721171309</t>
  </si>
  <si>
    <t>Potrubie z rúr PE-HD GEBERIT Dxt 125x4,9 mm ležaté</t>
  </si>
  <si>
    <t>1191</t>
  </si>
  <si>
    <t>721171406</t>
  </si>
  <si>
    <t>Potrubie z rúr PE-HD GEBERIT 75/3 odpadné zvislé (odbočka 45°)</t>
  </si>
  <si>
    <t>1192</t>
  </si>
  <si>
    <t>721171408</t>
  </si>
  <si>
    <t>Potrubie z rúr PE-HD GEBERIT 110/4,3 odpadné zvislé (odbočka 45°)</t>
  </si>
  <si>
    <t>1193</t>
  </si>
  <si>
    <t>721171409</t>
  </si>
  <si>
    <t>Potrubie z rúr PE-HD GEBERIT 125/4,9 odpadné zvislé (odbočka 45°)</t>
  </si>
  <si>
    <t>1194</t>
  </si>
  <si>
    <t>721171502</t>
  </si>
  <si>
    <t>Potrubie z rúr PE-HD GEBERIT Dxt 40x3 mm odpadné prípojné</t>
  </si>
  <si>
    <t>1195</t>
  </si>
  <si>
    <t>721171503</t>
  </si>
  <si>
    <t>Potrubie z rúr PE-HD GEBERIT Dxt 50x3 mm odpadné prípojné</t>
  </si>
  <si>
    <t>1196</t>
  </si>
  <si>
    <t>721171506</t>
  </si>
  <si>
    <t>Potrubie z rúr PE-HD GEBERIT Dxt 75x3 mm odpadné prípojné</t>
  </si>
  <si>
    <t>1197</t>
  </si>
  <si>
    <t>721171508</t>
  </si>
  <si>
    <t>Potrubie z rúr PE-HD GEBERIT Dxt 110x4,3 mm odpadné prípojné</t>
  </si>
  <si>
    <t>1254</t>
  </si>
  <si>
    <t>721171803.S</t>
  </si>
  <si>
    <t>Demontáž potrubia z PVC-U rúr odpadového alebo pripojovacieho do D 75 mm,  -0,00156 t</t>
  </si>
  <si>
    <t>1253</t>
  </si>
  <si>
    <t>721171808.S</t>
  </si>
  <si>
    <t>Demontáž potrubia z PVC-U rúr odpadového alebo pripojovacieho nad D 75 mm - D 114 mm,  -0,00198 t</t>
  </si>
  <si>
    <t>1252</t>
  </si>
  <si>
    <t>721171809.S</t>
  </si>
  <si>
    <t>Demontáž potrubia z PVC-U rúr odpadového alebo pripojovacieho nad D 114 mm - D 160 mm,  -0,00263t</t>
  </si>
  <si>
    <t>1200</t>
  </si>
  <si>
    <t>721174057.S</t>
  </si>
  <si>
    <t>Montáž tvarovky kanalizačného potrubia z PE-HD zváraného natupo D 110 mm</t>
  </si>
  <si>
    <t>1201</t>
  </si>
  <si>
    <t>286530264000</t>
  </si>
  <si>
    <t>Čistiaca tvarovka PE 90° s kruhovým servisným otvorom, D 110 mm, GEBERIT</t>
  </si>
  <si>
    <t>1206</t>
  </si>
  <si>
    <t>286530264300</t>
  </si>
  <si>
    <t>Čistiaca tvarovka PE 90° s oválnym servisným otvorom, D 110 mm, GEBERIT</t>
  </si>
  <si>
    <t>1203</t>
  </si>
  <si>
    <t>721174148.S</t>
  </si>
  <si>
    <t>Montáž elektrotvarovky kanalizačného potrubia z PE-HD D 125 mm</t>
  </si>
  <si>
    <t>1204</t>
  </si>
  <si>
    <t>286530264400</t>
  </si>
  <si>
    <t>Čistiaca tvarovka PE 90° s oválnym servisným otvorom, D 125 mm, GEBERIT</t>
  </si>
  <si>
    <t>1205</t>
  </si>
  <si>
    <t>286530264100</t>
  </si>
  <si>
    <t>Čistiaca tvarovka PE 90° s kruhovým servisným otvorom, D 125 mm, GEBERIT</t>
  </si>
  <si>
    <t>1249</t>
  </si>
  <si>
    <t>721210818.S</t>
  </si>
  <si>
    <t>Demontáž vpustu do DN 100,  -0,02027t</t>
  </si>
  <si>
    <t>1258</t>
  </si>
  <si>
    <t>721220801.S</t>
  </si>
  <si>
    <t>Demontáž zápachovej uzávierky do DN 70,  -0,00310t</t>
  </si>
  <si>
    <t>1039</t>
  </si>
  <si>
    <t>722172225</t>
  </si>
  <si>
    <t>Potrubie z plastických rúrok PP DN 32x4, 5 polyfúznym zváraním</t>
  </si>
  <si>
    <t>894</t>
  </si>
  <si>
    <t>721194104.S</t>
  </si>
  <si>
    <t>Zriadenie prípojky na potrubí vyvedenie a upevnenie odpadových výpustiek D 40 mm</t>
  </si>
  <si>
    <t>895</t>
  </si>
  <si>
    <t>721194105.S</t>
  </si>
  <si>
    <t>Zriadenie prípojky na potrubí vyvedenie a upevnenie odpadových výpustiek D 50 mm</t>
  </si>
  <si>
    <t>896</t>
  </si>
  <si>
    <t>721194109.S</t>
  </si>
  <si>
    <t>Zriadenie prípojky na potrubí vyvedenie a upevnenie odpadových výpustiek D 110 mm</t>
  </si>
  <si>
    <t>1048</t>
  </si>
  <si>
    <t>721213015.S</t>
  </si>
  <si>
    <t>Montáž podlahového/sprchového vpustu s zvislým odtokom DN 110</t>
  </si>
  <si>
    <t>1198</t>
  </si>
  <si>
    <t>2866300261001</t>
  </si>
  <si>
    <t>Podlahový vpust HL310NK, (0,5 l/s), vertikálny odtok DN 50/75/110, mriežka Quadra 115x115 mm, Klick-Klack, rám 121x121 mm, zápachová uzávierka Primus, PVC</t>
  </si>
  <si>
    <t>1199</t>
  </si>
  <si>
    <t>286630049300</t>
  </si>
  <si>
    <t>Nadstavec HL38P, D 110 mm, zverná príruba PVC, plastový rám D 138,5 mm, mriežka D 115 mm, zápachová uzávierka Primus, pre podlahové vpusty, PVC/nerez</t>
  </si>
  <si>
    <t>885</t>
  </si>
  <si>
    <t>725869301.S</t>
  </si>
  <si>
    <t>Montáž zápachovej uzávierky pre zariaďovacie predmety, umývadlovej do D 40 mm</t>
  </si>
  <si>
    <t>886</t>
  </si>
  <si>
    <t>551620006400.S</t>
  </si>
  <si>
    <t>Zápachová uzávierka - sifón pre umývadlá DN 40</t>
  </si>
  <si>
    <t>1041</t>
  </si>
  <si>
    <t>725869371.S</t>
  </si>
  <si>
    <t>Montáž zápachovej uzávierky pre zariaďovacie predmety, pisoárovej do D 50 mm</t>
  </si>
  <si>
    <t>1042</t>
  </si>
  <si>
    <t>551620011000.S</t>
  </si>
  <si>
    <t>Zápachová uzávierka - sifón pre pisoáre DN 50</t>
  </si>
  <si>
    <t>893</t>
  </si>
  <si>
    <t>725869381.S</t>
  </si>
  <si>
    <t>Montáž zápachovej uzávierky pre zariaďovacie predmety, ostatných typov do D 40 mm</t>
  </si>
  <si>
    <t>1259</t>
  </si>
  <si>
    <t>551620015600</t>
  </si>
  <si>
    <t>Zápachová uzávierka podomietková UP HL138, DN32, krytka 100x100 mm, prídavná zápachová uzávierka, vetranie a klimatizácia, PP/ABS</t>
  </si>
  <si>
    <t>1046</t>
  </si>
  <si>
    <t>551620015500</t>
  </si>
  <si>
    <t>Zápachová uzávierka HL136.3, DN 40, kondezačný sifón 60 mm, vertikálne pripojenie 5/4", s protizápachovou klapkou a čistiacim kusom, vetranie a klimatizácia, PP</t>
  </si>
  <si>
    <t>1017</t>
  </si>
  <si>
    <t>725869383.S</t>
  </si>
  <si>
    <t>Montáž zápachovej uzávierky pre zariaďovacie predmety, ostatných typov do D 110 mm</t>
  </si>
  <si>
    <t>1018</t>
  </si>
  <si>
    <t>551620016400</t>
  </si>
  <si>
    <t>Zápachová uzávierka HL610, DN 110, umiestnenie do nezamŕzajúcich častí budov, horizontálne potrubia</t>
  </si>
  <si>
    <t>876</t>
  </si>
  <si>
    <t>721172357.S</t>
  </si>
  <si>
    <t>Montáž čistiaceho kusu potrubia DN 100</t>
  </si>
  <si>
    <t>1047</t>
  </si>
  <si>
    <t>286540141700</t>
  </si>
  <si>
    <t>Čistiaca tvarovka HL98, DN 110, nerezová 150x150 mm, podlahy a steny s napojením na plastové potrubia, PP/nerezová oceľ V2A</t>
  </si>
  <si>
    <t>882</t>
  </si>
  <si>
    <t>721274112.S</t>
  </si>
  <si>
    <t>Montáž ventilačných hlavíc - iných typov DN 100</t>
  </si>
  <si>
    <t>1103</t>
  </si>
  <si>
    <t>551610000100</t>
  </si>
  <si>
    <t>Privzdušňovacia hlavica HL900N, DN 50/75/110, (37 l/s), - 40 až + 60°C, dvojitá vzduchová izolácia, vnútorná kanalizácia, PP</t>
  </si>
  <si>
    <t>884</t>
  </si>
  <si>
    <t>429720001200.S</t>
  </si>
  <si>
    <t>Hlavica vetracia  DN 100, systém pre rozvod vnútorného odpadu</t>
  </si>
  <si>
    <t>907</t>
  </si>
  <si>
    <t>721290111.S</t>
  </si>
  <si>
    <t>Ostatné - skúška tesnosti kanalizácie v objektoch vodou do DN 125</t>
  </si>
  <si>
    <t>908</t>
  </si>
  <si>
    <t>721290112.S</t>
  </si>
  <si>
    <t>Ostatné - skúška tesnosti kanalizácie v objektoch vodou DN 150 alebo DN 200</t>
  </si>
  <si>
    <t>1207</t>
  </si>
  <si>
    <t>998721102.S</t>
  </si>
  <si>
    <t>Presun hmôt pre vnútornú kanalizáciu v objektoch výšky nad 6 do 12 m</t>
  </si>
  <si>
    <t>722</t>
  </si>
  <si>
    <t>Zdravotechnika - vnútorný vodovod</t>
  </si>
  <si>
    <t>1020</t>
  </si>
  <si>
    <t>722130214.S</t>
  </si>
  <si>
    <t>Potrubie z oceľových rúr pozink. bezšvíkových bežných-11 353.0, 10 004.0 zvarov. bežných-11 343.00 DN 32</t>
  </si>
  <si>
    <t>1107</t>
  </si>
  <si>
    <t>722130216.S</t>
  </si>
  <si>
    <t>Potrubie z oceľových rúr pozink. bezšvíkových bežných-11 353.0, 10 004.0 zvarov. bežných-11 343.00 DN 50</t>
  </si>
  <si>
    <t>1255</t>
  </si>
  <si>
    <t>722130803.S</t>
  </si>
  <si>
    <t>Demontáž potrubia z oceľových rúrok závitových do DN 50,  -0,00670t</t>
  </si>
  <si>
    <t>1256</t>
  </si>
  <si>
    <t>722170804.S</t>
  </si>
  <si>
    <t>Demontáž potrubia z rúrok z plastu do D 50 mm,  -0,00196t</t>
  </si>
  <si>
    <t>1215</t>
  </si>
  <si>
    <t>722131119</t>
  </si>
  <si>
    <t>Potrubie z ušlachtilej ocele Geberit Mapress 1.4401, rúry lisovacie dxt 88,9x2.0 mm</t>
  </si>
  <si>
    <t>1208</t>
  </si>
  <si>
    <t>722171312</t>
  </si>
  <si>
    <t>Plasthliníkové potrubie z viacvrstvových rúr PE Geberit Mepla v tyčiach spájané lisovaním dxt 20x2,5 mm</t>
  </si>
  <si>
    <t>1209</t>
  </si>
  <si>
    <t>722171313</t>
  </si>
  <si>
    <t>Plasthliníkové potrubie z viacvrstvových rúr PE Geberit Mepla v tyčiach spájané lisovaním dxt 26x3 mm</t>
  </si>
  <si>
    <t>1210</t>
  </si>
  <si>
    <t>722171314</t>
  </si>
  <si>
    <t>Plasthliníkové potrubie z viacvrstvových rúr PE Geberit Mepla v tyčiach spájané lisovaním dxt 32x3 mm</t>
  </si>
  <si>
    <t>1211</t>
  </si>
  <si>
    <t>722171315</t>
  </si>
  <si>
    <t>Plasthliníkové potrubie z viacvrstvových rúr PE Geberit Mepla v tyčiach spájané lisovaním dxt 40x3,5 mm</t>
  </si>
  <si>
    <t>1212</t>
  </si>
  <si>
    <t>722171316</t>
  </si>
  <si>
    <t>Plasthliníkové potrubie z viacvrstvových rúr PE Geberit Mepla v tyčiach spájané lisovaním dxt 50x4 mm</t>
  </si>
  <si>
    <t>1213</t>
  </si>
  <si>
    <t>722171317</t>
  </si>
  <si>
    <t>Plasthliníkové potrubie z viacvrstvových rúr PE Geberit Mepla v tyčiach spájané lisovaním dxt 63x4,5 mm</t>
  </si>
  <si>
    <t>1214</t>
  </si>
  <si>
    <t>722171318</t>
  </si>
  <si>
    <t>Plasthliníkové potrubie z viacvrstvových rúr PE Geberit Mepla v tyčiach spájané lisovaním dxt 75x4,7 mm</t>
  </si>
  <si>
    <t>1022</t>
  </si>
  <si>
    <t>722181114.S</t>
  </si>
  <si>
    <t>Ochrana potrubia plstenými pásmi DN 32 a DN 40</t>
  </si>
  <si>
    <t>1111</t>
  </si>
  <si>
    <t>722181116.S</t>
  </si>
  <si>
    <t>Ochrana potrubia plstenými pásmi DN 50 a DN 65</t>
  </si>
  <si>
    <t>913</t>
  </si>
  <si>
    <t>722190401.S</t>
  </si>
  <si>
    <t>Vyvedenie a upevnenie výpustky DN 15</t>
  </si>
  <si>
    <t>1054</t>
  </si>
  <si>
    <t>722190403</t>
  </si>
  <si>
    <t>Vyvedenie a upevnenie výpustky DN 25</t>
  </si>
  <si>
    <t>914</t>
  </si>
  <si>
    <t>722220111.S</t>
  </si>
  <si>
    <t>Montáž armatúry závitovej s jedným závitom, nástenka pre výtokový ventil G 1/2</t>
  </si>
  <si>
    <t>918</t>
  </si>
  <si>
    <t>197730076700</t>
  </si>
  <si>
    <t>Nástenka Press koncová, 1/2" Fx20, PN 10, T = +120 °C, pre napojenie potrubia , niklovaná mosadz, tesnenie EPDM,</t>
  </si>
  <si>
    <t>916</t>
  </si>
  <si>
    <t>722220121.S</t>
  </si>
  <si>
    <t>Montáž armatúry závitovej s jedným závitom, nástenka pre batériu G 1/2</t>
  </si>
  <si>
    <t>pár</t>
  </si>
  <si>
    <t>917</t>
  </si>
  <si>
    <t>197730077100</t>
  </si>
  <si>
    <t>Nástenka Press priechodná, 16x1/2"Fx16, PN 10, T = +120 °C, pre napojenie potrubia , niklovaná mosadz, tesnenie EPDM,</t>
  </si>
  <si>
    <t>929</t>
  </si>
  <si>
    <t>722221010.S</t>
  </si>
  <si>
    <t>Montáž guľového kohúta závitového priameho pre vodu G 1/2</t>
  </si>
  <si>
    <t>1118</t>
  </si>
  <si>
    <t>551110007100.S</t>
  </si>
  <si>
    <t>Guľový uzáver pre vodu s odvodnením, 1/2" FF, páčka, niklovaná mosadz</t>
  </si>
  <si>
    <t>1055</t>
  </si>
  <si>
    <t>722221025.S</t>
  </si>
  <si>
    <t>Montáž guľového kohúta závitového priameho pre vodu G 5/4</t>
  </si>
  <si>
    <t>1121</t>
  </si>
  <si>
    <t>551110007400.S</t>
  </si>
  <si>
    <t>Guľový uzáver pre vodu s odvodnením, 5/4" FF, páčka, niklovaná mosadz</t>
  </si>
  <si>
    <t>1218</t>
  </si>
  <si>
    <t>722221280.S</t>
  </si>
  <si>
    <t>Montáž spätného ventilu závitového G 5/4</t>
  </si>
  <si>
    <t>1219</t>
  </si>
  <si>
    <t>551190002000</t>
  </si>
  <si>
    <t>Spätná klapka vodorovná Clapet, 5/4" FF, tesnenie kov-kov, mosadz, FIV.08401, IVAR</t>
  </si>
  <si>
    <t>931</t>
  </si>
  <si>
    <t>722221082.S</t>
  </si>
  <si>
    <t>Montáž guľového kohúta vypúšťacieho závitového G 1/2</t>
  </si>
  <si>
    <t>932</t>
  </si>
  <si>
    <t>551110011200</t>
  </si>
  <si>
    <t>Guľový uzáver vypúšťací s páčkou, 1/2" M, mosadz, IVAR.EURO M</t>
  </si>
  <si>
    <t>1116</t>
  </si>
  <si>
    <t>722221015.S</t>
  </si>
  <si>
    <t>Montáž guľového kohúta závitového priameho pre vodu G 3/4</t>
  </si>
  <si>
    <t>1117</t>
  </si>
  <si>
    <t>551110007200.S</t>
  </si>
  <si>
    <t>Guľový uzáver pre vodu s odvodnením, 3/4" FF, páčka, niklovaná mosadz</t>
  </si>
  <si>
    <t>1119</t>
  </si>
  <si>
    <t>722221020.S</t>
  </si>
  <si>
    <t>Montáž guľového kohúta závitového priameho pre vodu G 1</t>
  </si>
  <si>
    <t>1120</t>
  </si>
  <si>
    <t>551110007300.S</t>
  </si>
  <si>
    <t>Guľový uzáver pre vodu s odvodnením, 1" FF, páčka, niklovaná mosadz</t>
  </si>
  <si>
    <t>1216</t>
  </si>
  <si>
    <t>722221030.S</t>
  </si>
  <si>
    <t>Montáž guľového kohúta závitového priameho pre vodu G 6/4</t>
  </si>
  <si>
    <t>1217</t>
  </si>
  <si>
    <t>551110015400</t>
  </si>
  <si>
    <t>Guľový uzáver pre vodu Perfecta, 6/4" MF, páčka, niklovaná mosadz, FIV.8364, IVAR</t>
  </si>
  <si>
    <t>1124</t>
  </si>
  <si>
    <t>722221035.S</t>
  </si>
  <si>
    <t>Montáž guľového kohúta závitového priameho pre vodu G 2</t>
  </si>
  <si>
    <t>1125</t>
  </si>
  <si>
    <t>551110006000.S</t>
  </si>
  <si>
    <t>Guľový uzáver pre vodu 2", niklovaná mosadz</t>
  </si>
  <si>
    <t>1128</t>
  </si>
  <si>
    <t>722221290.S</t>
  </si>
  <si>
    <t>Montáž spätného ventilu závitového G 2</t>
  </si>
  <si>
    <t>1129</t>
  </si>
  <si>
    <t>ECO3T200</t>
  </si>
  <si>
    <t>Zamedzovač spätného prietoku - DISCONNECTOR - séria ECO 3T - 2"; L=428mm, BRA.ECO 3T</t>
  </si>
  <si>
    <t>1130</t>
  </si>
  <si>
    <t>722221385.S</t>
  </si>
  <si>
    <t>Montáž vodovodného filtra závitového G 2</t>
  </si>
  <si>
    <t>1131</t>
  </si>
  <si>
    <t>436320006100.S</t>
  </si>
  <si>
    <t>Filter 10" cyklonový odkaľovací - 2" F, PN 6, mosadz, pre filtrovanie mechanických nečistôt z pitnej vody</t>
  </si>
  <si>
    <t>1112</t>
  </si>
  <si>
    <t>722222000.S</t>
  </si>
  <si>
    <t>Montáž vyvažovacieho ventilu šikmého na pitnú vodu DN 15</t>
  </si>
  <si>
    <t>1113</t>
  </si>
  <si>
    <t>551110028826.S</t>
  </si>
  <si>
    <t>Ventil vyvažovací šikmý DN 15, na pitnú vodu, 2xvnútorný závit</t>
  </si>
  <si>
    <t>1114</t>
  </si>
  <si>
    <t>722222002.S</t>
  </si>
  <si>
    <t>Montáž vyvažovacieho ventilu šikmého na pitnú vodu DN 20</t>
  </si>
  <si>
    <t>1115</t>
  </si>
  <si>
    <t>551110028816.S</t>
  </si>
  <si>
    <t>Ventil vyvažovací šikmý DN 20, na pitnú vodu s meracími ventilčekmi na meranie tlakovej diferencie, 2xvnútorný závit</t>
  </si>
  <si>
    <t>1134</t>
  </si>
  <si>
    <t>722250005.S</t>
  </si>
  <si>
    <t>Montáž hydrantového systému s tvarovo stálou hadicou D 25</t>
  </si>
  <si>
    <t>1135</t>
  </si>
  <si>
    <t>449150003100</t>
  </si>
  <si>
    <t>Hydrantový systém s tvarovo stálou hadicou D 25, hadica 30 m, skriňa 650x650x285 mm, plné dvierka, prúdnica ekv.10</t>
  </si>
  <si>
    <t>946</t>
  </si>
  <si>
    <t>722290226.S</t>
  </si>
  <si>
    <t>Tlaková skúška vodovodného potrubia závitového do DN 50</t>
  </si>
  <si>
    <t>1220</t>
  </si>
  <si>
    <t>722290229.S</t>
  </si>
  <si>
    <t>Tlaková skúška vodovodného potrubia závitového nad DN 50 do DN 100</t>
  </si>
  <si>
    <t>948</t>
  </si>
  <si>
    <t>722290234.S</t>
  </si>
  <si>
    <t>Prepláchnutie a dezinfekcia vodovodného potrubia do DN 80</t>
  </si>
  <si>
    <t>1221</t>
  </si>
  <si>
    <t>998722102.S</t>
  </si>
  <si>
    <t>Presun hmôt pre vnútorný vodovod v objektoch výšky nad 6 do 12 m</t>
  </si>
  <si>
    <t>1241</t>
  </si>
  <si>
    <t>725110814.S</t>
  </si>
  <si>
    <t>Demontáž záchoda odsávacieho alebo kombinačného,  -0,03420t</t>
  </si>
  <si>
    <t>1067</t>
  </si>
  <si>
    <t>72511910901P</t>
  </si>
  <si>
    <t>Montáž tlačidla WC splachovača</t>
  </si>
  <si>
    <t>1068</t>
  </si>
  <si>
    <t>552380000100</t>
  </si>
  <si>
    <t>Ovládacie tlačidlo podomietkové pre dvojité splachovanie Sigma20, 246x164 mm, lesklý/matný/lesklý chróm, GEBERIT</t>
  </si>
  <si>
    <t>1136</t>
  </si>
  <si>
    <t>725119410.S</t>
  </si>
  <si>
    <t>Montáž záchodovej misy keramickej zavesenej s rovným odpadom</t>
  </si>
  <si>
    <t>1137</t>
  </si>
  <si>
    <t>642360004000.S</t>
  </si>
  <si>
    <t>Misa záchodová keramická závesná</t>
  </si>
  <si>
    <t>1138</t>
  </si>
  <si>
    <t>642360004900.S</t>
  </si>
  <si>
    <t>Misa záchodová keramická závesná bezbariérová, imobilný</t>
  </si>
  <si>
    <t>1242</t>
  </si>
  <si>
    <t>725122813.S</t>
  </si>
  <si>
    <t>Demontáž pisoára s nádržkou a 1 záchodom,  -0,01720t</t>
  </si>
  <si>
    <t>1243</t>
  </si>
  <si>
    <t>725122911.S</t>
  </si>
  <si>
    <t>Príplatok za každý ďalší záchod -0,01400t</t>
  </si>
  <si>
    <t>1222</t>
  </si>
  <si>
    <t>725149715.S</t>
  </si>
  <si>
    <t>Montáž predstenového systému záchodov do ľahkých stien s kovovou konštrukciou</t>
  </si>
  <si>
    <t>1223</t>
  </si>
  <si>
    <t>552370000100.S</t>
  </si>
  <si>
    <t>Predstenový systém pre závesné WC so splachovacou podomietkovou nádržou do ľahkých montovaných konštrukcií</t>
  </si>
  <si>
    <t>1224</t>
  </si>
  <si>
    <t>552370000300</t>
  </si>
  <si>
    <t>Predstenový systém DuoFix pre závesné WC, výška 1120 mm so splachovacou podomietkovou nádržou Sigma 12, bezbariérový pre podpery a držadlá, plast, GEBERIT</t>
  </si>
  <si>
    <t>1233</t>
  </si>
  <si>
    <t>725149805.S</t>
  </si>
  <si>
    <t>Montáž predstenového systému výleviek do ľahkých stien s kovovou konštrukciou</t>
  </si>
  <si>
    <t>1234</t>
  </si>
  <si>
    <t>552370001110.S</t>
  </si>
  <si>
    <t>Predstenový systém pre výlevku do ľahkých montovaných konštrukcií</t>
  </si>
  <si>
    <t>1235</t>
  </si>
  <si>
    <t>725149810.S</t>
  </si>
  <si>
    <t>Montáž výleviek do predstenového systému</t>
  </si>
  <si>
    <t>1244</t>
  </si>
  <si>
    <t>725210821.S</t>
  </si>
  <si>
    <t>Demontáž umývadiel alebo umývadielok bez výtokovej armatúry,  -0,01946t</t>
  </si>
  <si>
    <t>1069</t>
  </si>
  <si>
    <t>725291112</t>
  </si>
  <si>
    <t>Montáž doplnkov zariadení kúpeľní a záchodov, toaletná doska</t>
  </si>
  <si>
    <t>súb</t>
  </si>
  <si>
    <t>1070</t>
  </si>
  <si>
    <t>64201404501</t>
  </si>
  <si>
    <t>WC sedadlo, upevnenie zhora: Automatické plynulé zatváranie=Nie, Rýchloupínacie závesy=Nie, Upevnenie=Zhora, Biela</t>
  </si>
  <si>
    <t>1141</t>
  </si>
  <si>
    <t>725219201.S</t>
  </si>
  <si>
    <t>Montáž umývadla keramického na konzoly, bez výtokovej armatúry</t>
  </si>
  <si>
    <t>1142</t>
  </si>
  <si>
    <t>642110004300.S</t>
  </si>
  <si>
    <t>Umývadlo keramické bežný typ</t>
  </si>
  <si>
    <t>1071</t>
  </si>
  <si>
    <t>725129210.S</t>
  </si>
  <si>
    <t>Montáž pisoáru keramického s automatickým splachovaním</t>
  </si>
  <si>
    <t>1072</t>
  </si>
  <si>
    <t>642510000100.S</t>
  </si>
  <si>
    <t>Pisoár Geberit Alex, prítok zozadu, odtok dozadu</t>
  </si>
  <si>
    <t>1227</t>
  </si>
  <si>
    <t>115.801.00.5</t>
  </si>
  <si>
    <t>Súprava pre hrubú montáž Geberit pre ovládanie splachovania pisoárov Basic</t>
  </si>
  <si>
    <t>1228</t>
  </si>
  <si>
    <t>116.021.JQ.5</t>
  </si>
  <si>
    <t>Ovládanie splachovania pisoárov Geberit s elektronickým spúšťaním splachovania, napájanie zo siete, krycia doska z plastu: Alpská biela</t>
  </si>
  <si>
    <t>1229</t>
  </si>
  <si>
    <t>725149745.S</t>
  </si>
  <si>
    <t>Montáž pisoáru do predstenového systému</t>
  </si>
  <si>
    <t>1230</t>
  </si>
  <si>
    <t>1225</t>
  </si>
  <si>
    <t>725149740.S</t>
  </si>
  <si>
    <t>Montáž predstenového systému pisoárov do ľahkých stien s kovovou konštrukciou</t>
  </si>
  <si>
    <t>1226</t>
  </si>
  <si>
    <t>111.695.11.5</t>
  </si>
  <si>
    <t>Prvok Geberit DuofixBasic pre pisoár, 130 cm, univerzálny, pre ovládanie splachovania pisoárov Basic (kompatibilita 115.817.11.5, 115.817.46.5, 115.820.11.5, 115.820.46.5)</t>
  </si>
  <si>
    <t>961</t>
  </si>
  <si>
    <t>725219601</t>
  </si>
  <si>
    <t>Montáž stĺpa umývadla</t>
  </si>
  <si>
    <t>962</t>
  </si>
  <si>
    <t>6429125100</t>
  </si>
  <si>
    <t>Stĺp biely k umývadlu</t>
  </si>
  <si>
    <t>1139</t>
  </si>
  <si>
    <t>725291114.S</t>
  </si>
  <si>
    <t>Montáž doplnkov zariadení kúpeľní a záchodov, madlá</t>
  </si>
  <si>
    <t>1140</t>
  </si>
  <si>
    <t>552380012400.S</t>
  </si>
  <si>
    <t>Madlo nerezové univerzálne pevné</t>
  </si>
  <si>
    <t>1231</t>
  </si>
  <si>
    <t>725332320.S</t>
  </si>
  <si>
    <t>Montáž výlevky keramickej závesnej bez výtokovej armatúry</t>
  </si>
  <si>
    <t>1232</t>
  </si>
  <si>
    <t>552320000200.S</t>
  </si>
  <si>
    <t>Výlevka nerezová nástenná</t>
  </si>
  <si>
    <t>963</t>
  </si>
  <si>
    <t>725333360.S</t>
  </si>
  <si>
    <t>Montáž výlevky keramickej voľne stojacej bez výtokovej armatúry</t>
  </si>
  <si>
    <t>964</t>
  </si>
  <si>
    <t>642710000100.S</t>
  </si>
  <si>
    <t>Výlevka stojatá keramická s plastovou mrežou</t>
  </si>
  <si>
    <t>1257</t>
  </si>
  <si>
    <t>725530826.S</t>
  </si>
  <si>
    <t>Demontáž elektrického zásobníkového ohrievača vody akumulačného do 800 l,  -0,69347t</t>
  </si>
  <si>
    <t>965</t>
  </si>
  <si>
    <t>725819201</t>
  </si>
  <si>
    <t>Montáž ventilu nástenného G 1/2</t>
  </si>
  <si>
    <t>966</t>
  </si>
  <si>
    <t>5517534600.1</t>
  </si>
  <si>
    <t>Rohový guľový ventil, chróm 1/2"-3/4"</t>
  </si>
  <si>
    <t>1245</t>
  </si>
  <si>
    <t>725820810.S</t>
  </si>
  <si>
    <t>Demontáž batérie drezovej, umývadlovej nástennej,  -0,0026t</t>
  </si>
  <si>
    <t>967</t>
  </si>
  <si>
    <t>725829601</t>
  </si>
  <si>
    <t>Montáž batérií umývadlových stojankových pákových alebo klasických</t>
  </si>
  <si>
    <t>968</t>
  </si>
  <si>
    <t>5514654560.1</t>
  </si>
  <si>
    <t>Umývadlová stojanková batéria</t>
  </si>
  <si>
    <t>970</t>
  </si>
  <si>
    <t>725839203</t>
  </si>
  <si>
    <t>Montáž batérie vaňovej nástennej G 1/2</t>
  </si>
  <si>
    <t>971</t>
  </si>
  <si>
    <t>5514512300</t>
  </si>
  <si>
    <t>Batéria vaňová mosadzná s ručnou sprchou TU 8115 XPS 1/2"x 100 mm</t>
  </si>
  <si>
    <t>972</t>
  </si>
  <si>
    <t>5514812000</t>
  </si>
  <si>
    <t>Predĺženie s nátr. a čapom T 216 1/2"x 100 mm</t>
  </si>
  <si>
    <t>1247</t>
  </si>
  <si>
    <t>725840870.S</t>
  </si>
  <si>
    <t>Demontáž batérie vaňovej, sprchovej nástennej,  -0,00225t</t>
  </si>
  <si>
    <t>1248</t>
  </si>
  <si>
    <t>725840873.S</t>
  </si>
  <si>
    <t>Demontáž príslušenstva pre sprchové batérie, držiak na sprchu,  -0,00113t</t>
  </si>
  <si>
    <t>390</t>
  </si>
  <si>
    <t>1236</t>
  </si>
  <si>
    <t>725849232.S</t>
  </si>
  <si>
    <t>Montáž batérie sprchovej podomietkovej automatickej</t>
  </si>
  <si>
    <t>392</t>
  </si>
  <si>
    <t>1238</t>
  </si>
  <si>
    <t>3237541</t>
  </si>
  <si>
    <t>Schell - Podomietková sprchová batéria so zmiešavaním pre Masterbox, nerez</t>
  </si>
  <si>
    <t>394</t>
  </si>
  <si>
    <t>1239</t>
  </si>
  <si>
    <t>3237542</t>
  </si>
  <si>
    <t>Schell - Podomietkový Masterbox so zmiešavaním</t>
  </si>
  <si>
    <t>396</t>
  </si>
  <si>
    <t>1246</t>
  </si>
  <si>
    <t>725860820.S</t>
  </si>
  <si>
    <t>Demontáž jednoduchej zápachovej uzávierky pre zariaďovacie predmety, umývadlá, drezy, práčky  -0,00085t</t>
  </si>
  <si>
    <t>398</t>
  </si>
  <si>
    <t>725989101</t>
  </si>
  <si>
    <t>Montáž dvierok kovových lakovaných</t>
  </si>
  <si>
    <t>400</t>
  </si>
  <si>
    <t>5516757500</t>
  </si>
  <si>
    <t>Dvierka krycie 30x30 cm komaxit biely</t>
  </si>
  <si>
    <t>402</t>
  </si>
  <si>
    <t>1240</t>
  </si>
  <si>
    <t>998725102.S</t>
  </si>
  <si>
    <t>Presun hmôt pre zariaďovacie predmety v objektoch výšky nad 6 do 12 m</t>
  </si>
  <si>
    <t>404</t>
  </si>
  <si>
    <t>Ústredné kúrenie - armatúry</t>
  </si>
  <si>
    <t>706</t>
  </si>
  <si>
    <t>734421130</t>
  </si>
  <si>
    <t>Tlakomer deformačný kruhový B 0-10 MPa č.03313 priem. 160</t>
  </si>
  <si>
    <t>406</t>
  </si>
  <si>
    <t>36-M</t>
  </si>
  <si>
    <t>Montáž prev.,mer. a regul.zariadení</t>
  </si>
  <si>
    <t>1260</t>
  </si>
  <si>
    <t>361410308</t>
  </si>
  <si>
    <t>Montáž čerpadla, napájanie 220 V, 50 Hz</t>
  </si>
  <si>
    <t>408</t>
  </si>
  <si>
    <t>1261</t>
  </si>
  <si>
    <t>426190000300.S</t>
  </si>
  <si>
    <t>Odstředivé čerpadlo: VERTY NOVA 200 M</t>
  </si>
  <si>
    <t>410</t>
  </si>
  <si>
    <t>1075</t>
  </si>
  <si>
    <t>361410308K01</t>
  </si>
  <si>
    <t>Napojenie odvodu kondenzátu zo vzduchotechnických, klimatizačných a kúrenárskych zariadení</t>
  </si>
  <si>
    <t>412</t>
  </si>
  <si>
    <t>36202035K1</t>
  </si>
  <si>
    <t>Zavesy,konzoly, objimky,pevne body</t>
  </si>
  <si>
    <t>414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</si>
  <si>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</si>
  <si>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</si>
  <si>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</si>
  <si>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</si>
  <si>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</si>
  <si>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</si>
  <si>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</si>
  <si>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</si>
  <si>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</si>
  <si>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</si>
  <si>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</si>
  <si>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</si>
  <si>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</si>
  <si>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</si>
  <si>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</si>
  <si>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</si>
  <si>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</si>
  <si>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</si>
  <si>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</si>
  <si>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</si>
  <si>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</si>
  <si>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</si>
  <si>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</si>
  <si>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</si>
  <si>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</si>
  <si>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</si>
  <si>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</si>
  <si>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</si>
  <si>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>10 - Požiarna nádrž</t>
  </si>
  <si>
    <t>1 - Zemné práce</t>
  </si>
  <si>
    <t>2 - Zakladanie</t>
  </si>
  <si>
    <t>4 - Vodorovné konštrukcie</t>
  </si>
  <si>
    <t>5 - Komunikácie</t>
  </si>
  <si>
    <t>9 - Ostatné konštrukcie a práce-búranie</t>
  </si>
  <si>
    <t>113107224.S</t>
  </si>
  <si>
    <t>Odstránenie krytu v ploche nad 200 m2 z kameniva hrubého drveného, hr. 300 do 400 mm,  -0,56000t</t>
  </si>
  <si>
    <t>113107242.S</t>
  </si>
  <si>
    <t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</si>
  <si>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</si>
  <si>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</si>
  <si>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</si>
  <si>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</si>
  <si>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</si>
  <si>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</si>
  <si>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</si>
  <si>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>Konštrukcie základové z betónu  železového s výstužou, hmot. nad 90 kg/m3 tr. C25/30</t>
  </si>
  <si>
    <t>564841111.S</t>
  </si>
  <si>
    <t>Podklad zo štrkodrviny s rozprestretím a zhutnením, po zhutnení hr. 120 mm</t>
  </si>
  <si>
    <t>452112111.S</t>
  </si>
  <si>
    <t>Osadenie prstenca alebo rámu pod poklopy a mreže, výšky do 100 mm</t>
  </si>
  <si>
    <t>6256090</t>
  </si>
  <si>
    <t>Vyrovnávací prstenec 625/60/90</t>
  </si>
  <si>
    <t>Komunikácie</t>
  </si>
  <si>
    <t>564782111</t>
  </si>
  <si>
    <t>Podklad alebo kryt z kameniva hrubého drveného veľ. 32-63mm(vibr.štrk) po zhut.hr. 300 mm</t>
  </si>
  <si>
    <t>919735111</t>
  </si>
  <si>
    <t>Rezanie existujúceho asfaltového krytu alebo podkladu hĺbky do 50 mm</t>
  </si>
  <si>
    <t>960111221.S</t>
  </si>
  <si>
    <t>Búranie konštrukcií z dielcov prefabrikovaných betónových a železobetónových -2,44700t</t>
  </si>
  <si>
    <t>871354006.S</t>
  </si>
  <si>
    <t>Montáž kanalizačného PP potrubia hladkého plnostenného SN 10 DN 200</t>
  </si>
  <si>
    <t>286140001600.S</t>
  </si>
  <si>
    <t>Rúra hladká PP pre gravitačnú kanalizáciu DN 200, SN 10, dĺ. 5 m</t>
  </si>
  <si>
    <t>892351000.S</t>
  </si>
  <si>
    <t>Skúška tesnosti kanalizácie D 200 mm</t>
  </si>
  <si>
    <t>894101112.S</t>
  </si>
  <si>
    <t>Osadenie akumulačnej nádrže železobetónovej, hmotnosti nad 4 do 10 t</t>
  </si>
  <si>
    <t>KLPN35</t>
  </si>
  <si>
    <t>Požiarna nádrž KL PN 35</t>
  </si>
  <si>
    <t>62560500500</t>
  </si>
  <si>
    <t>UV vyrovnávací prstenec 625/60 pod mrežu 500x500</t>
  </si>
  <si>
    <t>0001125356</t>
  </si>
  <si>
    <t>UV prechodový diel</t>
  </si>
  <si>
    <t>450570H</t>
  </si>
  <si>
    <t>UV horný diel 450/570</t>
  </si>
  <si>
    <t>450380200</t>
  </si>
  <si>
    <t>UV dno 450/380 s odtokom DN 200</t>
  </si>
  <si>
    <t>894401111S</t>
  </si>
  <si>
    <t>Osadenie tesnenia betónového dielca pre šachty</t>
  </si>
  <si>
    <t>222201</t>
  </si>
  <si>
    <t>Tesnenie Butylrubber 22x22mm, Sk/m</t>
  </si>
  <si>
    <t>894411311.S</t>
  </si>
  <si>
    <t>Osadenie železobetónového dielca pre šachty, skruž rovná alebo prechodová TZS</t>
  </si>
  <si>
    <t>100062560090</t>
  </si>
  <si>
    <t>Kónus 1000-625/600/90</t>
  </si>
  <si>
    <t>894414111.S</t>
  </si>
  <si>
    <t>Osadenie železobetónového dielca pre šachty, skruž základová TZP</t>
  </si>
  <si>
    <t>1000600150</t>
  </si>
  <si>
    <t>Šachtové dno 1000/600/150 do DN 250 priame, KLARTEC</t>
  </si>
  <si>
    <t>894422053.S</t>
  </si>
  <si>
    <t>Osadenie betónových prefabrikovaných dielcov rovných skruží pre šachty DN 1000</t>
  </si>
  <si>
    <t>100025090</t>
  </si>
  <si>
    <t>Skruž 1000/250/90</t>
  </si>
  <si>
    <t>8959411111</t>
  </si>
  <si>
    <t>Zriadenie kanalizačného vpustu uličného Uličná vpusť DN425/200 s filtrom</t>
  </si>
  <si>
    <t>286640000050</t>
  </si>
  <si>
    <t>Odlučovač ropných látok ORL – UV s filtračnou vložkou do uličnej vpuste CRC, nerezový</t>
  </si>
  <si>
    <t>899102111</t>
  </si>
  <si>
    <t>Osadenie poklopu liatinového a oceľového vrátane rámu hmotn. nad 50 do 100 kg</t>
  </si>
  <si>
    <t>600D402</t>
  </si>
  <si>
    <t>Poklop Begu DN 600,rám Begu, D400 kN</t>
  </si>
  <si>
    <t>899203111</t>
  </si>
  <si>
    <t>Osadenie liatinovej mreže vrátane rámu a koša na bahno hmotnosti jednotlivo nad 100 do 150 kg</t>
  </si>
  <si>
    <t>5524213800</t>
  </si>
  <si>
    <t>Mreža kanálová liatinová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</si>
  <si>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</si>
  <si>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</si>
  <si>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</si>
  <si>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</si>
  <si>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</si>
  <si>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</si>
  <si>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</si>
  <si>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</si>
  <si>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</si>
  <si>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</si>
  <si>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</si>
  <si>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</si>
  <si>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</si>
  <si>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</si>
  <si>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</si>
  <si>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</si>
  <si>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>Kondnezačná jednotka Clivet MSAN8-X400T,  vrátane:  -Ahu box AHUKZ 03D</t>
  </si>
  <si>
    <t>1147723615</t>
  </si>
  <si>
    <t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</si>
  <si>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</si>
  <si>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</si>
  <si>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</si>
  <si>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</si>
  <si>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</si>
  <si>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</si>
  <si>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</si>
  <si>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</si>
  <si>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</si>
  <si>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</si>
  <si>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</si>
  <si>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</si>
  <si>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</si>
  <si>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</si>
  <si>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</si>
  <si>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</si>
  <si>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</si>
  <si>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>Kruhové Spiro potrubie pozinkované  D1250/30% tvarovky, farba čierna</t>
  </si>
  <si>
    <t>Kruhové Spiro potrubie pozinkované  D1100/30% tvarovky, farba čierna</t>
  </si>
  <si>
    <t>Kruhové Spiro potrubie pozinkované  D900/30% tvarovky, farba čierna</t>
  </si>
  <si>
    <t>Kruhové Spiro potrubie pozinkované  D450/30% tvarovky, farba čierna</t>
  </si>
  <si>
    <t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</si>
  <si>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</si>
  <si>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</si>
  <si>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</si>
  <si>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>N1 -  hluková izolácia Ultimate U TPA 34 - hr.60mm - potrubie od vzt jednotky po tlmič hluku, oplechované</t>
  </si>
  <si>
    <t>-1188868162</t>
  </si>
  <si>
    <t>T1 - Vonkajšia tepelná izolácia K-FLEX H DUCT ALU hr.40mm  - potrubie upraveného  a odvodného vzduchu,  vo vonkajšom prostredí,  oplechované</t>
  </si>
  <si>
    <t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</si>
  <si>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</si>
  <si>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</si>
  <si>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</si>
  <si>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</si>
  <si>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</si>
  <si>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</si>
  <si>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</si>
  <si>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</si>
  <si>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</si>
  <si>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</si>
  <si>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</si>
  <si>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</si>
  <si>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</si>
  <si>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</si>
  <si>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</si>
  <si>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</si>
  <si>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</si>
  <si>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</si>
  <si>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</si>
  <si>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</si>
  <si>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</si>
  <si>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</si>
  <si>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</si>
  <si>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</si>
  <si>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</si>
  <si>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</si>
  <si>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</si>
  <si>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</si>
  <si>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</si>
  <si>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</si>
  <si>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</si>
  <si>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</si>
  <si>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</si>
  <si>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>Potrubie štvorhranné Sk.1, nízkotlaké prevedenie,( pretlak do 630 Pa) z oceľového pozinkovaného plechu s vrstvou zinku 275 g/m2,  výška príruby 20 mm, 4-dierové - 2000 /30% tv.</t>
  </si>
  <si>
    <t>Pol19a</t>
  </si>
  <si>
    <t>Potrubie štvorhranné Sk.1, nízkotlaké prevedenie,( pretlak do 630 Pa) z oceľového pozinkovaného plechu s vrstvou zinku 275 g/m2,  výška príruby 20 mm, 4-dierové - 1100 /30% tv.</t>
  </si>
  <si>
    <t>-1751668074</t>
  </si>
  <si>
    <t>T2 - vnútorná tepelná izolácia K-FLEX H DUCT ALU hr.30mm  - v zmysle výkresu</t>
  </si>
  <si>
    <t>Konštriukcia pre osadenie vzt jednotky  - dodávka stavby</t>
  </si>
  <si>
    <t>Pol15a</t>
  </si>
  <si>
    <t>Zariadenie č.3 - Vetranie šatní na 1.pp</t>
  </si>
  <si>
    <t>3.1</t>
  </si>
  <si>
    <t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</si>
  <si>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</si>
  <si>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</si>
  <si>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</si>
  <si>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</si>
  <si>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</si>
  <si>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</si>
  <si>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</si>
  <si>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</si>
  <si>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</si>
  <si>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</si>
  <si>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</si>
  <si>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</si>
  <si>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</si>
  <si>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</si>
  <si>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</si>
  <si>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</si>
  <si>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</si>
  <si>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</si>
  <si>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</si>
  <si>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</si>
  <si>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</si>
  <si>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</si>
  <si>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</si>
  <si>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</si>
  <si>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</si>
  <si>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</si>
  <si>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</si>
  <si>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</si>
  <si>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</si>
  <si>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</si>
  <si>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</si>
  <si>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>Kruhové Spiro potrubie pozinkované  D100/30% tvarovky</t>
  </si>
  <si>
    <t>Pol23a</t>
  </si>
  <si>
    <t>Ohybná hadica D100</t>
  </si>
  <si>
    <t>Pol18b</t>
  </si>
  <si>
    <t>Pol24b</t>
  </si>
  <si>
    <t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</si>
  <si>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</si>
  <si>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</si>
  <si>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</si>
  <si>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</si>
  <si>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</si>
  <si>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</si>
  <si>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</si>
  <si>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</si>
  <si>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</si>
  <si>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</si>
  <si>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</si>
  <si>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</si>
  <si>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</si>
  <si>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</si>
  <si>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</si>
  <si>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</si>
  <si>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</si>
  <si>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</si>
  <si>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</si>
  <si>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</si>
  <si>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</si>
  <si>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</si>
  <si>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</si>
  <si>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</si>
  <si>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</si>
  <si>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</si>
  <si>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</si>
  <si>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</si>
  <si>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</si>
  <si>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</si>
  <si>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</si>
  <si>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</si>
  <si>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</si>
  <si>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>Kruhové Spiro potrubie pozinkované  D160/30% tvarovky</t>
  </si>
  <si>
    <t>Pol29c</t>
  </si>
  <si>
    <t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</si>
  <si>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</si>
  <si>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</si>
  <si>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</si>
  <si>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</si>
  <si>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</si>
  <si>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</si>
  <si>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</si>
  <si>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</si>
  <si>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</si>
  <si>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</si>
  <si>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</si>
  <si>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</si>
  <si>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</si>
  <si>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</si>
  <si>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</si>
  <si>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</si>
  <si>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</si>
  <si>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</si>
  <si>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</si>
  <si>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</si>
  <si>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</si>
  <si>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</si>
  <si>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</si>
  <si>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</si>
  <si>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</si>
  <si>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</si>
  <si>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</si>
  <si>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</si>
  <si>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</si>
  <si>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</si>
  <si>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</si>
  <si>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</si>
  <si>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</si>
  <si>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</si>
  <si>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</si>
  <si>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</si>
  <si>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</si>
  <si>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</si>
  <si>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</si>
  <si>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</si>
  <si>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</si>
  <si>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</si>
  <si>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</si>
  <si>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</si>
  <si>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</si>
  <si>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</si>
  <si>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</si>
  <si>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</si>
  <si>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</si>
  <si>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</si>
  <si>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</si>
  <si>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</si>
  <si>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</si>
  <si>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</si>
  <si>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</si>
  <si>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</si>
  <si>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</si>
  <si>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</si>
  <si>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</si>
  <si>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>Kruhové Spiro potrubie pozinkované  D125/30% tvarovky</t>
  </si>
  <si>
    <t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</si>
  <si>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</si>
  <si>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</si>
  <si>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</si>
  <si>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</si>
  <si>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</si>
  <si>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</si>
  <si>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</si>
  <si>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</si>
  <si>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</si>
  <si>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</si>
  <si>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</si>
  <si>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</si>
  <si>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</si>
  <si>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</si>
  <si>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</si>
  <si>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</si>
  <si>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</si>
  <si>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</si>
  <si>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</si>
  <si>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</si>
  <si>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</si>
  <si>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</si>
  <si>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</si>
  <si>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</si>
  <si>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</si>
  <si>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</si>
  <si>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</si>
  <si>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</si>
  <si>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</si>
  <si>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</si>
  <si>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</si>
  <si>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</si>
  <si>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</si>
  <si>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</si>
  <si>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</si>
  <si>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</si>
  <si>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</si>
  <si>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</si>
  <si>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</si>
  <si>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</si>
  <si>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</si>
  <si>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</si>
  <si>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</si>
  <si>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</si>
  <si>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</si>
  <si>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</si>
  <si>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</si>
  <si>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</si>
  <si>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</si>
  <si>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</si>
  <si>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</si>
  <si>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</si>
  <si>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</si>
  <si>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</si>
  <si>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</si>
  <si>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</si>
  <si>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</si>
  <si>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</si>
  <si>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</si>
  <si>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</si>
  <si>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</si>
  <si>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</si>
  <si>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</si>
  <si>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</si>
  <si>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</si>
  <si>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</si>
  <si>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</si>
  <si>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</si>
  <si>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</si>
  <si>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</si>
  <si>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</si>
  <si>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</si>
  <si>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</si>
  <si>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</si>
  <si>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</si>
  <si>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</si>
  <si>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</si>
  <si>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</si>
  <si>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</si>
  <si>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</si>
  <si>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</si>
  <si>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</si>
  <si>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</si>
  <si>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</si>
  <si>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</si>
  <si>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</si>
  <si>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</si>
  <si>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</si>
  <si>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</si>
  <si>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</si>
  <si>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</si>
  <si>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</si>
  <si>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</si>
  <si>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</si>
  <si>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</si>
  <si>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</si>
  <si>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</si>
  <si>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</si>
  <si>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</si>
  <si>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</si>
  <si>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</si>
  <si>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</si>
  <si>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>Príchytka FVE panelu  40mm JH SET</t>
  </si>
  <si>
    <t>210501265.S</t>
  </si>
  <si>
    <t>Montáž fotovoltického striedača trojfázového pre komerčné inštalácie</t>
  </si>
  <si>
    <t>346510000730.S</t>
  </si>
  <si>
    <t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</si>
  <si>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</si>
  <si>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</si>
  <si>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</si>
  <si>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</si>
  <si>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</si>
  <si>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</si>
  <si>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</si>
  <si>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</si>
  <si>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</si>
  <si>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</si>
  <si>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</si>
  <si>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</si>
  <si>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</si>
  <si>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</si>
  <si>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</si>
  <si>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</si>
  <si>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</si>
  <si>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</si>
  <si>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</si>
  <si>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</si>
  <si>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</si>
  <si>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</si>
  <si>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</si>
  <si>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</si>
  <si>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</si>
  <si>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</si>
  <si>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</si>
  <si>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</si>
  <si>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</si>
  <si>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</si>
  <si>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</si>
  <si>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</si>
  <si>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</si>
  <si>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</si>
  <si>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</si>
  <si>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</si>
  <si>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</si>
  <si>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</si>
  <si>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</si>
  <si>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</si>
  <si>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</si>
  <si>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</si>
  <si>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</si>
  <si>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418</t>
  </si>
  <si>
    <t>Protipožiarne príchytky E30 vrátane upevňovacieho materiálu</t>
  </si>
  <si>
    <t>417</t>
  </si>
  <si>
    <t>Kábel JE-H(St)H-V 2x2x0,8, požiarna odolnosť 180 minút</t>
  </si>
  <si>
    <t>416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</si>
  <si>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</si>
  <si>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</si>
  <si>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</si>
  <si>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</si>
  <si>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</si>
  <si>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</si>
  <si>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</si>
  <si>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</si>
  <si>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</si>
  <si>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</si>
  <si>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</si>
  <si>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</si>
  <si>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</si>
  <si>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</si>
  <si>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</si>
  <si>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</si>
  <si>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</si>
  <si>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</si>
  <si>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</si>
  <si>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</si>
  <si>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</si>
  <si>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</si>
  <si>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</si>
  <si>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</si>
  <si>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</si>
  <si>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</si>
  <si>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</si>
  <si>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</si>
  <si>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</si>
  <si>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</si>
  <si>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</si>
  <si>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</si>
  <si>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</si>
  <si>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</si>
  <si>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</si>
  <si>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</si>
  <si>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</si>
  <si>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</si>
  <si>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</si>
  <si>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</si>
  <si>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</si>
  <si>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</si>
  <si>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</si>
  <si>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</si>
  <si>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</si>
  <si>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</si>
  <si>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</si>
  <si>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</si>
  <si>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</si>
  <si>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</si>
  <si>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</si>
  <si>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</si>
  <si>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</si>
  <si>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</si>
  <si>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</si>
  <si>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</si>
  <si>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</si>
  <si>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</si>
  <si>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</si>
  <si>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</si>
  <si>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</si>
  <si>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</si>
  <si>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</si>
  <si>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</si>
  <si>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</si>
  <si>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</si>
  <si>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</si>
  <si>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</si>
  <si>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</si>
  <si>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</si>
  <si>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</si>
  <si>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</si>
  <si>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</si>
  <si>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</si>
  <si>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</si>
  <si>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</si>
  <si>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</si>
  <si>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</si>
  <si>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</si>
  <si>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</si>
  <si>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</si>
  <si>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</si>
  <si>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</si>
  <si>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</si>
  <si>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</si>
  <si>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</si>
  <si>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</si>
  <si>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</si>
  <si>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</si>
  <si>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</si>
  <si>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</si>
  <si>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</si>
  <si>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</si>
  <si>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</si>
  <si>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</si>
  <si>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</si>
  <si>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</si>
  <si>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</si>
  <si>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</si>
  <si>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</si>
  <si>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</si>
  <si>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</si>
  <si>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</si>
  <si>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</si>
  <si>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</si>
  <si>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</si>
  <si>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</si>
  <si>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</si>
  <si>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</si>
  <si>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</si>
  <si>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</si>
  <si>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</si>
  <si>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</si>
  <si>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</si>
  <si>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</si>
  <si>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</si>
  <si>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</si>
  <si>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</si>
  <si>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</si>
  <si>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</si>
  <si>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</si>
  <si>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</si>
  <si>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</si>
  <si>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</si>
  <si>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</si>
  <si>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</si>
  <si>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</si>
  <si>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</si>
  <si>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</si>
  <si>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</si>
  <si>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</si>
  <si>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</si>
  <si>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</si>
  <si>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</si>
  <si>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</si>
  <si>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</si>
  <si>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</si>
  <si>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</si>
  <si>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</si>
  <si>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</si>
  <si>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</si>
  <si>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</si>
  <si>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</si>
  <si>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</si>
  <si>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</si>
  <si>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</si>
  <si>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</si>
  <si>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</si>
  <si>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</si>
  <si>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</si>
  <si>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</si>
  <si>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</si>
  <si>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</si>
  <si>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</si>
  <si>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</si>
  <si>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</si>
  <si>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</si>
  <si>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</si>
  <si>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</si>
  <si>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</si>
  <si>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</si>
  <si>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</si>
  <si>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</si>
  <si>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</si>
  <si>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</si>
  <si>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</si>
  <si>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</si>
  <si>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</si>
  <si>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</si>
  <si>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</si>
  <si>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</si>
  <si>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</si>
  <si>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</si>
  <si>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</si>
  <si>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</si>
  <si>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</si>
  <si>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</si>
  <si>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</si>
  <si>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</si>
  <si>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</si>
  <si>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</si>
  <si>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</si>
  <si>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</si>
  <si>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</si>
  <si>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</si>
  <si>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</si>
  <si>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</si>
  <si>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</si>
  <si>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</si>
  <si>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</si>
  <si>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</si>
  <si>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</si>
  <si>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</si>
  <si>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</si>
  <si>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</si>
  <si>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</si>
  <si>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</si>
  <si>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</si>
  <si>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</si>
  <si>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</si>
  <si>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</si>
  <si>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</si>
  <si>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</si>
  <si>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</si>
  <si>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</si>
  <si>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</si>
  <si>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</si>
  <si>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</si>
  <si>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</si>
  <si>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</si>
  <si>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</si>
  <si>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</si>
  <si>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</si>
  <si>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</si>
  <si>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</si>
  <si>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</si>
  <si>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</si>
  <si>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</si>
  <si>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</si>
  <si>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</si>
  <si>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</si>
  <si>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</si>
  <si>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</si>
  <si>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</si>
  <si>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</si>
  <si>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</si>
  <si>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</si>
  <si>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</si>
  <si>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</si>
  <si>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</si>
  <si>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</si>
  <si>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</si>
  <si>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</si>
  <si>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</si>
  <si>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</si>
  <si>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</si>
  <si>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</si>
  <si>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</si>
  <si>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</si>
  <si>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</si>
  <si>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</si>
  <si>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</si>
  <si>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</si>
  <si>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</si>
  <si>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</si>
  <si>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>Kábel bezhalogénový, medený uložený pevne CHKE-R-J  3x2,5</t>
  </si>
  <si>
    <t>341610014400.S</t>
  </si>
  <si>
    <t>Kábel medený bezhalogenový CHKE-R-J 3x2,5 mm2</t>
  </si>
  <si>
    <t>210881100.S</t>
  </si>
  <si>
    <t>Kábel bezhalogénový, medený uložený pevne CHKE-R-J  5x1,5</t>
  </si>
  <si>
    <t>341610016800.S</t>
  </si>
  <si>
    <t>Kábel medený bezhalogenový CHKE-R-J 5x1,5 mm2</t>
  </si>
  <si>
    <t>210881101.S</t>
  </si>
  <si>
    <t>Kábel bezhalogénový, medený uložený pevne CHKE-R-J   5x2,5</t>
  </si>
  <si>
    <t>341610016900.S</t>
  </si>
  <si>
    <t>Kábel medený bezhalogenový CHKE-R-J 5x2,5 mm2</t>
  </si>
  <si>
    <t>210881102.S</t>
  </si>
  <si>
    <t>Kábel bezhalogénový, medený uložený pevne   5x4</t>
  </si>
  <si>
    <t>341610017000.S</t>
  </si>
  <si>
    <t>Kábel medený bezhalogenový CHKE-R-J 5x4 mm2</t>
  </si>
  <si>
    <t>210881103.S</t>
  </si>
  <si>
    <t>Kábel bezhalogénový, medený uložený pevne CHKE-R-J  5x6</t>
  </si>
  <si>
    <t>341610017100.S</t>
  </si>
  <si>
    <t>Kábel medený bezhalogenový CHKE-R-J 5x6 mm2</t>
  </si>
  <si>
    <t>210881170.S</t>
  </si>
  <si>
    <t>Kábel bezhalogénový, medený uložený voľne 1-CHKE-V 0,6/1,0 kV  2x1,5</t>
  </si>
  <si>
    <t>341610020400.S</t>
  </si>
  <si>
    <t>Kábel medený bezhalogenový 1-CHKE-V 2x1,5 mm2</t>
  </si>
  <si>
    <t>210881174.S</t>
  </si>
  <si>
    <t>Kábel bezhalogénový, medený uložený voľne 1-CHKE-V 0,6/1,0 kV  3x1,5</t>
  </si>
  <si>
    <t>341610023200.S</t>
  </si>
  <si>
    <t>Kábel medený bezhalogenový 1-CHKE-V 3x1,5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</si>
</sst>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abSelected="1" workbookViewId="0">
      <selection activeCell="AN9" sqref="AN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02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3" t="s">
        <v>13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E5" s="180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85" t="s">
        <v>16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E6" s="18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19">
        <v>45406</v>
      </c>
      <c r="AR8" s="16"/>
      <c r="BE8" s="181"/>
      <c r="BS8" s="13" t="s">
        <v>6</v>
      </c>
    </row>
    <row r="9" spans="1:74" ht="14.45" customHeight="1">
      <c r="B9" s="16"/>
      <c r="AR9" s="16"/>
      <c r="BE9" s="181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81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181"/>
      <c r="BS11" s="13" t="s">
        <v>6</v>
      </c>
    </row>
    <row r="12" spans="1:74" ht="6.95" customHeight="1">
      <c r="B12" s="16"/>
      <c r="AR12" s="16"/>
      <c r="BE12" s="181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181"/>
      <c r="BS13" s="13" t="s">
        <v>6</v>
      </c>
    </row>
    <row r="14" spans="1:74" ht="12.75">
      <c r="B14" s="16"/>
      <c r="E14" s="186" t="s">
        <v>27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25</v>
      </c>
      <c r="AN14" s="25" t="s">
        <v>27</v>
      </c>
      <c r="AR14" s="16"/>
      <c r="BE14" s="181"/>
      <c r="BS14" s="13" t="s">
        <v>6</v>
      </c>
    </row>
    <row r="15" spans="1:74" ht="6.95" customHeight="1">
      <c r="B15" s="16"/>
      <c r="AR15" s="16"/>
      <c r="BE15" s="181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181"/>
      <c r="BS16" s="13" t="s">
        <v>3</v>
      </c>
    </row>
    <row r="17" spans="2:71" ht="18.399999999999999" customHeight="1">
      <c r="B17" s="16"/>
      <c r="E17" s="21" t="s">
        <v>29</v>
      </c>
      <c r="AK17" s="23" t="s">
        <v>25</v>
      </c>
      <c r="AN17" s="21" t="s">
        <v>1</v>
      </c>
      <c r="AR17" s="16"/>
      <c r="BE17" s="181"/>
      <c r="BS17" s="13" t="s">
        <v>30</v>
      </c>
    </row>
    <row r="18" spans="2:71" ht="6.95" customHeight="1">
      <c r="B18" s="16"/>
      <c r="AR18" s="16"/>
      <c r="BE18" s="181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181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181"/>
      <c r="BS20" s="13" t="s">
        <v>30</v>
      </c>
    </row>
    <row r="21" spans="2:71" ht="6.95" customHeight="1">
      <c r="B21" s="16"/>
      <c r="AR21" s="16"/>
      <c r="BE21" s="181"/>
    </row>
    <row r="22" spans="2:71" ht="12" customHeight="1">
      <c r="B22" s="16"/>
      <c r="D22" s="23" t="s">
        <v>33</v>
      </c>
      <c r="AR22" s="16"/>
      <c r="BE22" s="181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1"/>
    </row>
    <row r="24" spans="2:71" ht="6.95" customHeight="1">
      <c r="B24" s="16"/>
      <c r="AR24" s="16"/>
      <c r="BE24" s="181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1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ROUND(AG94,2)</f>
        <v>0</v>
      </c>
      <c r="AL26" s="190"/>
      <c r="AM26" s="190"/>
      <c r="AN26" s="190"/>
      <c r="AO26" s="190"/>
      <c r="AR26" s="28"/>
      <c r="BE26" s="181"/>
    </row>
    <row r="27" spans="2:71" s="1" customFormat="1" ht="6.95" customHeight="1">
      <c r="B27" s="28"/>
      <c r="AR27" s="28"/>
      <c r="BE27" s="181"/>
    </row>
    <row r="28" spans="2:71" s="1" customFormat="1" ht="12.75">
      <c r="B28" s="28"/>
      <c r="L28" s="191" t="s">
        <v>35</v>
      </c>
      <c r="M28" s="191"/>
      <c r="N28" s="191"/>
      <c r="O28" s="191"/>
      <c r="P28" s="191"/>
      <c r="W28" s="191" t="s">
        <v>36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37</v>
      </c>
      <c r="AL28" s="191"/>
      <c r="AM28" s="191"/>
      <c r="AN28" s="191"/>
      <c r="AO28" s="191"/>
      <c r="AR28" s="28"/>
      <c r="BE28" s="181"/>
    </row>
    <row r="29" spans="2:71" s="2" customFormat="1" ht="14.45" customHeight="1">
      <c r="B29" s="32"/>
      <c r="D29" s="23" t="s">
        <v>38</v>
      </c>
      <c r="F29" s="33" t="s">
        <v>39</v>
      </c>
      <c r="L29" s="194">
        <v>0.2</v>
      </c>
      <c r="M29" s="193"/>
      <c r="N29" s="193"/>
      <c r="O29" s="193"/>
      <c r="P29" s="193"/>
      <c r="Q29" s="34"/>
      <c r="R29" s="34"/>
      <c r="S29" s="34"/>
      <c r="T29" s="34"/>
      <c r="U29" s="34"/>
      <c r="V29" s="34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4"/>
      <c r="AG29" s="34"/>
      <c r="AH29" s="34"/>
      <c r="AI29" s="34"/>
      <c r="AJ29" s="34"/>
      <c r="AK29" s="192">
        <f>ROUND(AV94, 2)</f>
        <v>0</v>
      </c>
      <c r="AL29" s="193"/>
      <c r="AM29" s="193"/>
      <c r="AN29" s="193"/>
      <c r="AO29" s="19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2"/>
    </row>
    <row r="30" spans="2:71" s="2" customFormat="1" ht="14.45" customHeight="1">
      <c r="B30" s="32"/>
      <c r="F30" s="33" t="s">
        <v>40</v>
      </c>
      <c r="L30" s="194">
        <v>0.2</v>
      </c>
      <c r="M30" s="193"/>
      <c r="N30" s="193"/>
      <c r="O30" s="193"/>
      <c r="P30" s="193"/>
      <c r="Q30" s="34"/>
      <c r="R30" s="34"/>
      <c r="S30" s="34"/>
      <c r="T30" s="34"/>
      <c r="U30" s="34"/>
      <c r="V30" s="34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34"/>
      <c r="AG30" s="34"/>
      <c r="AH30" s="34"/>
      <c r="AI30" s="34"/>
      <c r="AJ30" s="34"/>
      <c r="AK30" s="192">
        <f>ROUND(AW94, 2)</f>
        <v>0</v>
      </c>
      <c r="AL30" s="193"/>
      <c r="AM30" s="193"/>
      <c r="AN30" s="193"/>
      <c r="AO30" s="19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2"/>
    </row>
    <row r="31" spans="2:71" s="2" customFormat="1" ht="14.45" hidden="1" customHeight="1">
      <c r="B31" s="32"/>
      <c r="F31" s="23" t="s">
        <v>41</v>
      </c>
      <c r="L31" s="195">
        <v>0.2</v>
      </c>
      <c r="M31" s="196"/>
      <c r="N31" s="196"/>
      <c r="O31" s="196"/>
      <c r="P31" s="196"/>
      <c r="W31" s="197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7">
        <v>0</v>
      </c>
      <c r="AL31" s="196"/>
      <c r="AM31" s="196"/>
      <c r="AN31" s="196"/>
      <c r="AO31" s="196"/>
      <c r="AR31" s="32"/>
      <c r="BE31" s="182"/>
    </row>
    <row r="32" spans="2:71" s="2" customFormat="1" ht="14.45" hidden="1" customHeight="1">
      <c r="B32" s="32"/>
      <c r="F32" s="23" t="s">
        <v>42</v>
      </c>
      <c r="L32" s="195">
        <v>0.2</v>
      </c>
      <c r="M32" s="196"/>
      <c r="N32" s="196"/>
      <c r="O32" s="196"/>
      <c r="P32" s="196"/>
      <c r="W32" s="197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7">
        <v>0</v>
      </c>
      <c r="AL32" s="196"/>
      <c r="AM32" s="196"/>
      <c r="AN32" s="196"/>
      <c r="AO32" s="196"/>
      <c r="AR32" s="32"/>
      <c r="BE32" s="182"/>
    </row>
    <row r="33" spans="2:57" s="2" customFormat="1" ht="14.45" hidden="1" customHeight="1">
      <c r="B33" s="32"/>
      <c r="F33" s="33" t="s">
        <v>43</v>
      </c>
      <c r="L33" s="194">
        <v>0</v>
      </c>
      <c r="M33" s="193"/>
      <c r="N33" s="193"/>
      <c r="O33" s="193"/>
      <c r="P33" s="193"/>
      <c r="Q33" s="34"/>
      <c r="R33" s="34"/>
      <c r="S33" s="34"/>
      <c r="T33" s="34"/>
      <c r="U33" s="34"/>
      <c r="V33" s="34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4"/>
      <c r="AG33" s="34"/>
      <c r="AH33" s="34"/>
      <c r="AI33" s="34"/>
      <c r="AJ33" s="34"/>
      <c r="AK33" s="192">
        <v>0</v>
      </c>
      <c r="AL33" s="193"/>
      <c r="AM33" s="193"/>
      <c r="AN33" s="193"/>
      <c r="AO33" s="19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2"/>
    </row>
    <row r="34" spans="2:57" s="1" customFormat="1" ht="6.95" customHeight="1">
      <c r="B34" s="28"/>
      <c r="AR34" s="28"/>
      <c r="BE34" s="181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01" t="s">
        <v>46</v>
      </c>
      <c r="Y35" s="199"/>
      <c r="Z35" s="199"/>
      <c r="AA35" s="199"/>
      <c r="AB35" s="199"/>
      <c r="AC35" s="38"/>
      <c r="AD35" s="38"/>
      <c r="AE35" s="38"/>
      <c r="AF35" s="38"/>
      <c r="AG35" s="38"/>
      <c r="AH35" s="38"/>
      <c r="AI35" s="38"/>
      <c r="AJ35" s="38"/>
      <c r="AK35" s="198">
        <f>SUM(AK26:AK33)</f>
        <v>0</v>
      </c>
      <c r="AL35" s="199"/>
      <c r="AM35" s="199"/>
      <c r="AN35" s="199"/>
      <c r="AO35" s="200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53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AKP26</v>
      </c>
      <c r="AR84" s="47"/>
    </row>
    <row r="85" spans="1:91" s="4" customFormat="1" ht="36.950000000000003" customHeight="1">
      <c r="B85" s="48"/>
      <c r="C85" s="49" t="s">
        <v>15</v>
      </c>
      <c r="L85" s="177" t="str">
        <f>K6</f>
        <v>Obnova a modernizácia objektu Centra univerzitného športu pri SPU v Nitre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Nitra</v>
      </c>
      <c r="AI87" s="23" t="s">
        <v>21</v>
      </c>
      <c r="AM87" s="206">
        <f>IF(AN8= "","",AN8)</f>
        <v>45406</v>
      </c>
      <c r="AN87" s="206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22</v>
      </c>
      <c r="L89" s="3" t="str">
        <f>IF(E11= "","",E11)</f>
        <v>SPU v Nitre</v>
      </c>
      <c r="AI89" s="23" t="s">
        <v>28</v>
      </c>
      <c r="AM89" s="207" t="str">
        <f>IF(E17="","",E17)</f>
        <v>Ing. Stanislav Mikle</v>
      </c>
      <c r="AN89" s="208"/>
      <c r="AO89" s="208"/>
      <c r="AP89" s="208"/>
      <c r="AR89" s="28"/>
      <c r="AS89" s="210" t="s">
        <v>54</v>
      </c>
      <c r="AT89" s="211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207" t="str">
        <f>IF(E20="","",E20)</f>
        <v>Béger</v>
      </c>
      <c r="AN90" s="208"/>
      <c r="AO90" s="208"/>
      <c r="AP90" s="208"/>
      <c r="AR90" s="28"/>
      <c r="AS90" s="212"/>
      <c r="AT90" s="213"/>
      <c r="BD90" s="55"/>
    </row>
    <row r="91" spans="1:91" s="1" customFormat="1" ht="10.9" customHeight="1">
      <c r="B91" s="28"/>
      <c r="AR91" s="28"/>
      <c r="AS91" s="212"/>
      <c r="AT91" s="213"/>
      <c r="BD91" s="55"/>
    </row>
    <row r="92" spans="1:91" s="1" customFormat="1" ht="29.25" customHeight="1">
      <c r="B92" s="28"/>
      <c r="C92" s="173" t="s">
        <v>55</v>
      </c>
      <c r="D92" s="174"/>
      <c r="E92" s="174"/>
      <c r="F92" s="174"/>
      <c r="G92" s="174"/>
      <c r="H92" s="56"/>
      <c r="I92" s="176" t="s">
        <v>56</v>
      </c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205" t="s">
        <v>57</v>
      </c>
      <c r="AH92" s="174"/>
      <c r="AI92" s="174"/>
      <c r="AJ92" s="174"/>
      <c r="AK92" s="174"/>
      <c r="AL92" s="174"/>
      <c r="AM92" s="174"/>
      <c r="AN92" s="176" t="s">
        <v>58</v>
      </c>
      <c r="AO92" s="174"/>
      <c r="AP92" s="209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9">
        <f>ROUND(SUM(AG95:AG109),2)</f>
        <v>0</v>
      </c>
      <c r="AH94" s="179"/>
      <c r="AI94" s="179"/>
      <c r="AJ94" s="179"/>
      <c r="AK94" s="179"/>
      <c r="AL94" s="179"/>
      <c r="AM94" s="179"/>
      <c r="AN94" s="214">
        <f t="shared" ref="AN94:AN109" si="0">SUM(AG94,AT94)</f>
        <v>0</v>
      </c>
      <c r="AO94" s="214"/>
      <c r="AP94" s="214"/>
      <c r="AQ94" s="66" t="s">
        <v>1</v>
      </c>
      <c r="AR94" s="62"/>
      <c r="AS94" s="67">
        <f>ROUND(SUM(AS95:AS109),2)</f>
        <v>0</v>
      </c>
      <c r="AT94" s="68">
        <f t="shared" ref="AT94:AT109" si="1">ROUND(SUM(AV94:AW94),2)</f>
        <v>0</v>
      </c>
      <c r="AU94" s="69">
        <f>ROUND(SUM(AU95:AU109),5)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ROUND(SUM(AZ95:AZ109),2)</f>
        <v>0</v>
      </c>
      <c r="BA94" s="68">
        <f>ROUND(SUM(BA95:BA109),2)</f>
        <v>0</v>
      </c>
      <c r="BB94" s="68">
        <f>ROUND(SUM(BB95:BB109),2)</f>
        <v>0</v>
      </c>
      <c r="BC94" s="68">
        <f>ROUND(SUM(BC95:BC109),2)</f>
        <v>0</v>
      </c>
      <c r="BD94" s="70">
        <f>ROUND(SUM(BD95:BD109),2)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16.5" customHeight="1">
      <c r="A95" s="73" t="s">
        <v>78</v>
      </c>
      <c r="B95" s="74"/>
      <c r="C95" s="75"/>
      <c r="D95" s="175" t="s">
        <v>79</v>
      </c>
      <c r="E95" s="175"/>
      <c r="F95" s="175"/>
      <c r="G95" s="175"/>
      <c r="H95" s="175"/>
      <c r="I95" s="76"/>
      <c r="J95" s="175" t="s">
        <v>80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203">
        <f>'01 - Búracie práce'!J30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77" t="s">
        <v>81</v>
      </c>
      <c r="AR95" s="74"/>
      <c r="AS95" s="78">
        <v>0</v>
      </c>
      <c r="AT95" s="79">
        <f t="shared" si="1"/>
        <v>0</v>
      </c>
      <c r="AU95" s="80">
        <f>'01 - Búracie práce'!P132</f>
        <v>0</v>
      </c>
      <c r="AV95" s="79">
        <f>'01 - Búracie práce'!J33</f>
        <v>0</v>
      </c>
      <c r="AW95" s="79">
        <f>'01 - Búracie práce'!J34</f>
        <v>0</v>
      </c>
      <c r="AX95" s="79">
        <f>'01 - Búracie práce'!J35</f>
        <v>0</v>
      </c>
      <c r="AY95" s="79">
        <f>'01 - Búracie práce'!J36</f>
        <v>0</v>
      </c>
      <c r="AZ95" s="79">
        <f>'01 - Búracie práce'!F33</f>
        <v>0</v>
      </c>
      <c r="BA95" s="79">
        <f>'01 - Búracie práce'!F34</f>
        <v>0</v>
      </c>
      <c r="BB95" s="79">
        <f>'01 - Búracie práce'!F35</f>
        <v>0</v>
      </c>
      <c r="BC95" s="79">
        <f>'01 - Búracie práce'!F36</f>
        <v>0</v>
      </c>
      <c r="BD95" s="81">
        <f>'01 - Búracie práce'!F37</f>
        <v>0</v>
      </c>
      <c r="BT95" s="82" t="s">
        <v>82</v>
      </c>
      <c r="BV95" s="82" t="s">
        <v>76</v>
      </c>
      <c r="BW95" s="82" t="s">
        <v>83</v>
      </c>
      <c r="BX95" s="82" t="s">
        <v>4</v>
      </c>
      <c r="CL95" s="82" t="s">
        <v>1</v>
      </c>
      <c r="CM95" s="82" t="s">
        <v>74</v>
      </c>
    </row>
    <row r="96" spans="1:91" s="6" customFormat="1" ht="16.5" customHeight="1">
      <c r="A96" s="73" t="s">
        <v>78</v>
      </c>
      <c r="B96" s="74"/>
      <c r="C96" s="75"/>
      <c r="D96" s="175" t="s">
        <v>84</v>
      </c>
      <c r="E96" s="175"/>
      <c r="F96" s="175"/>
      <c r="G96" s="175"/>
      <c r="H96" s="175"/>
      <c r="I96" s="76"/>
      <c r="J96" s="175" t="s">
        <v>85</v>
      </c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203">
        <f>'02 - Nové stavebné úpravy'!J30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77" t="s">
        <v>81</v>
      </c>
      <c r="AR96" s="74"/>
      <c r="AS96" s="78">
        <v>0</v>
      </c>
      <c r="AT96" s="79">
        <f t="shared" si="1"/>
        <v>0</v>
      </c>
      <c r="AU96" s="80">
        <f>'02 - Nové stavebné úpravy'!P151</f>
        <v>0</v>
      </c>
      <c r="AV96" s="79">
        <f>'02 - Nové stavebné úpravy'!J33</f>
        <v>0</v>
      </c>
      <c r="AW96" s="79">
        <f>'02 - Nové stavebné úpravy'!J34</f>
        <v>0</v>
      </c>
      <c r="AX96" s="79">
        <f>'02 - Nové stavebné úpravy'!J35</f>
        <v>0</v>
      </c>
      <c r="AY96" s="79">
        <f>'02 - Nové stavebné úpravy'!J36</f>
        <v>0</v>
      </c>
      <c r="AZ96" s="79">
        <f>'02 - Nové stavebné úpravy'!F33</f>
        <v>0</v>
      </c>
      <c r="BA96" s="79">
        <f>'02 - Nové stavebné úpravy'!F34</f>
        <v>0</v>
      </c>
      <c r="BB96" s="79">
        <f>'02 - Nové stavebné úpravy'!F35</f>
        <v>0</v>
      </c>
      <c r="BC96" s="79">
        <f>'02 - Nové stavebné úpravy'!F36</f>
        <v>0</v>
      </c>
      <c r="BD96" s="81">
        <f>'02 - Nové stavebné úpravy'!F37</f>
        <v>0</v>
      </c>
      <c r="BT96" s="82" t="s">
        <v>82</v>
      </c>
      <c r="BV96" s="82" t="s">
        <v>76</v>
      </c>
      <c r="BW96" s="82" t="s">
        <v>86</v>
      </c>
      <c r="BX96" s="82" t="s">
        <v>4</v>
      </c>
      <c r="CL96" s="82" t="s">
        <v>1</v>
      </c>
      <c r="CM96" s="82" t="s">
        <v>74</v>
      </c>
    </row>
    <row r="97" spans="1:91" s="6" customFormat="1" ht="16.5" customHeight="1">
      <c r="A97" s="73" t="s">
        <v>78</v>
      </c>
      <c r="B97" s="74"/>
      <c r="C97" s="75"/>
      <c r="D97" s="175" t="s">
        <v>87</v>
      </c>
      <c r="E97" s="175"/>
      <c r="F97" s="175"/>
      <c r="G97" s="175"/>
      <c r="H97" s="175"/>
      <c r="I97" s="76"/>
      <c r="J97" s="175" t="s">
        <v>88</v>
      </c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203">
        <f>'03 - Vonkajšie oplotenie'!J30</f>
        <v>0</v>
      </c>
      <c r="AH97" s="204"/>
      <c r="AI97" s="204"/>
      <c r="AJ97" s="204"/>
      <c r="AK97" s="204"/>
      <c r="AL97" s="204"/>
      <c r="AM97" s="204"/>
      <c r="AN97" s="203">
        <f t="shared" si="0"/>
        <v>0</v>
      </c>
      <c r="AO97" s="204"/>
      <c r="AP97" s="204"/>
      <c r="AQ97" s="77" t="s">
        <v>81</v>
      </c>
      <c r="AR97" s="74"/>
      <c r="AS97" s="78">
        <v>0</v>
      </c>
      <c r="AT97" s="79">
        <f t="shared" si="1"/>
        <v>0</v>
      </c>
      <c r="AU97" s="80">
        <f>'03 - Vonkajšie oplotenie'!P122</f>
        <v>0</v>
      </c>
      <c r="AV97" s="79">
        <f>'03 - Vonkajšie oplotenie'!J33</f>
        <v>0</v>
      </c>
      <c r="AW97" s="79">
        <f>'03 - Vonkajšie oplotenie'!J34</f>
        <v>0</v>
      </c>
      <c r="AX97" s="79">
        <f>'03 - Vonkajšie oplotenie'!J35</f>
        <v>0</v>
      </c>
      <c r="AY97" s="79">
        <f>'03 - Vonkajšie oplotenie'!J36</f>
        <v>0</v>
      </c>
      <c r="AZ97" s="79">
        <f>'03 - Vonkajšie oplotenie'!F33</f>
        <v>0</v>
      </c>
      <c r="BA97" s="79">
        <f>'03 - Vonkajšie oplotenie'!F34</f>
        <v>0</v>
      </c>
      <c r="BB97" s="79">
        <f>'03 - Vonkajšie oplotenie'!F35</f>
        <v>0</v>
      </c>
      <c r="BC97" s="79">
        <f>'03 - Vonkajšie oplotenie'!F36</f>
        <v>0</v>
      </c>
      <c r="BD97" s="81">
        <f>'03 - Vonkajšie oplotenie'!F37</f>
        <v>0</v>
      </c>
      <c r="BT97" s="82" t="s">
        <v>82</v>
      </c>
      <c r="BV97" s="82" t="s">
        <v>76</v>
      </c>
      <c r="BW97" s="82" t="s">
        <v>89</v>
      </c>
      <c r="BX97" s="82" t="s">
        <v>4</v>
      </c>
      <c r="CL97" s="82" t="s">
        <v>1</v>
      </c>
      <c r="CM97" s="82" t="s">
        <v>74</v>
      </c>
    </row>
    <row r="98" spans="1:91" s="6" customFormat="1" ht="16.5" customHeight="1">
      <c r="A98" s="73" t="s">
        <v>78</v>
      </c>
      <c r="B98" s="74"/>
      <c r="C98" s="75"/>
      <c r="D98" s="175" t="s">
        <v>90</v>
      </c>
      <c r="E98" s="175"/>
      <c r="F98" s="175"/>
      <c r="G98" s="175"/>
      <c r="H98" s="175"/>
      <c r="I98" s="76"/>
      <c r="J98" s="175" t="s">
        <v>91</v>
      </c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203">
        <f>'04 - E1-9 - Slaboprúdová ...'!J30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77" t="s">
        <v>81</v>
      </c>
      <c r="AR98" s="74"/>
      <c r="AS98" s="78">
        <v>0</v>
      </c>
      <c r="AT98" s="79">
        <f t="shared" si="1"/>
        <v>0</v>
      </c>
      <c r="AU98" s="80">
        <f>'04 - E1-9 - Slaboprúdová ...'!P120</f>
        <v>0</v>
      </c>
      <c r="AV98" s="79">
        <f>'04 - E1-9 - Slaboprúdová ...'!J33</f>
        <v>0</v>
      </c>
      <c r="AW98" s="79">
        <f>'04 - E1-9 - Slaboprúdová ...'!J34</f>
        <v>0</v>
      </c>
      <c r="AX98" s="79">
        <f>'04 - E1-9 - Slaboprúdová ...'!J35</f>
        <v>0</v>
      </c>
      <c r="AY98" s="79">
        <f>'04 - E1-9 - Slaboprúdová ...'!J36</f>
        <v>0</v>
      </c>
      <c r="AZ98" s="79">
        <f>'04 - E1-9 - Slaboprúdová ...'!F33</f>
        <v>0</v>
      </c>
      <c r="BA98" s="79">
        <f>'04 - E1-9 - Slaboprúdová ...'!F34</f>
        <v>0</v>
      </c>
      <c r="BB98" s="79">
        <f>'04 - E1-9 - Slaboprúdová ...'!F35</f>
        <v>0</v>
      </c>
      <c r="BC98" s="79">
        <f>'04 - E1-9 - Slaboprúdová ...'!F36</f>
        <v>0</v>
      </c>
      <c r="BD98" s="81">
        <f>'04 - E1-9 - Slaboprúdová ...'!F37</f>
        <v>0</v>
      </c>
      <c r="BT98" s="82" t="s">
        <v>82</v>
      </c>
      <c r="BV98" s="82" t="s">
        <v>76</v>
      </c>
      <c r="BW98" s="82" t="s">
        <v>92</v>
      </c>
      <c r="BX98" s="82" t="s">
        <v>4</v>
      </c>
      <c r="CL98" s="82" t="s">
        <v>1</v>
      </c>
      <c r="CM98" s="82" t="s">
        <v>74</v>
      </c>
    </row>
    <row r="99" spans="1:91" s="6" customFormat="1" ht="16.5" customHeight="1">
      <c r="A99" s="73" t="s">
        <v>78</v>
      </c>
      <c r="B99" s="74"/>
      <c r="C99" s="75"/>
      <c r="D99" s="175" t="s">
        <v>93</v>
      </c>
      <c r="E99" s="175"/>
      <c r="F99" s="175"/>
      <c r="G99" s="175"/>
      <c r="H99" s="175"/>
      <c r="I99" s="76"/>
      <c r="J99" s="175" t="s">
        <v>94</v>
      </c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203">
        <f>'05 - E1-10 - Prístupový s...'!J30</f>
        <v>0</v>
      </c>
      <c r="AH99" s="204"/>
      <c r="AI99" s="204"/>
      <c r="AJ99" s="204"/>
      <c r="AK99" s="204"/>
      <c r="AL99" s="204"/>
      <c r="AM99" s="204"/>
      <c r="AN99" s="203">
        <f t="shared" si="0"/>
        <v>0</v>
      </c>
      <c r="AO99" s="204"/>
      <c r="AP99" s="204"/>
      <c r="AQ99" s="77" t="s">
        <v>81</v>
      </c>
      <c r="AR99" s="74"/>
      <c r="AS99" s="78">
        <v>0</v>
      </c>
      <c r="AT99" s="79">
        <f t="shared" si="1"/>
        <v>0</v>
      </c>
      <c r="AU99" s="80">
        <f>'05 - E1-10 - Prístupový s...'!P123</f>
        <v>0</v>
      </c>
      <c r="AV99" s="79">
        <f>'05 - E1-10 - Prístupový s...'!J33</f>
        <v>0</v>
      </c>
      <c r="AW99" s="79">
        <f>'05 - E1-10 - Prístupový s...'!J34</f>
        <v>0</v>
      </c>
      <c r="AX99" s="79">
        <f>'05 - E1-10 - Prístupový s...'!J35</f>
        <v>0</v>
      </c>
      <c r="AY99" s="79">
        <f>'05 - E1-10 - Prístupový s...'!J36</f>
        <v>0</v>
      </c>
      <c r="AZ99" s="79">
        <f>'05 - E1-10 - Prístupový s...'!F33</f>
        <v>0</v>
      </c>
      <c r="BA99" s="79">
        <f>'05 - E1-10 - Prístupový s...'!F34</f>
        <v>0</v>
      </c>
      <c r="BB99" s="79">
        <f>'05 - E1-10 - Prístupový s...'!F35</f>
        <v>0</v>
      </c>
      <c r="BC99" s="79">
        <f>'05 - E1-10 - Prístupový s...'!F36</f>
        <v>0</v>
      </c>
      <c r="BD99" s="81">
        <f>'05 - E1-10 - Prístupový s...'!F37</f>
        <v>0</v>
      </c>
      <c r="BT99" s="82" t="s">
        <v>82</v>
      </c>
      <c r="BV99" s="82" t="s">
        <v>76</v>
      </c>
      <c r="BW99" s="82" t="s">
        <v>95</v>
      </c>
      <c r="BX99" s="82" t="s">
        <v>4</v>
      </c>
      <c r="CL99" s="82" t="s">
        <v>1</v>
      </c>
      <c r="CM99" s="82" t="s">
        <v>74</v>
      </c>
    </row>
    <row r="100" spans="1:91" s="6" customFormat="1" ht="24.75" customHeight="1">
      <c r="A100" s="73" t="s">
        <v>78</v>
      </c>
      <c r="B100" s="74"/>
      <c r="C100" s="75"/>
      <c r="D100" s="175" t="s">
        <v>96</v>
      </c>
      <c r="E100" s="175"/>
      <c r="F100" s="175"/>
      <c r="G100" s="175"/>
      <c r="H100" s="175"/>
      <c r="I100" s="76"/>
      <c r="J100" s="175" t="s">
        <v>97</v>
      </c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203">
        <f>'06 - OBNOVA A MODERNIZÁCI...'!J30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77" t="s">
        <v>81</v>
      </c>
      <c r="AR100" s="74"/>
      <c r="AS100" s="78">
        <v>0</v>
      </c>
      <c r="AT100" s="79">
        <f t="shared" si="1"/>
        <v>0</v>
      </c>
      <c r="AU100" s="80">
        <f>'06 - OBNOVA A MODERNIZÁCI...'!P121</f>
        <v>0</v>
      </c>
      <c r="AV100" s="79">
        <f>'06 - OBNOVA A MODERNIZÁCI...'!J33</f>
        <v>0</v>
      </c>
      <c r="AW100" s="79">
        <f>'06 - OBNOVA A MODERNIZÁCI...'!J34</f>
        <v>0</v>
      </c>
      <c r="AX100" s="79">
        <f>'06 - OBNOVA A MODERNIZÁCI...'!J35</f>
        <v>0</v>
      </c>
      <c r="AY100" s="79">
        <f>'06 - OBNOVA A MODERNIZÁCI...'!J36</f>
        <v>0</v>
      </c>
      <c r="AZ100" s="79">
        <f>'06 - OBNOVA A MODERNIZÁCI...'!F33</f>
        <v>0</v>
      </c>
      <c r="BA100" s="79">
        <f>'06 - OBNOVA A MODERNIZÁCI...'!F34</f>
        <v>0</v>
      </c>
      <c r="BB100" s="79">
        <f>'06 - OBNOVA A MODERNIZÁCI...'!F35</f>
        <v>0</v>
      </c>
      <c r="BC100" s="79">
        <f>'06 - OBNOVA A MODERNIZÁCI...'!F36</f>
        <v>0</v>
      </c>
      <c r="BD100" s="81">
        <f>'06 - OBNOVA A MODERNIZÁCI...'!F37</f>
        <v>0</v>
      </c>
      <c r="BT100" s="82" t="s">
        <v>82</v>
      </c>
      <c r="BV100" s="82" t="s">
        <v>76</v>
      </c>
      <c r="BW100" s="82" t="s">
        <v>98</v>
      </c>
      <c r="BX100" s="82" t="s">
        <v>4</v>
      </c>
      <c r="CL100" s="82" t="s">
        <v>1</v>
      </c>
      <c r="CM100" s="82" t="s">
        <v>74</v>
      </c>
    </row>
    <row r="101" spans="1:91" s="6" customFormat="1" ht="16.5" customHeight="1">
      <c r="A101" s="73" t="s">
        <v>78</v>
      </c>
      <c r="B101" s="74"/>
      <c r="C101" s="75"/>
      <c r="D101" s="175" t="s">
        <v>99</v>
      </c>
      <c r="E101" s="175"/>
      <c r="F101" s="175"/>
      <c r="G101" s="175"/>
      <c r="H101" s="175"/>
      <c r="I101" s="76"/>
      <c r="J101" s="175" t="s">
        <v>100</v>
      </c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203">
        <f>'07 - E1.5 - Ústredné vyku...'!J30</f>
        <v>0</v>
      </c>
      <c r="AH101" s="204"/>
      <c r="AI101" s="204"/>
      <c r="AJ101" s="204"/>
      <c r="AK101" s="204"/>
      <c r="AL101" s="204"/>
      <c r="AM101" s="204"/>
      <c r="AN101" s="203">
        <f t="shared" si="0"/>
        <v>0</v>
      </c>
      <c r="AO101" s="204"/>
      <c r="AP101" s="204"/>
      <c r="AQ101" s="77" t="s">
        <v>81</v>
      </c>
      <c r="AR101" s="74"/>
      <c r="AS101" s="78">
        <v>0</v>
      </c>
      <c r="AT101" s="79">
        <f t="shared" si="1"/>
        <v>0</v>
      </c>
      <c r="AU101" s="80">
        <f>'07 - E1.5 - Ústredné vyku...'!P127</f>
        <v>0</v>
      </c>
      <c r="AV101" s="79">
        <f>'07 - E1.5 - Ústredné vyku...'!J33</f>
        <v>0</v>
      </c>
      <c r="AW101" s="79">
        <f>'07 - E1.5 - Ústredné vyku...'!J34</f>
        <v>0</v>
      </c>
      <c r="AX101" s="79">
        <f>'07 - E1.5 - Ústredné vyku...'!J35</f>
        <v>0</v>
      </c>
      <c r="AY101" s="79">
        <f>'07 - E1.5 - Ústredné vyku...'!J36</f>
        <v>0</v>
      </c>
      <c r="AZ101" s="79">
        <f>'07 - E1.5 - Ústredné vyku...'!F33</f>
        <v>0</v>
      </c>
      <c r="BA101" s="79">
        <f>'07 - E1.5 - Ústredné vyku...'!F34</f>
        <v>0</v>
      </c>
      <c r="BB101" s="79">
        <f>'07 - E1.5 - Ústredné vyku...'!F35</f>
        <v>0</v>
      </c>
      <c r="BC101" s="79">
        <f>'07 - E1.5 - Ústredné vyku...'!F36</f>
        <v>0</v>
      </c>
      <c r="BD101" s="81">
        <f>'07 - E1.5 - Ústredné vyku...'!F37</f>
        <v>0</v>
      </c>
      <c r="BT101" s="82" t="s">
        <v>82</v>
      </c>
      <c r="BV101" s="82" t="s">
        <v>76</v>
      </c>
      <c r="BW101" s="82" t="s">
        <v>101</v>
      </c>
      <c r="BX101" s="82" t="s">
        <v>4</v>
      </c>
      <c r="CL101" s="82" t="s">
        <v>1</v>
      </c>
      <c r="CM101" s="82" t="s">
        <v>74</v>
      </c>
    </row>
    <row r="102" spans="1:91" s="6" customFormat="1" ht="16.5" customHeight="1">
      <c r="A102" s="73" t="s">
        <v>78</v>
      </c>
      <c r="B102" s="74"/>
      <c r="C102" s="75"/>
      <c r="D102" s="175" t="s">
        <v>102</v>
      </c>
      <c r="E102" s="175"/>
      <c r="F102" s="175"/>
      <c r="G102" s="175"/>
      <c r="H102" s="175"/>
      <c r="I102" s="76"/>
      <c r="J102" s="175" t="s">
        <v>103</v>
      </c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203">
        <f>'08 - Zdravotechnika'!J30</f>
        <v>0</v>
      </c>
      <c r="AH102" s="204"/>
      <c r="AI102" s="204"/>
      <c r="AJ102" s="204"/>
      <c r="AK102" s="204"/>
      <c r="AL102" s="204"/>
      <c r="AM102" s="204"/>
      <c r="AN102" s="203">
        <f t="shared" si="0"/>
        <v>0</v>
      </c>
      <c r="AO102" s="204"/>
      <c r="AP102" s="204"/>
      <c r="AQ102" s="77" t="s">
        <v>81</v>
      </c>
      <c r="AR102" s="74"/>
      <c r="AS102" s="78">
        <v>0</v>
      </c>
      <c r="AT102" s="79">
        <f t="shared" si="1"/>
        <v>0</v>
      </c>
      <c r="AU102" s="80">
        <f>'08 - Zdravotechnika'!P132</f>
        <v>0</v>
      </c>
      <c r="AV102" s="79">
        <f>'08 - Zdravotechnika'!J33</f>
        <v>0</v>
      </c>
      <c r="AW102" s="79">
        <f>'08 - Zdravotechnika'!J34</f>
        <v>0</v>
      </c>
      <c r="AX102" s="79">
        <f>'08 - Zdravotechnika'!J35</f>
        <v>0</v>
      </c>
      <c r="AY102" s="79">
        <f>'08 - Zdravotechnika'!J36</f>
        <v>0</v>
      </c>
      <c r="AZ102" s="79">
        <f>'08 - Zdravotechnika'!F33</f>
        <v>0</v>
      </c>
      <c r="BA102" s="79">
        <f>'08 - Zdravotechnika'!F34</f>
        <v>0</v>
      </c>
      <c r="BB102" s="79">
        <f>'08 - Zdravotechnika'!F35</f>
        <v>0</v>
      </c>
      <c r="BC102" s="79">
        <f>'08 - Zdravotechnika'!F36</f>
        <v>0</v>
      </c>
      <c r="BD102" s="81">
        <f>'08 - Zdravotechnika'!F37</f>
        <v>0</v>
      </c>
      <c r="BT102" s="82" t="s">
        <v>82</v>
      </c>
      <c r="BV102" s="82" t="s">
        <v>76</v>
      </c>
      <c r="BW102" s="82" t="s">
        <v>104</v>
      </c>
      <c r="BX102" s="82" t="s">
        <v>4</v>
      </c>
      <c r="CL102" s="82" t="s">
        <v>1</v>
      </c>
      <c r="CM102" s="82" t="s">
        <v>74</v>
      </c>
    </row>
    <row r="103" spans="1:91" s="6" customFormat="1" ht="16.5" customHeight="1">
      <c r="A103" s="73" t="s">
        <v>78</v>
      </c>
      <c r="B103" s="74"/>
      <c r="C103" s="75"/>
      <c r="D103" s="175" t="s">
        <v>105</v>
      </c>
      <c r="E103" s="175"/>
      <c r="F103" s="175"/>
      <c r="G103" s="175"/>
      <c r="H103" s="175"/>
      <c r="I103" s="76"/>
      <c r="J103" s="175" t="s">
        <v>106</v>
      </c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203">
        <f>'09 - Plynoinštalácia'!J30</f>
        <v>0</v>
      </c>
      <c r="AH103" s="204"/>
      <c r="AI103" s="204"/>
      <c r="AJ103" s="204"/>
      <c r="AK103" s="204"/>
      <c r="AL103" s="204"/>
      <c r="AM103" s="204"/>
      <c r="AN103" s="203">
        <f t="shared" si="0"/>
        <v>0</v>
      </c>
      <c r="AO103" s="204"/>
      <c r="AP103" s="204"/>
      <c r="AQ103" s="77" t="s">
        <v>81</v>
      </c>
      <c r="AR103" s="74"/>
      <c r="AS103" s="78">
        <v>0</v>
      </c>
      <c r="AT103" s="79">
        <f t="shared" si="1"/>
        <v>0</v>
      </c>
      <c r="AU103" s="80">
        <f>'09 - Plynoinštalácia'!P123</f>
        <v>0</v>
      </c>
      <c r="AV103" s="79">
        <f>'09 - Plynoinštalácia'!J33</f>
        <v>0</v>
      </c>
      <c r="AW103" s="79">
        <f>'09 - Plynoinštalácia'!J34</f>
        <v>0</v>
      </c>
      <c r="AX103" s="79">
        <f>'09 - Plynoinštalácia'!J35</f>
        <v>0</v>
      </c>
      <c r="AY103" s="79">
        <f>'09 - Plynoinštalácia'!J36</f>
        <v>0</v>
      </c>
      <c r="AZ103" s="79">
        <f>'09 - Plynoinštalácia'!F33</f>
        <v>0</v>
      </c>
      <c r="BA103" s="79">
        <f>'09 - Plynoinštalácia'!F34</f>
        <v>0</v>
      </c>
      <c r="BB103" s="79">
        <f>'09 - Plynoinštalácia'!F35</f>
        <v>0</v>
      </c>
      <c r="BC103" s="79">
        <f>'09 - Plynoinštalácia'!F36</f>
        <v>0</v>
      </c>
      <c r="BD103" s="81">
        <f>'09 - Plynoinštalácia'!F37</f>
        <v>0</v>
      </c>
      <c r="BT103" s="82" t="s">
        <v>82</v>
      </c>
      <c r="BV103" s="82" t="s">
        <v>76</v>
      </c>
      <c r="BW103" s="82" t="s">
        <v>107</v>
      </c>
      <c r="BX103" s="82" t="s">
        <v>4</v>
      </c>
      <c r="CL103" s="82" t="s">
        <v>1</v>
      </c>
      <c r="CM103" s="82" t="s">
        <v>74</v>
      </c>
    </row>
    <row r="104" spans="1:91" s="6" customFormat="1" ht="16.5" customHeight="1">
      <c r="A104" s="73" t="s">
        <v>78</v>
      </c>
      <c r="B104" s="74"/>
      <c r="C104" s="75"/>
      <c r="D104" s="175" t="s">
        <v>108</v>
      </c>
      <c r="E104" s="175"/>
      <c r="F104" s="175"/>
      <c r="G104" s="175"/>
      <c r="H104" s="175"/>
      <c r="I104" s="76"/>
      <c r="J104" s="175" t="s">
        <v>109</v>
      </c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203">
        <f>'10 - Požiarna nádrž'!J30</f>
        <v>0</v>
      </c>
      <c r="AH104" s="204"/>
      <c r="AI104" s="204"/>
      <c r="AJ104" s="204"/>
      <c r="AK104" s="204"/>
      <c r="AL104" s="204"/>
      <c r="AM104" s="204"/>
      <c r="AN104" s="203">
        <f t="shared" si="0"/>
        <v>0</v>
      </c>
      <c r="AO104" s="204"/>
      <c r="AP104" s="204"/>
      <c r="AQ104" s="77" t="s">
        <v>81</v>
      </c>
      <c r="AR104" s="74"/>
      <c r="AS104" s="78">
        <v>0</v>
      </c>
      <c r="AT104" s="79">
        <f t="shared" si="1"/>
        <v>0</v>
      </c>
      <c r="AU104" s="80">
        <f>'10 - Požiarna nádrž'!P124</f>
        <v>0</v>
      </c>
      <c r="AV104" s="79">
        <f>'10 - Požiarna nádrž'!J33</f>
        <v>0</v>
      </c>
      <c r="AW104" s="79">
        <f>'10 - Požiarna nádrž'!J34</f>
        <v>0</v>
      </c>
      <c r="AX104" s="79">
        <f>'10 - Požiarna nádrž'!J35</f>
        <v>0</v>
      </c>
      <c r="AY104" s="79">
        <f>'10 - Požiarna nádrž'!J36</f>
        <v>0</v>
      </c>
      <c r="AZ104" s="79">
        <f>'10 - Požiarna nádrž'!F33</f>
        <v>0</v>
      </c>
      <c r="BA104" s="79">
        <f>'10 - Požiarna nádrž'!F34</f>
        <v>0</v>
      </c>
      <c r="BB104" s="79">
        <f>'10 - Požiarna nádrž'!F35</f>
        <v>0</v>
      </c>
      <c r="BC104" s="79">
        <f>'10 - Požiarna nádrž'!F36</f>
        <v>0</v>
      </c>
      <c r="BD104" s="81">
        <f>'10 - Požiarna nádrž'!F37</f>
        <v>0</v>
      </c>
      <c r="BT104" s="82" t="s">
        <v>82</v>
      </c>
      <c r="BV104" s="82" t="s">
        <v>76</v>
      </c>
      <c r="BW104" s="82" t="s">
        <v>110</v>
      </c>
      <c r="BX104" s="82" t="s">
        <v>4</v>
      </c>
      <c r="CL104" s="82" t="s">
        <v>1</v>
      </c>
      <c r="CM104" s="82" t="s">
        <v>74</v>
      </c>
    </row>
    <row r="105" spans="1:91" s="6" customFormat="1" ht="16.5" customHeight="1">
      <c r="A105" s="73" t="s">
        <v>78</v>
      </c>
      <c r="B105" s="74"/>
      <c r="C105" s="75"/>
      <c r="D105" s="175" t="s">
        <v>111</v>
      </c>
      <c r="E105" s="175"/>
      <c r="F105" s="175"/>
      <c r="G105" s="175"/>
      <c r="H105" s="175"/>
      <c r="I105" s="76"/>
      <c r="J105" s="175" t="s">
        <v>112</v>
      </c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203">
        <f>'11 - Vzduchotechnika'!J30</f>
        <v>0</v>
      </c>
      <c r="AH105" s="204"/>
      <c r="AI105" s="204"/>
      <c r="AJ105" s="204"/>
      <c r="AK105" s="204"/>
      <c r="AL105" s="204"/>
      <c r="AM105" s="204"/>
      <c r="AN105" s="203">
        <f t="shared" si="0"/>
        <v>0</v>
      </c>
      <c r="AO105" s="204"/>
      <c r="AP105" s="204"/>
      <c r="AQ105" s="77" t="s">
        <v>81</v>
      </c>
      <c r="AR105" s="74"/>
      <c r="AS105" s="78">
        <v>0</v>
      </c>
      <c r="AT105" s="79">
        <f t="shared" si="1"/>
        <v>0</v>
      </c>
      <c r="AU105" s="80">
        <f>'11 - Vzduchotechnika'!P124</f>
        <v>0</v>
      </c>
      <c r="AV105" s="79">
        <f>'11 - Vzduchotechnika'!J33</f>
        <v>0</v>
      </c>
      <c r="AW105" s="79">
        <f>'11 - Vzduchotechnika'!J34</f>
        <v>0</v>
      </c>
      <c r="AX105" s="79">
        <f>'11 - Vzduchotechnika'!J35</f>
        <v>0</v>
      </c>
      <c r="AY105" s="79">
        <f>'11 - Vzduchotechnika'!J36</f>
        <v>0</v>
      </c>
      <c r="AZ105" s="79">
        <f>'11 - Vzduchotechnika'!F33</f>
        <v>0</v>
      </c>
      <c r="BA105" s="79">
        <f>'11 - Vzduchotechnika'!F34</f>
        <v>0</v>
      </c>
      <c r="BB105" s="79">
        <f>'11 - Vzduchotechnika'!F35</f>
        <v>0</v>
      </c>
      <c r="BC105" s="79">
        <f>'11 - Vzduchotechnika'!F36</f>
        <v>0</v>
      </c>
      <c r="BD105" s="81">
        <f>'11 - Vzduchotechnika'!F37</f>
        <v>0</v>
      </c>
      <c r="BT105" s="82" t="s">
        <v>82</v>
      </c>
      <c r="BV105" s="82" t="s">
        <v>76</v>
      </c>
      <c r="BW105" s="82" t="s">
        <v>113</v>
      </c>
      <c r="BX105" s="82" t="s">
        <v>4</v>
      </c>
      <c r="CL105" s="82" t="s">
        <v>1</v>
      </c>
      <c r="CM105" s="82" t="s">
        <v>74</v>
      </c>
    </row>
    <row r="106" spans="1:91" s="6" customFormat="1" ht="16.5" customHeight="1">
      <c r="A106" s="73" t="s">
        <v>78</v>
      </c>
      <c r="B106" s="74"/>
      <c r="C106" s="75"/>
      <c r="D106" s="175" t="s">
        <v>114</v>
      </c>
      <c r="E106" s="175"/>
      <c r="F106" s="175"/>
      <c r="G106" s="175"/>
      <c r="H106" s="175"/>
      <c r="I106" s="76"/>
      <c r="J106" s="175" t="s">
        <v>115</v>
      </c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203">
        <f>'12 - FVE'!J30</f>
        <v>0</v>
      </c>
      <c r="AH106" s="204"/>
      <c r="AI106" s="204"/>
      <c r="AJ106" s="204"/>
      <c r="AK106" s="204"/>
      <c r="AL106" s="204"/>
      <c r="AM106" s="204"/>
      <c r="AN106" s="203">
        <f t="shared" si="0"/>
        <v>0</v>
      </c>
      <c r="AO106" s="204"/>
      <c r="AP106" s="204"/>
      <c r="AQ106" s="77" t="s">
        <v>81</v>
      </c>
      <c r="AR106" s="74"/>
      <c r="AS106" s="78">
        <v>0</v>
      </c>
      <c r="AT106" s="79">
        <f t="shared" si="1"/>
        <v>0</v>
      </c>
      <c r="AU106" s="80">
        <f>'12 - FVE'!P119</f>
        <v>0</v>
      </c>
      <c r="AV106" s="79">
        <f>'12 - FVE'!J33</f>
        <v>0</v>
      </c>
      <c r="AW106" s="79">
        <f>'12 - FVE'!J34</f>
        <v>0</v>
      </c>
      <c r="AX106" s="79">
        <f>'12 - FVE'!J35</f>
        <v>0</v>
      </c>
      <c r="AY106" s="79">
        <f>'12 - FVE'!J36</f>
        <v>0</v>
      </c>
      <c r="AZ106" s="79">
        <f>'12 - FVE'!F33</f>
        <v>0</v>
      </c>
      <c r="BA106" s="79">
        <f>'12 - FVE'!F34</f>
        <v>0</v>
      </c>
      <c r="BB106" s="79">
        <f>'12 - FVE'!F35</f>
        <v>0</v>
      </c>
      <c r="BC106" s="79">
        <f>'12 - FVE'!F36</f>
        <v>0</v>
      </c>
      <c r="BD106" s="81">
        <f>'12 - FVE'!F37</f>
        <v>0</v>
      </c>
      <c r="BT106" s="82" t="s">
        <v>82</v>
      </c>
      <c r="BV106" s="82" t="s">
        <v>76</v>
      </c>
      <c r="BW106" s="82" t="s">
        <v>116</v>
      </c>
      <c r="BX106" s="82" t="s">
        <v>4</v>
      </c>
      <c r="CL106" s="82" t="s">
        <v>1</v>
      </c>
      <c r="CM106" s="82" t="s">
        <v>74</v>
      </c>
    </row>
    <row r="107" spans="1:91" s="6" customFormat="1" ht="16.5" customHeight="1">
      <c r="A107" s="73" t="s">
        <v>78</v>
      </c>
      <c r="B107" s="74"/>
      <c r="C107" s="75"/>
      <c r="D107" s="175" t="s">
        <v>117</v>
      </c>
      <c r="E107" s="175"/>
      <c r="F107" s="175"/>
      <c r="G107" s="175"/>
      <c r="H107" s="175"/>
      <c r="I107" s="76"/>
      <c r="J107" s="175" t="s">
        <v>118</v>
      </c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203">
        <f>'13 - EPS'!J30</f>
        <v>0</v>
      </c>
      <c r="AH107" s="204"/>
      <c r="AI107" s="204"/>
      <c r="AJ107" s="204"/>
      <c r="AK107" s="204"/>
      <c r="AL107" s="204"/>
      <c r="AM107" s="204"/>
      <c r="AN107" s="203">
        <f t="shared" si="0"/>
        <v>0</v>
      </c>
      <c r="AO107" s="204"/>
      <c r="AP107" s="204"/>
      <c r="AQ107" s="77" t="s">
        <v>81</v>
      </c>
      <c r="AR107" s="74"/>
      <c r="AS107" s="78">
        <v>0</v>
      </c>
      <c r="AT107" s="79">
        <f t="shared" si="1"/>
        <v>0</v>
      </c>
      <c r="AU107" s="80">
        <f>'13 - EPS'!P118</f>
        <v>0</v>
      </c>
      <c r="AV107" s="79">
        <f>'13 - EPS'!J33</f>
        <v>0</v>
      </c>
      <c r="AW107" s="79">
        <f>'13 - EPS'!J34</f>
        <v>0</v>
      </c>
      <c r="AX107" s="79">
        <f>'13 - EPS'!J35</f>
        <v>0</v>
      </c>
      <c r="AY107" s="79">
        <f>'13 - EPS'!J36</f>
        <v>0</v>
      </c>
      <c r="AZ107" s="79">
        <f>'13 - EPS'!F33</f>
        <v>0</v>
      </c>
      <c r="BA107" s="79">
        <f>'13 - EPS'!F34</f>
        <v>0</v>
      </c>
      <c r="BB107" s="79">
        <f>'13 - EPS'!F35</f>
        <v>0</v>
      </c>
      <c r="BC107" s="79">
        <f>'13 - EPS'!F36</f>
        <v>0</v>
      </c>
      <c r="BD107" s="81">
        <f>'13 - EPS'!F37</f>
        <v>0</v>
      </c>
      <c r="BT107" s="82" t="s">
        <v>82</v>
      </c>
      <c r="BV107" s="82" t="s">
        <v>76</v>
      </c>
      <c r="BW107" s="82" t="s">
        <v>119</v>
      </c>
      <c r="BX107" s="82" t="s">
        <v>4</v>
      </c>
      <c r="CL107" s="82" t="s">
        <v>1</v>
      </c>
      <c r="CM107" s="82" t="s">
        <v>74</v>
      </c>
    </row>
    <row r="108" spans="1:91" s="6" customFormat="1" ht="16.5" customHeight="1">
      <c r="A108" s="73" t="s">
        <v>78</v>
      </c>
      <c r="B108" s="74"/>
      <c r="C108" s="75"/>
      <c r="D108" s="175" t="s">
        <v>120</v>
      </c>
      <c r="E108" s="175"/>
      <c r="F108" s="175"/>
      <c r="G108" s="175"/>
      <c r="H108" s="175"/>
      <c r="I108" s="76"/>
      <c r="J108" s="175" t="s">
        <v>121</v>
      </c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203">
        <f>'14 - HSP'!J30</f>
        <v>0</v>
      </c>
      <c r="AH108" s="204"/>
      <c r="AI108" s="204"/>
      <c r="AJ108" s="204"/>
      <c r="AK108" s="204"/>
      <c r="AL108" s="204"/>
      <c r="AM108" s="204"/>
      <c r="AN108" s="203">
        <f t="shared" si="0"/>
        <v>0</v>
      </c>
      <c r="AO108" s="204"/>
      <c r="AP108" s="204"/>
      <c r="AQ108" s="77" t="s">
        <v>81</v>
      </c>
      <c r="AR108" s="74"/>
      <c r="AS108" s="78">
        <v>0</v>
      </c>
      <c r="AT108" s="79">
        <f t="shared" si="1"/>
        <v>0</v>
      </c>
      <c r="AU108" s="80">
        <f>'14 - HSP'!P118</f>
        <v>0</v>
      </c>
      <c r="AV108" s="79">
        <f>'14 - HSP'!J33</f>
        <v>0</v>
      </c>
      <c r="AW108" s="79">
        <f>'14 - HSP'!J34</f>
        <v>0</v>
      </c>
      <c r="AX108" s="79">
        <f>'14 - HSP'!J35</f>
        <v>0</v>
      </c>
      <c r="AY108" s="79">
        <f>'14 - HSP'!J36</f>
        <v>0</v>
      </c>
      <c r="AZ108" s="79">
        <f>'14 - HSP'!F33</f>
        <v>0</v>
      </c>
      <c r="BA108" s="79">
        <f>'14 - HSP'!F34</f>
        <v>0</v>
      </c>
      <c r="BB108" s="79">
        <f>'14 - HSP'!F35</f>
        <v>0</v>
      </c>
      <c r="BC108" s="79">
        <f>'14 - HSP'!F36</f>
        <v>0</v>
      </c>
      <c r="BD108" s="81">
        <f>'14 - HSP'!F37</f>
        <v>0</v>
      </c>
      <c r="BT108" s="82" t="s">
        <v>82</v>
      </c>
      <c r="BV108" s="82" t="s">
        <v>76</v>
      </c>
      <c r="BW108" s="82" t="s">
        <v>122</v>
      </c>
      <c r="BX108" s="82" t="s">
        <v>4</v>
      </c>
      <c r="CL108" s="82" t="s">
        <v>1</v>
      </c>
      <c r="CM108" s="82" t="s">
        <v>74</v>
      </c>
    </row>
    <row r="109" spans="1:91" s="6" customFormat="1" ht="16.5" customHeight="1">
      <c r="A109" s="73" t="s">
        <v>78</v>
      </c>
      <c r="B109" s="74"/>
      <c r="C109" s="75"/>
      <c r="D109" s="175" t="s">
        <v>123</v>
      </c>
      <c r="E109" s="175"/>
      <c r="F109" s="175"/>
      <c r="G109" s="175"/>
      <c r="H109" s="175"/>
      <c r="I109" s="76"/>
      <c r="J109" s="175" t="s">
        <v>124</v>
      </c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203">
        <f>'15 - Elektroinštalácia'!J30</f>
        <v>0</v>
      </c>
      <c r="AH109" s="204"/>
      <c r="AI109" s="204"/>
      <c r="AJ109" s="204"/>
      <c r="AK109" s="204"/>
      <c r="AL109" s="204"/>
      <c r="AM109" s="204"/>
      <c r="AN109" s="203">
        <f t="shared" si="0"/>
        <v>0</v>
      </c>
      <c r="AO109" s="204"/>
      <c r="AP109" s="204"/>
      <c r="AQ109" s="77" t="s">
        <v>81</v>
      </c>
      <c r="AR109" s="74"/>
      <c r="AS109" s="83">
        <v>0</v>
      </c>
      <c r="AT109" s="84">
        <f t="shared" si="1"/>
        <v>0</v>
      </c>
      <c r="AU109" s="85">
        <f>'15 - Elektroinštalácia'!P121</f>
        <v>0</v>
      </c>
      <c r="AV109" s="84">
        <f>'15 - Elektroinštalácia'!J33</f>
        <v>0</v>
      </c>
      <c r="AW109" s="84">
        <f>'15 - Elektroinštalácia'!J34</f>
        <v>0</v>
      </c>
      <c r="AX109" s="84">
        <f>'15 - Elektroinštalácia'!J35</f>
        <v>0</v>
      </c>
      <c r="AY109" s="84">
        <f>'15 - Elektroinštalácia'!J36</f>
        <v>0</v>
      </c>
      <c r="AZ109" s="84">
        <f>'15 - Elektroinštalácia'!F33</f>
        <v>0</v>
      </c>
      <c r="BA109" s="84">
        <f>'15 - Elektroinštalácia'!F34</f>
        <v>0</v>
      </c>
      <c r="BB109" s="84">
        <f>'15 - Elektroinštalácia'!F35</f>
        <v>0</v>
      </c>
      <c r="BC109" s="84">
        <f>'15 - Elektroinštalácia'!F36</f>
        <v>0</v>
      </c>
      <c r="BD109" s="86">
        <f>'15 - Elektroinštalácia'!F37</f>
        <v>0</v>
      </c>
      <c r="BT109" s="82" t="s">
        <v>82</v>
      </c>
      <c r="BV109" s="82" t="s">
        <v>76</v>
      </c>
      <c r="BW109" s="82" t="s">
        <v>125</v>
      </c>
      <c r="BX109" s="82" t="s">
        <v>4</v>
      </c>
      <c r="CL109" s="82" t="s">
        <v>1</v>
      </c>
      <c r="CM109" s="82" t="s">
        <v>74</v>
      </c>
    </row>
    <row r="110" spans="1:91" s="1" customFormat="1" ht="30" customHeight="1">
      <c r="B110" s="28"/>
      <c r="AR110" s="28"/>
    </row>
    <row r="111" spans="1:91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28"/>
    </row>
  </sheetData>
  <mergeCells count="98">
    <mergeCell ref="AN107:AP107"/>
    <mergeCell ref="AG107:AM107"/>
    <mergeCell ref="AN108:AP108"/>
    <mergeCell ref="AG108:AM108"/>
    <mergeCell ref="AN109:AP109"/>
    <mergeCell ref="AG109:AM109"/>
    <mergeCell ref="AS89:AT91"/>
    <mergeCell ref="AN105:AP105"/>
    <mergeCell ref="AG105:AM105"/>
    <mergeCell ref="AN106:AP106"/>
    <mergeCell ref="AG106:AM106"/>
    <mergeCell ref="AN94:AP94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D109:H109"/>
    <mergeCell ref="J109:AF109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1 - Búracie práce'!C2" display="/" xr:uid="{00000000-0004-0000-0000-000000000000}"/>
    <hyperlink ref="A96" location="'02 - Nové stavebné úpravy'!C2" display="/" xr:uid="{00000000-0004-0000-0000-000001000000}"/>
    <hyperlink ref="A97" location="'03 - Vonkajšie oplotenie'!C2" display="/" xr:uid="{00000000-0004-0000-0000-000002000000}"/>
    <hyperlink ref="A98" location="'04 - E1-9 - Slaboprúdová ...'!C2" display="/" xr:uid="{00000000-0004-0000-0000-000003000000}"/>
    <hyperlink ref="A99" location="'05 - E1-10 - Prístupový s...'!C2" display="/" xr:uid="{00000000-0004-0000-0000-000004000000}"/>
    <hyperlink ref="A100" location="'06 - OBNOVA A MODERNIZÁCI...'!C2" display="/" xr:uid="{00000000-0004-0000-0000-000005000000}"/>
    <hyperlink ref="A101" location="'07 - E1.5 - Ústredné vyku...'!C2" display="/" xr:uid="{00000000-0004-0000-0000-000006000000}"/>
    <hyperlink ref="A102" location="'08 - Zdravotechnika'!C2" display="/" xr:uid="{00000000-0004-0000-0000-000007000000}"/>
    <hyperlink ref="A103" location="'09 - Plynoinštalácia'!C2" display="/" xr:uid="{00000000-0004-0000-0000-000008000000}"/>
    <hyperlink ref="A104" location="'10 - Požiarna nádrž'!C2" display="/" xr:uid="{00000000-0004-0000-0000-000009000000}"/>
    <hyperlink ref="A105" location="'11 - Vzduchotechnika'!C2" display="/" xr:uid="{00000000-0004-0000-0000-00000A000000}"/>
    <hyperlink ref="A106" location="'12 - FVE'!C2" display="/" xr:uid="{00000000-0004-0000-0000-00000B000000}"/>
    <hyperlink ref="A107" location="'13 - EPS'!C2" display="/" xr:uid="{00000000-0004-0000-0000-00000C000000}"/>
    <hyperlink ref="A108" location="'14 - HSP'!C2" display="/" xr:uid="{00000000-0004-0000-0000-00000D000000}"/>
    <hyperlink ref="A109" location="'15 - Elektroinštalácia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3285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ROUND((SUM(BE123:BE140)),  2)</f>
        <v>0</v>
      </c>
      <c r="G33" s="91"/>
      <c r="H33" s="91"/>
      <c r="I33" s="92">
        <v>0.2</v>
      </c>
      <c r="J33" s="90">
        <f>ROUND(((SUM(BE123:BE140))*I33),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ROUND((SUM(BF123:BF140)),  2)</f>
        <v>0</v>
      </c>
      <c r="G34" s="91"/>
      <c r="H34" s="91"/>
      <c r="I34" s="92">
        <v>0.2</v>
      </c>
      <c r="J34" s="90">
        <f>ROUND(((SUM(BF123:BF140))*I34),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ROUND((SUM(BG123:BG140)),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ROUND((SUM(BH123:BH140)),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ROUND((SUM(BI123:BI140)),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09 - Plynoinštalácia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J123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137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3286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19.899999999999999" customHeight="1">
      <c r="B99" s="110"/>
      <c r="D99" s="111" t="s">
        <v>145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12" s="9" customFormat="1" ht="19.899999999999999" customHeight="1">
      <c r="B100" s="110"/>
      <c r="D100" s="111" t="s">
        <v>514</v>
      </c>
      <c r="E100" s="112"/>
      <c r="F100" s="112"/>
      <c r="G100" s="112"/>
      <c r="H100" s="112"/>
      <c r="I100" s="112"/>
      <c r="J100" s="113">
        <f>J134</f>
        <v>0</v>
      </c>
      <c r="L100" s="110"/>
    </row>
    <row r="101" spans="2:12" s="8" customFormat="1" ht="24.95" customHeight="1">
      <c r="B101" s="106"/>
      <c r="D101" s="107" t="s">
        <v>516</v>
      </c>
      <c r="E101" s="108"/>
      <c r="F101" s="108"/>
      <c r="G101" s="108"/>
      <c r="H101" s="108"/>
      <c r="I101" s="108"/>
      <c r="J101" s="109">
        <f>J136</f>
        <v>0</v>
      </c>
      <c r="L101" s="106"/>
    </row>
    <row r="102" spans="2:12" s="9" customFormat="1" ht="19.899999999999999" customHeight="1">
      <c r="B102" s="110"/>
      <c r="D102" s="111" t="s">
        <v>3287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12" s="9" customFormat="1" ht="19.899999999999999" customHeight="1">
      <c r="B103" s="110"/>
      <c r="D103" s="111" t="s">
        <v>3288</v>
      </c>
      <c r="E103" s="112"/>
      <c r="F103" s="112"/>
      <c r="G103" s="112"/>
      <c r="H103" s="112"/>
      <c r="I103" s="112"/>
      <c r="J103" s="113">
        <f>J139</f>
        <v>0</v>
      </c>
      <c r="L103" s="110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150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26.25" customHeight="1">
      <c r="B113" s="28"/>
      <c r="E113" s="215" t="str">
        <f>E7</f>
        <v>Obnova a modernizácia objektu Centra univerzitného športu pri SPU v Nitre</v>
      </c>
      <c r="F113" s="216"/>
      <c r="G113" s="216"/>
      <c r="H113" s="216"/>
      <c r="L113" s="28"/>
    </row>
    <row r="114" spans="2:65" s="1" customFormat="1" ht="12" customHeight="1">
      <c r="B114" s="28"/>
      <c r="C114" s="23" t="s">
        <v>127</v>
      </c>
      <c r="L114" s="28"/>
    </row>
    <row r="115" spans="2:65" s="1" customFormat="1" ht="16.5" customHeight="1">
      <c r="B115" s="28"/>
      <c r="E115" s="177" t="str">
        <f>E9</f>
        <v>09 - Plynoinštalácia</v>
      </c>
      <c r="F115" s="217"/>
      <c r="G115" s="217"/>
      <c r="H115" s="217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Nitra</v>
      </c>
      <c r="I117" s="23" t="s">
        <v>21</v>
      </c>
      <c r="J117" s="51">
        <f>IF(J12="","",J12)</f>
        <v>45406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22</v>
      </c>
      <c r="F119" s="21" t="str">
        <f>E15</f>
        <v>SPU v Nitre</v>
      </c>
      <c r="I119" s="23" t="s">
        <v>28</v>
      </c>
      <c r="J119" s="26" t="str">
        <f>E21</f>
        <v>Ing. Stanislav Mikle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>Béger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151</v>
      </c>
      <c r="D122" s="116" t="s">
        <v>59</v>
      </c>
      <c r="E122" s="116" t="s">
        <v>55</v>
      </c>
      <c r="F122" s="116" t="s">
        <v>56</v>
      </c>
      <c r="G122" s="116" t="s">
        <v>152</v>
      </c>
      <c r="H122" s="116" t="s">
        <v>153</v>
      </c>
      <c r="I122" s="116" t="s">
        <v>154</v>
      </c>
      <c r="J122" s="117" t="s">
        <v>131</v>
      </c>
      <c r="K122" s="118" t="s">
        <v>155</v>
      </c>
      <c r="L122" s="114"/>
      <c r="M122" s="58" t="s">
        <v>1</v>
      </c>
      <c r="N122" s="59" t="s">
        <v>38</v>
      </c>
      <c r="O122" s="59" t="s">
        <v>156</v>
      </c>
      <c r="P122" s="59" t="s">
        <v>157</v>
      </c>
      <c r="Q122" s="59" t="s">
        <v>158</v>
      </c>
      <c r="R122" s="59" t="s">
        <v>159</v>
      </c>
      <c r="S122" s="59" t="s">
        <v>160</v>
      </c>
      <c r="T122" s="60" t="s">
        <v>161</v>
      </c>
    </row>
    <row r="123" spans="2:65" s="1" customFormat="1" ht="22.9" customHeight="1">
      <c r="B123" s="28"/>
      <c r="C123" s="63" t="s">
        <v>132</v>
      </c>
      <c r="J123" s="119">
        <f>BK123</f>
        <v>0</v>
      </c>
      <c r="L123" s="28"/>
      <c r="M123" s="61"/>
      <c r="N123" s="52"/>
      <c r="O123" s="52"/>
      <c r="P123" s="120">
        <f>P124+P136</f>
        <v>0</v>
      </c>
      <c r="Q123" s="52"/>
      <c r="R123" s="120">
        <f>R124+R136</f>
        <v>0</v>
      </c>
      <c r="S123" s="52"/>
      <c r="T123" s="121">
        <f>T124+T136</f>
        <v>0</v>
      </c>
      <c r="AT123" s="13" t="s">
        <v>73</v>
      </c>
      <c r="AU123" s="13" t="s">
        <v>133</v>
      </c>
      <c r="BK123" s="122">
        <f>BK124+BK136</f>
        <v>0</v>
      </c>
    </row>
    <row r="124" spans="2:65" s="11" customFormat="1" ht="25.9" customHeight="1">
      <c r="B124" s="123"/>
      <c r="D124" s="124" t="s">
        <v>73</v>
      </c>
      <c r="E124" s="125" t="s">
        <v>318</v>
      </c>
      <c r="F124" s="125" t="s">
        <v>319</v>
      </c>
      <c r="I124" s="126"/>
      <c r="J124" s="127">
        <f>BK124</f>
        <v>0</v>
      </c>
      <c r="L124" s="123"/>
      <c r="M124" s="128"/>
      <c r="P124" s="129">
        <f>P125+P131+P134</f>
        <v>0</v>
      </c>
      <c r="R124" s="129">
        <f>R125+R131+R134</f>
        <v>0</v>
      </c>
      <c r="T124" s="130">
        <f>T125+T131+T134</f>
        <v>0</v>
      </c>
      <c r="AR124" s="124" t="s">
        <v>173</v>
      </c>
      <c r="AT124" s="131" t="s">
        <v>73</v>
      </c>
      <c r="AU124" s="131" t="s">
        <v>74</v>
      </c>
      <c r="AY124" s="124" t="s">
        <v>164</v>
      </c>
      <c r="BK124" s="132">
        <f>BK125+BK131+BK134</f>
        <v>0</v>
      </c>
    </row>
    <row r="125" spans="2:65" s="11" customFormat="1" ht="22.9" customHeight="1">
      <c r="B125" s="123"/>
      <c r="D125" s="124" t="s">
        <v>73</v>
      </c>
      <c r="E125" s="133" t="s">
        <v>3289</v>
      </c>
      <c r="F125" s="133" t="s">
        <v>3290</v>
      </c>
      <c r="I125" s="126"/>
      <c r="J125" s="134">
        <f>BK125</f>
        <v>0</v>
      </c>
      <c r="L125" s="123"/>
      <c r="M125" s="128"/>
      <c r="P125" s="129">
        <f>SUM(P126:P130)</f>
        <v>0</v>
      </c>
      <c r="R125" s="129">
        <f>SUM(R126:R130)</f>
        <v>0</v>
      </c>
      <c r="T125" s="130">
        <f>SUM(T126:T130)</f>
        <v>0</v>
      </c>
      <c r="AR125" s="124" t="s">
        <v>173</v>
      </c>
      <c r="AT125" s="131" t="s">
        <v>73</v>
      </c>
      <c r="AU125" s="131" t="s">
        <v>82</v>
      </c>
      <c r="AY125" s="124" t="s">
        <v>164</v>
      </c>
      <c r="BK125" s="132">
        <f>SUM(BK126:BK130)</f>
        <v>0</v>
      </c>
    </row>
    <row r="126" spans="2:65" s="1" customFormat="1" ht="16.5" customHeight="1">
      <c r="B126" s="135"/>
      <c r="C126" s="136" t="s">
        <v>82</v>
      </c>
      <c r="D126" s="136" t="s">
        <v>168</v>
      </c>
      <c r="E126" s="137" t="s">
        <v>3291</v>
      </c>
      <c r="F126" s="138" t="s">
        <v>3292</v>
      </c>
      <c r="G126" s="139" t="s">
        <v>249</v>
      </c>
      <c r="H126" s="140">
        <v>0.5</v>
      </c>
      <c r="I126" s="141"/>
      <c r="J126" s="142">
        <f>ROUND(I126*H126,2)</f>
        <v>0</v>
      </c>
      <c r="K126" s="143"/>
      <c r="L126" s="28"/>
      <c r="M126" s="144" t="s">
        <v>1</v>
      </c>
      <c r="N126" s="14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215</v>
      </c>
      <c r="AT126" s="148" t="s">
        <v>168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215</v>
      </c>
      <c r="BM126" s="148" t="s">
        <v>173</v>
      </c>
    </row>
    <row r="127" spans="2:65" s="1" customFormat="1" ht="24.2" customHeight="1">
      <c r="B127" s="135"/>
      <c r="C127" s="136" t="s">
        <v>173</v>
      </c>
      <c r="D127" s="136" t="s">
        <v>168</v>
      </c>
      <c r="E127" s="137" t="s">
        <v>3293</v>
      </c>
      <c r="F127" s="138" t="s">
        <v>3294</v>
      </c>
      <c r="G127" s="139" t="s">
        <v>249</v>
      </c>
      <c r="H127" s="140">
        <v>0.6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215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215</v>
      </c>
      <c r="BM127" s="148" t="s">
        <v>172</v>
      </c>
    </row>
    <row r="128" spans="2:65" s="1" customFormat="1" ht="24.2" customHeight="1">
      <c r="B128" s="135"/>
      <c r="C128" s="136" t="s">
        <v>525</v>
      </c>
      <c r="D128" s="136" t="s">
        <v>168</v>
      </c>
      <c r="E128" s="137" t="s">
        <v>3295</v>
      </c>
      <c r="F128" s="138" t="s">
        <v>3296</v>
      </c>
      <c r="G128" s="139" t="s">
        <v>192</v>
      </c>
      <c r="H128" s="140">
        <v>1</v>
      </c>
      <c r="I128" s="141"/>
      <c r="J128" s="142">
        <f>ROUND(I128*H128,2)</f>
        <v>0</v>
      </c>
      <c r="K128" s="143"/>
      <c r="L128" s="28"/>
      <c r="M128" s="144" t="s">
        <v>1</v>
      </c>
      <c r="N128" s="145" t="s">
        <v>40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215</v>
      </c>
      <c r="AT128" s="148" t="s">
        <v>168</v>
      </c>
      <c r="AU128" s="148" t="s">
        <v>173</v>
      </c>
      <c r="AY128" s="13" t="s">
        <v>164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3" t="s">
        <v>173</v>
      </c>
      <c r="BK128" s="149">
        <f>ROUND(I128*H128,2)</f>
        <v>0</v>
      </c>
      <c r="BL128" s="13" t="s">
        <v>215</v>
      </c>
      <c r="BM128" s="148" t="s">
        <v>535</v>
      </c>
    </row>
    <row r="129" spans="2:65" s="1" customFormat="1" ht="24.2" customHeight="1">
      <c r="B129" s="135"/>
      <c r="C129" s="136" t="s">
        <v>172</v>
      </c>
      <c r="D129" s="136" t="s">
        <v>168</v>
      </c>
      <c r="E129" s="137" t="s">
        <v>3297</v>
      </c>
      <c r="F129" s="138" t="s">
        <v>3298</v>
      </c>
      <c r="G129" s="139" t="s">
        <v>192</v>
      </c>
      <c r="H129" s="140">
        <v>1</v>
      </c>
      <c r="I129" s="141"/>
      <c r="J129" s="142">
        <f>ROUND(I129*H129,2)</f>
        <v>0</v>
      </c>
      <c r="K129" s="143"/>
      <c r="L129" s="28"/>
      <c r="M129" s="144" t="s">
        <v>1</v>
      </c>
      <c r="N129" s="145" t="s">
        <v>40</v>
      </c>
      <c r="P129" s="146">
        <f>O129*H129</f>
        <v>0</v>
      </c>
      <c r="Q129" s="146">
        <v>0</v>
      </c>
      <c r="R129" s="146">
        <f>Q129*H129</f>
        <v>0</v>
      </c>
      <c r="S129" s="146">
        <v>0</v>
      </c>
      <c r="T129" s="147">
        <f>S129*H129</f>
        <v>0</v>
      </c>
      <c r="AR129" s="148" t="s">
        <v>215</v>
      </c>
      <c r="AT129" s="148" t="s">
        <v>168</v>
      </c>
      <c r="AU129" s="148" t="s">
        <v>173</v>
      </c>
      <c r="AY129" s="13" t="s">
        <v>164</v>
      </c>
      <c r="BE129" s="149">
        <f>IF(N129="základná",J129,0)</f>
        <v>0</v>
      </c>
      <c r="BF129" s="149">
        <f>IF(N129="znížená",J129,0)</f>
        <v>0</v>
      </c>
      <c r="BG129" s="149">
        <f>IF(N129="zákl. prenesená",J129,0)</f>
        <v>0</v>
      </c>
      <c r="BH129" s="149">
        <f>IF(N129="zníž. prenesená",J129,0)</f>
        <v>0</v>
      </c>
      <c r="BI129" s="149">
        <f>IF(N129="nulová",J129,0)</f>
        <v>0</v>
      </c>
      <c r="BJ129" s="13" t="s">
        <v>173</v>
      </c>
      <c r="BK129" s="149">
        <f>ROUND(I129*H129,2)</f>
        <v>0</v>
      </c>
      <c r="BL129" s="13" t="s">
        <v>215</v>
      </c>
      <c r="BM129" s="148" t="s">
        <v>543</v>
      </c>
    </row>
    <row r="130" spans="2:65" s="1" customFormat="1" ht="24.2" customHeight="1">
      <c r="B130" s="135"/>
      <c r="C130" s="136" t="s">
        <v>483</v>
      </c>
      <c r="D130" s="136" t="s">
        <v>168</v>
      </c>
      <c r="E130" s="137" t="s">
        <v>3299</v>
      </c>
      <c r="F130" s="138" t="s">
        <v>3300</v>
      </c>
      <c r="G130" s="139" t="s">
        <v>274</v>
      </c>
      <c r="H130" s="140">
        <v>1E-3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215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215</v>
      </c>
      <c r="BM130" s="148" t="s">
        <v>108</v>
      </c>
    </row>
    <row r="131" spans="2:65" s="11" customFormat="1" ht="22.9" customHeight="1">
      <c r="B131" s="123"/>
      <c r="D131" s="124" t="s">
        <v>73</v>
      </c>
      <c r="E131" s="133" t="s">
        <v>408</v>
      </c>
      <c r="F131" s="133" t="s">
        <v>409</v>
      </c>
      <c r="I131" s="126"/>
      <c r="J131" s="134">
        <f>BK131</f>
        <v>0</v>
      </c>
      <c r="L131" s="123"/>
      <c r="M131" s="128"/>
      <c r="P131" s="129">
        <f>SUM(P132:P133)</f>
        <v>0</v>
      </c>
      <c r="R131" s="129">
        <f>SUM(R132:R133)</f>
        <v>0</v>
      </c>
      <c r="T131" s="130">
        <f>SUM(T132:T133)</f>
        <v>0</v>
      </c>
      <c r="AR131" s="124" t="s">
        <v>173</v>
      </c>
      <c r="AT131" s="131" t="s">
        <v>73</v>
      </c>
      <c r="AU131" s="131" t="s">
        <v>82</v>
      </c>
      <c r="AY131" s="124" t="s">
        <v>164</v>
      </c>
      <c r="BK131" s="132">
        <f>SUM(BK132:BK133)</f>
        <v>0</v>
      </c>
    </row>
    <row r="132" spans="2:65" s="1" customFormat="1" ht="24.2" customHeight="1">
      <c r="B132" s="135"/>
      <c r="C132" s="136" t="s">
        <v>535</v>
      </c>
      <c r="D132" s="136" t="s">
        <v>168</v>
      </c>
      <c r="E132" s="137" t="s">
        <v>3301</v>
      </c>
      <c r="F132" s="138" t="s">
        <v>3302</v>
      </c>
      <c r="G132" s="139" t="s">
        <v>2425</v>
      </c>
      <c r="H132" s="140">
        <v>1</v>
      </c>
      <c r="I132" s="141"/>
      <c r="J132" s="142">
        <f>ROUND(I132*H132,2)</f>
        <v>0</v>
      </c>
      <c r="K132" s="143"/>
      <c r="L132" s="28"/>
      <c r="M132" s="144" t="s">
        <v>1</v>
      </c>
      <c r="N132" s="145" t="s">
        <v>40</v>
      </c>
      <c r="P132" s="146">
        <f>O132*H132</f>
        <v>0</v>
      </c>
      <c r="Q132" s="146">
        <v>0</v>
      </c>
      <c r="R132" s="146">
        <f>Q132*H132</f>
        <v>0</v>
      </c>
      <c r="S132" s="146">
        <v>0</v>
      </c>
      <c r="T132" s="147">
        <f>S132*H132</f>
        <v>0</v>
      </c>
      <c r="AR132" s="148" t="s">
        <v>215</v>
      </c>
      <c r="AT132" s="148" t="s">
        <v>168</v>
      </c>
      <c r="AU132" s="148" t="s">
        <v>173</v>
      </c>
      <c r="AY132" s="13" t="s">
        <v>164</v>
      </c>
      <c r="BE132" s="149">
        <f>IF(N132="základná",J132,0)</f>
        <v>0</v>
      </c>
      <c r="BF132" s="149">
        <f>IF(N132="znížená",J132,0)</f>
        <v>0</v>
      </c>
      <c r="BG132" s="149">
        <f>IF(N132="zákl. prenesená",J132,0)</f>
        <v>0</v>
      </c>
      <c r="BH132" s="149">
        <f>IF(N132="zníž. prenesená",J132,0)</f>
        <v>0</v>
      </c>
      <c r="BI132" s="149">
        <f>IF(N132="nulová",J132,0)</f>
        <v>0</v>
      </c>
      <c r="BJ132" s="13" t="s">
        <v>173</v>
      </c>
      <c r="BK132" s="149">
        <f>ROUND(I132*H132,2)</f>
        <v>0</v>
      </c>
      <c r="BL132" s="13" t="s">
        <v>215</v>
      </c>
      <c r="BM132" s="148" t="s">
        <v>114</v>
      </c>
    </row>
    <row r="133" spans="2:65" s="1" customFormat="1" ht="24.2" customHeight="1">
      <c r="B133" s="135"/>
      <c r="C133" s="136" t="s">
        <v>539</v>
      </c>
      <c r="D133" s="136" t="s">
        <v>168</v>
      </c>
      <c r="E133" s="137" t="s">
        <v>2057</v>
      </c>
      <c r="F133" s="138" t="s">
        <v>2058</v>
      </c>
      <c r="G133" s="139" t="s">
        <v>1052</v>
      </c>
      <c r="H133" s="166"/>
      <c r="I133" s="141"/>
      <c r="J133" s="142">
        <f>ROUND(I133*H133,2)</f>
        <v>0</v>
      </c>
      <c r="K133" s="143"/>
      <c r="L133" s="28"/>
      <c r="M133" s="144" t="s">
        <v>1</v>
      </c>
      <c r="N133" s="145" t="s">
        <v>40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215</v>
      </c>
      <c r="AT133" s="148" t="s">
        <v>168</v>
      </c>
      <c r="AU133" s="148" t="s">
        <v>173</v>
      </c>
      <c r="AY133" s="13" t="s">
        <v>164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173</v>
      </c>
      <c r="BK133" s="149">
        <f>ROUND(I133*H133,2)</f>
        <v>0</v>
      </c>
      <c r="BL133" s="13" t="s">
        <v>215</v>
      </c>
      <c r="BM133" s="148" t="s">
        <v>120</v>
      </c>
    </row>
    <row r="134" spans="2:65" s="11" customFormat="1" ht="22.9" customHeight="1">
      <c r="B134" s="123"/>
      <c r="D134" s="124" t="s">
        <v>73</v>
      </c>
      <c r="E134" s="133" t="s">
        <v>1976</v>
      </c>
      <c r="F134" s="133" t="s">
        <v>1977</v>
      </c>
      <c r="I134" s="126"/>
      <c r="J134" s="134">
        <f>BK134</f>
        <v>0</v>
      </c>
      <c r="L134" s="123"/>
      <c r="M134" s="128"/>
      <c r="P134" s="129">
        <f>P135</f>
        <v>0</v>
      </c>
      <c r="R134" s="129">
        <f>R135</f>
        <v>0</v>
      </c>
      <c r="T134" s="130">
        <f>T135</f>
        <v>0</v>
      </c>
      <c r="AR134" s="124" t="s">
        <v>173</v>
      </c>
      <c r="AT134" s="131" t="s">
        <v>73</v>
      </c>
      <c r="AU134" s="131" t="s">
        <v>82</v>
      </c>
      <c r="AY134" s="124" t="s">
        <v>164</v>
      </c>
      <c r="BK134" s="132">
        <f>BK135</f>
        <v>0</v>
      </c>
    </row>
    <row r="135" spans="2:65" s="1" customFormat="1" ht="16.5" customHeight="1">
      <c r="B135" s="135"/>
      <c r="C135" s="136" t="s">
        <v>543</v>
      </c>
      <c r="D135" s="136" t="s">
        <v>168</v>
      </c>
      <c r="E135" s="137" t="s">
        <v>3303</v>
      </c>
      <c r="F135" s="138" t="s">
        <v>3304</v>
      </c>
      <c r="G135" s="139" t="s">
        <v>249</v>
      </c>
      <c r="H135" s="140">
        <v>6</v>
      </c>
      <c r="I135" s="141"/>
      <c r="J135" s="142">
        <f>ROUND(I135*H135,2)</f>
        <v>0</v>
      </c>
      <c r="K135" s="143"/>
      <c r="L135" s="28"/>
      <c r="M135" s="144" t="s">
        <v>1</v>
      </c>
      <c r="N135" s="145" t="s">
        <v>40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AR135" s="148" t="s">
        <v>215</v>
      </c>
      <c r="AT135" s="148" t="s">
        <v>168</v>
      </c>
      <c r="AU135" s="148" t="s">
        <v>173</v>
      </c>
      <c r="AY135" s="13" t="s">
        <v>164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13" t="s">
        <v>173</v>
      </c>
      <c r="BK135" s="149">
        <f>ROUND(I135*H135,2)</f>
        <v>0</v>
      </c>
      <c r="BL135" s="13" t="s">
        <v>215</v>
      </c>
      <c r="BM135" s="148" t="s">
        <v>215</v>
      </c>
    </row>
    <row r="136" spans="2:65" s="11" customFormat="1" ht="25.9" customHeight="1">
      <c r="B136" s="123"/>
      <c r="D136" s="124" t="s">
        <v>73</v>
      </c>
      <c r="E136" s="125" t="s">
        <v>556</v>
      </c>
      <c r="F136" s="125" t="s">
        <v>2008</v>
      </c>
      <c r="I136" s="126"/>
      <c r="J136" s="127">
        <f>BK136</f>
        <v>0</v>
      </c>
      <c r="L136" s="123"/>
      <c r="M136" s="128"/>
      <c r="P136" s="129">
        <f>P137+P139</f>
        <v>0</v>
      </c>
      <c r="R136" s="129">
        <f>R137+R139</f>
        <v>0</v>
      </c>
      <c r="T136" s="130">
        <f>T137+T139</f>
        <v>0</v>
      </c>
      <c r="AR136" s="124" t="s">
        <v>525</v>
      </c>
      <c r="AT136" s="131" t="s">
        <v>73</v>
      </c>
      <c r="AU136" s="131" t="s">
        <v>74</v>
      </c>
      <c r="AY136" s="124" t="s">
        <v>164</v>
      </c>
      <c r="BK136" s="132">
        <f>BK137+BK139</f>
        <v>0</v>
      </c>
    </row>
    <row r="137" spans="2:65" s="11" customFormat="1" ht="22.9" customHeight="1">
      <c r="B137" s="123"/>
      <c r="D137" s="124" t="s">
        <v>73</v>
      </c>
      <c r="E137" s="133" t="s">
        <v>3305</v>
      </c>
      <c r="F137" s="133" t="s">
        <v>3306</v>
      </c>
      <c r="I137" s="126"/>
      <c r="J137" s="134">
        <f>BK137</f>
        <v>0</v>
      </c>
      <c r="L137" s="123"/>
      <c r="M137" s="128"/>
      <c r="P137" s="129">
        <f>P138</f>
        <v>0</v>
      </c>
      <c r="R137" s="129">
        <f>R138</f>
        <v>0</v>
      </c>
      <c r="T137" s="130">
        <f>T138</f>
        <v>0</v>
      </c>
      <c r="AR137" s="124" t="s">
        <v>525</v>
      </c>
      <c r="AT137" s="131" t="s">
        <v>73</v>
      </c>
      <c r="AU137" s="131" t="s">
        <v>82</v>
      </c>
      <c r="AY137" s="124" t="s">
        <v>164</v>
      </c>
      <c r="BK137" s="132">
        <f>BK138</f>
        <v>0</v>
      </c>
    </row>
    <row r="138" spans="2:65" s="1" customFormat="1" ht="21.75" customHeight="1">
      <c r="B138" s="135"/>
      <c r="C138" s="136" t="s">
        <v>165</v>
      </c>
      <c r="D138" s="136" t="s">
        <v>168</v>
      </c>
      <c r="E138" s="137" t="s">
        <v>3307</v>
      </c>
      <c r="F138" s="138" t="s">
        <v>3308</v>
      </c>
      <c r="G138" s="139" t="s">
        <v>249</v>
      </c>
      <c r="H138" s="140">
        <v>6</v>
      </c>
      <c r="I138" s="141"/>
      <c r="J138" s="142">
        <f>ROUND(I138*H138,2)</f>
        <v>0</v>
      </c>
      <c r="K138" s="143"/>
      <c r="L138" s="28"/>
      <c r="M138" s="144" t="s">
        <v>1</v>
      </c>
      <c r="N138" s="145" t="s">
        <v>40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453</v>
      </c>
      <c r="AT138" s="148" t="s">
        <v>168</v>
      </c>
      <c r="AU138" s="148" t="s">
        <v>173</v>
      </c>
      <c r="AY138" s="13" t="s">
        <v>164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3" t="s">
        <v>173</v>
      </c>
      <c r="BK138" s="149">
        <f>ROUND(I138*H138,2)</f>
        <v>0</v>
      </c>
      <c r="BL138" s="13" t="s">
        <v>453</v>
      </c>
      <c r="BM138" s="148" t="s">
        <v>223</v>
      </c>
    </row>
    <row r="139" spans="2:65" s="11" customFormat="1" ht="22.9" customHeight="1">
      <c r="B139" s="123"/>
      <c r="D139" s="124" t="s">
        <v>73</v>
      </c>
      <c r="E139" s="133" t="s">
        <v>3309</v>
      </c>
      <c r="F139" s="133" t="s">
        <v>3310</v>
      </c>
      <c r="I139" s="126"/>
      <c r="J139" s="134">
        <f>BK139</f>
        <v>0</v>
      </c>
      <c r="L139" s="123"/>
      <c r="M139" s="128"/>
      <c r="P139" s="129">
        <f>P140</f>
        <v>0</v>
      </c>
      <c r="R139" s="129">
        <f>R140</f>
        <v>0</v>
      </c>
      <c r="T139" s="130">
        <f>T140</f>
        <v>0</v>
      </c>
      <c r="AR139" s="124" t="s">
        <v>525</v>
      </c>
      <c r="AT139" s="131" t="s">
        <v>73</v>
      </c>
      <c r="AU139" s="131" t="s">
        <v>82</v>
      </c>
      <c r="AY139" s="124" t="s">
        <v>164</v>
      </c>
      <c r="BK139" s="132">
        <f>BK140</f>
        <v>0</v>
      </c>
    </row>
    <row r="140" spans="2:65" s="1" customFormat="1" ht="16.5" customHeight="1">
      <c r="B140" s="135"/>
      <c r="C140" s="136" t="s">
        <v>108</v>
      </c>
      <c r="D140" s="136" t="s">
        <v>168</v>
      </c>
      <c r="E140" s="137" t="s">
        <v>3311</v>
      </c>
      <c r="F140" s="138" t="s">
        <v>3312</v>
      </c>
      <c r="G140" s="139" t="s">
        <v>2425</v>
      </c>
      <c r="H140" s="140">
        <v>1</v>
      </c>
      <c r="I140" s="141"/>
      <c r="J140" s="142">
        <f>ROUND(I140*H140,2)</f>
        <v>0</v>
      </c>
      <c r="K140" s="143"/>
      <c r="L140" s="28"/>
      <c r="M140" s="150" t="s">
        <v>1</v>
      </c>
      <c r="N140" s="151" t="s">
        <v>40</v>
      </c>
      <c r="O140" s="152"/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48" t="s">
        <v>453</v>
      </c>
      <c r="AT140" s="148" t="s">
        <v>168</v>
      </c>
      <c r="AU140" s="148" t="s">
        <v>173</v>
      </c>
      <c r="AY140" s="13" t="s">
        <v>164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173</v>
      </c>
      <c r="BK140" s="149">
        <f>ROUND(I140*H140,2)</f>
        <v>0</v>
      </c>
      <c r="BL140" s="13" t="s">
        <v>453</v>
      </c>
      <c r="BM140" s="148" t="s">
        <v>7</v>
      </c>
    </row>
    <row r="141" spans="2:65" s="1" customFormat="1" ht="6.95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2:K140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3313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2652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ROUND((SUM(BE124:BE181)),  2)</f>
        <v>0</v>
      </c>
      <c r="G33" s="91"/>
      <c r="H33" s="91"/>
      <c r="I33" s="92">
        <v>0.2</v>
      </c>
      <c r="J33" s="90">
        <f>ROUND(((SUM(BE124:BE181))*I33),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ROUND((SUM(BF124:BF181)),  2)</f>
        <v>0</v>
      </c>
      <c r="G34" s="91"/>
      <c r="H34" s="91"/>
      <c r="I34" s="92">
        <v>0.2</v>
      </c>
      <c r="J34" s="90">
        <f>ROUND(((SUM(BF124:BF181))*I34),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ROUND((SUM(BG124:BG181)),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ROUND((SUM(BH124:BH181)),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ROUND((SUM(BI124:BI181)),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10 - Požiarna nádrž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Ing. Timotej Čápek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J124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3314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8" customFormat="1" ht="24.95" customHeight="1">
      <c r="B98" s="106"/>
      <c r="D98" s="107" t="s">
        <v>3315</v>
      </c>
      <c r="E98" s="108"/>
      <c r="F98" s="108"/>
      <c r="G98" s="108"/>
      <c r="H98" s="108"/>
      <c r="I98" s="108"/>
      <c r="J98" s="109">
        <f>J139</f>
        <v>0</v>
      </c>
      <c r="L98" s="106"/>
    </row>
    <row r="99" spans="2:12" s="8" customFormat="1" ht="24.95" customHeight="1">
      <c r="B99" s="106"/>
      <c r="D99" s="107" t="s">
        <v>3316</v>
      </c>
      <c r="E99" s="108"/>
      <c r="F99" s="108"/>
      <c r="G99" s="108"/>
      <c r="H99" s="108"/>
      <c r="I99" s="108"/>
      <c r="J99" s="109">
        <f>J142</f>
        <v>0</v>
      </c>
      <c r="L99" s="106"/>
    </row>
    <row r="100" spans="2:12" s="8" customFormat="1" ht="24.95" customHeight="1">
      <c r="B100" s="106"/>
      <c r="D100" s="107" t="s">
        <v>3317</v>
      </c>
      <c r="E100" s="108"/>
      <c r="F100" s="108"/>
      <c r="G100" s="108"/>
      <c r="H100" s="108"/>
      <c r="I100" s="108"/>
      <c r="J100" s="109">
        <f>J146</f>
        <v>0</v>
      </c>
      <c r="L100" s="106"/>
    </row>
    <row r="101" spans="2:12" s="8" customFormat="1" ht="24.95" customHeight="1">
      <c r="B101" s="106"/>
      <c r="D101" s="107" t="s">
        <v>3318</v>
      </c>
      <c r="E101" s="108"/>
      <c r="F101" s="108"/>
      <c r="G101" s="108"/>
      <c r="H101" s="108"/>
      <c r="I101" s="108"/>
      <c r="J101" s="109">
        <f>J148</f>
        <v>0</v>
      </c>
      <c r="L101" s="106"/>
    </row>
    <row r="102" spans="2:12" s="8" customFormat="1" ht="24.95" customHeight="1">
      <c r="B102" s="106"/>
      <c r="D102" s="107" t="s">
        <v>134</v>
      </c>
      <c r="E102" s="108"/>
      <c r="F102" s="108"/>
      <c r="G102" s="108"/>
      <c r="H102" s="108"/>
      <c r="I102" s="108"/>
      <c r="J102" s="109">
        <f>J154</f>
        <v>0</v>
      </c>
      <c r="L102" s="106"/>
    </row>
    <row r="103" spans="2:12" s="9" customFormat="1" ht="19.899999999999999" customHeight="1">
      <c r="B103" s="110"/>
      <c r="D103" s="111" t="s">
        <v>500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12" s="9" customFormat="1" ht="19.899999999999999" customHeight="1">
      <c r="B104" s="110"/>
      <c r="D104" s="111" t="s">
        <v>136</v>
      </c>
      <c r="E104" s="112"/>
      <c r="F104" s="112"/>
      <c r="G104" s="112"/>
      <c r="H104" s="112"/>
      <c r="I104" s="112"/>
      <c r="J104" s="113">
        <f>J179</f>
        <v>0</v>
      </c>
      <c r="L104" s="110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150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26.25" customHeight="1">
      <c r="B114" s="28"/>
      <c r="E114" s="215" t="str">
        <f>E7</f>
        <v>Obnova a modernizácia objektu Centra univerzitného športu pri SPU v Nitre</v>
      </c>
      <c r="F114" s="216"/>
      <c r="G114" s="216"/>
      <c r="H114" s="216"/>
      <c r="L114" s="28"/>
    </row>
    <row r="115" spans="2:65" s="1" customFormat="1" ht="12" customHeight="1">
      <c r="B115" s="28"/>
      <c r="C115" s="23" t="s">
        <v>127</v>
      </c>
      <c r="L115" s="28"/>
    </row>
    <row r="116" spans="2:65" s="1" customFormat="1" ht="16.5" customHeight="1">
      <c r="B116" s="28"/>
      <c r="E116" s="177" t="str">
        <f>E9</f>
        <v>10 - Požiarna nádrž</v>
      </c>
      <c r="F116" s="217"/>
      <c r="G116" s="217"/>
      <c r="H116" s="217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Nitra</v>
      </c>
      <c r="I118" s="23" t="s">
        <v>21</v>
      </c>
      <c r="J118" s="51">
        <f>IF(J12="","",J12)</f>
        <v>45406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E15</f>
        <v>SPU v Nitre</v>
      </c>
      <c r="I120" s="23" t="s">
        <v>28</v>
      </c>
      <c r="J120" s="26" t="str">
        <f>E21</f>
        <v>Ing. Stanislav Mikle</v>
      </c>
      <c r="L120" s="28"/>
    </row>
    <row r="121" spans="2:65" s="1" customFormat="1" ht="15.2" customHeight="1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>Ing. Timotej Čápek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151</v>
      </c>
      <c r="D123" s="116" t="s">
        <v>59</v>
      </c>
      <c r="E123" s="116" t="s">
        <v>55</v>
      </c>
      <c r="F123" s="116" t="s">
        <v>56</v>
      </c>
      <c r="G123" s="116" t="s">
        <v>152</v>
      </c>
      <c r="H123" s="116" t="s">
        <v>153</v>
      </c>
      <c r="I123" s="116" t="s">
        <v>154</v>
      </c>
      <c r="J123" s="117" t="s">
        <v>131</v>
      </c>
      <c r="K123" s="118" t="s">
        <v>155</v>
      </c>
      <c r="L123" s="114"/>
      <c r="M123" s="58" t="s">
        <v>1</v>
      </c>
      <c r="N123" s="59" t="s">
        <v>38</v>
      </c>
      <c r="O123" s="59" t="s">
        <v>156</v>
      </c>
      <c r="P123" s="59" t="s">
        <v>157</v>
      </c>
      <c r="Q123" s="59" t="s">
        <v>158</v>
      </c>
      <c r="R123" s="59" t="s">
        <v>159</v>
      </c>
      <c r="S123" s="59" t="s">
        <v>160</v>
      </c>
      <c r="T123" s="60" t="s">
        <v>161</v>
      </c>
    </row>
    <row r="124" spans="2:65" s="1" customFormat="1" ht="22.9" customHeight="1">
      <c r="B124" s="28"/>
      <c r="C124" s="63" t="s">
        <v>132</v>
      </c>
      <c r="J124" s="119">
        <f>BK124</f>
        <v>0</v>
      </c>
      <c r="L124" s="28"/>
      <c r="M124" s="61"/>
      <c r="N124" s="52"/>
      <c r="O124" s="52"/>
      <c r="P124" s="120">
        <f>P125+P139+P142+P146+P148+P154</f>
        <v>0</v>
      </c>
      <c r="Q124" s="52"/>
      <c r="R124" s="120">
        <f>R125+R139+R142+R146+R148+R154</f>
        <v>0</v>
      </c>
      <c r="S124" s="52"/>
      <c r="T124" s="121">
        <f>T125+T139+T142+T146+T148+T154</f>
        <v>0</v>
      </c>
      <c r="AT124" s="13" t="s">
        <v>73</v>
      </c>
      <c r="AU124" s="13" t="s">
        <v>133</v>
      </c>
      <c r="BK124" s="122">
        <f>BK125+BK139+BK142+BK146+BK148+BK154</f>
        <v>0</v>
      </c>
    </row>
    <row r="125" spans="2:65" s="11" customFormat="1" ht="25.9" customHeight="1">
      <c r="B125" s="123"/>
      <c r="D125" s="124" t="s">
        <v>73</v>
      </c>
      <c r="E125" s="125" t="s">
        <v>82</v>
      </c>
      <c r="F125" s="125" t="s">
        <v>518</v>
      </c>
      <c r="I125" s="126"/>
      <c r="J125" s="127">
        <f>BK125</f>
        <v>0</v>
      </c>
      <c r="L125" s="123"/>
      <c r="M125" s="128"/>
      <c r="P125" s="129">
        <f>SUM(P126:P138)</f>
        <v>0</v>
      </c>
      <c r="R125" s="129">
        <f>SUM(R126:R138)</f>
        <v>0</v>
      </c>
      <c r="T125" s="130">
        <f>SUM(T126:T138)</f>
        <v>0</v>
      </c>
      <c r="AR125" s="124" t="s">
        <v>82</v>
      </c>
      <c r="AT125" s="131" t="s">
        <v>73</v>
      </c>
      <c r="AU125" s="131" t="s">
        <v>74</v>
      </c>
      <c r="AY125" s="124" t="s">
        <v>164</v>
      </c>
      <c r="BK125" s="132">
        <f>SUM(BK126:BK138)</f>
        <v>0</v>
      </c>
    </row>
    <row r="126" spans="2:65" s="1" customFormat="1" ht="33" customHeight="1">
      <c r="B126" s="135"/>
      <c r="C126" s="136" t="s">
        <v>82</v>
      </c>
      <c r="D126" s="136" t="s">
        <v>168</v>
      </c>
      <c r="E126" s="137" t="s">
        <v>3319</v>
      </c>
      <c r="F126" s="138" t="s">
        <v>3320</v>
      </c>
      <c r="G126" s="139" t="s">
        <v>171</v>
      </c>
      <c r="H126" s="140">
        <v>65.010000000000005</v>
      </c>
      <c r="I126" s="141"/>
      <c r="J126" s="142">
        <f t="shared" ref="J126:J138" si="0">ROUND(I126*H126,2)</f>
        <v>0</v>
      </c>
      <c r="K126" s="143"/>
      <c r="L126" s="28"/>
      <c r="M126" s="144" t="s">
        <v>1</v>
      </c>
      <c r="N126" s="145" t="s">
        <v>40</v>
      </c>
      <c r="P126" s="146">
        <f t="shared" ref="P126:P138" si="1">O126*H126</f>
        <v>0</v>
      </c>
      <c r="Q126" s="146">
        <v>0</v>
      </c>
      <c r="R126" s="146">
        <f t="shared" ref="R126:R138" si="2">Q126*H126</f>
        <v>0</v>
      </c>
      <c r="S126" s="146">
        <v>0</v>
      </c>
      <c r="T126" s="147">
        <f t="shared" ref="T126:T138" si="3">S126*H126</f>
        <v>0</v>
      </c>
      <c r="AR126" s="148" t="s">
        <v>172</v>
      </c>
      <c r="AT126" s="148" t="s">
        <v>168</v>
      </c>
      <c r="AU126" s="148" t="s">
        <v>82</v>
      </c>
      <c r="AY126" s="13" t="s">
        <v>164</v>
      </c>
      <c r="BE126" s="149">
        <f t="shared" ref="BE126:BE138" si="4">IF(N126="základná",J126,0)</f>
        <v>0</v>
      </c>
      <c r="BF126" s="149">
        <f t="shared" ref="BF126:BF138" si="5">IF(N126="znížená",J126,0)</f>
        <v>0</v>
      </c>
      <c r="BG126" s="149">
        <f t="shared" ref="BG126:BG138" si="6">IF(N126="zákl. prenesená",J126,0)</f>
        <v>0</v>
      </c>
      <c r="BH126" s="149">
        <f t="shared" ref="BH126:BH138" si="7">IF(N126="zníž. prenesená",J126,0)</f>
        <v>0</v>
      </c>
      <c r="BI126" s="149">
        <f t="shared" ref="BI126:BI138" si="8">IF(N126="nulová",J126,0)</f>
        <v>0</v>
      </c>
      <c r="BJ126" s="13" t="s">
        <v>173</v>
      </c>
      <c r="BK126" s="149">
        <f t="shared" ref="BK126:BK138" si="9">ROUND(I126*H126,2)</f>
        <v>0</v>
      </c>
      <c r="BL126" s="13" t="s">
        <v>172</v>
      </c>
      <c r="BM126" s="148" t="s">
        <v>173</v>
      </c>
    </row>
    <row r="127" spans="2:65" s="1" customFormat="1" ht="24.2" customHeight="1">
      <c r="B127" s="135"/>
      <c r="C127" s="136" t="s">
        <v>173</v>
      </c>
      <c r="D127" s="136" t="s">
        <v>168</v>
      </c>
      <c r="E127" s="137" t="s">
        <v>3321</v>
      </c>
      <c r="F127" s="138" t="s">
        <v>3322</v>
      </c>
      <c r="G127" s="139" t="s">
        <v>171</v>
      </c>
      <c r="H127" s="140">
        <v>69.400000000000006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172</v>
      </c>
      <c r="AT127" s="148" t="s">
        <v>168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172</v>
      </c>
      <c r="BM127" s="148" t="s">
        <v>172</v>
      </c>
    </row>
    <row r="128" spans="2:65" s="1" customFormat="1" ht="24.2" customHeight="1">
      <c r="B128" s="135"/>
      <c r="C128" s="136" t="s">
        <v>525</v>
      </c>
      <c r="D128" s="136" t="s">
        <v>168</v>
      </c>
      <c r="E128" s="137" t="s">
        <v>3323</v>
      </c>
      <c r="F128" s="138" t="s">
        <v>3324</v>
      </c>
      <c r="G128" s="139" t="s">
        <v>177</v>
      </c>
      <c r="H128" s="140">
        <v>4.3179999999999996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172</v>
      </c>
      <c r="AT128" s="148" t="s">
        <v>168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172</v>
      </c>
      <c r="BM128" s="148" t="s">
        <v>535</v>
      </c>
    </row>
    <row r="129" spans="2:65" s="1" customFormat="1" ht="37.9" customHeight="1">
      <c r="B129" s="135"/>
      <c r="C129" s="136" t="s">
        <v>172</v>
      </c>
      <c r="D129" s="136" t="s">
        <v>168</v>
      </c>
      <c r="E129" s="137" t="s">
        <v>2667</v>
      </c>
      <c r="F129" s="138" t="s">
        <v>2668</v>
      </c>
      <c r="G129" s="139" t="s">
        <v>177</v>
      </c>
      <c r="H129" s="140">
        <v>4.3179999999999996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172</v>
      </c>
      <c r="AT129" s="148" t="s">
        <v>168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172</v>
      </c>
      <c r="BM129" s="148" t="s">
        <v>543</v>
      </c>
    </row>
    <row r="130" spans="2:65" s="1" customFormat="1" ht="24.2" customHeight="1">
      <c r="B130" s="135"/>
      <c r="C130" s="136" t="s">
        <v>483</v>
      </c>
      <c r="D130" s="136" t="s">
        <v>168</v>
      </c>
      <c r="E130" s="137" t="s">
        <v>3325</v>
      </c>
      <c r="F130" s="138" t="s">
        <v>3326</v>
      </c>
      <c r="G130" s="139" t="s">
        <v>177</v>
      </c>
      <c r="H130" s="140">
        <v>146.803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172</v>
      </c>
      <c r="AT130" s="148" t="s">
        <v>168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172</v>
      </c>
      <c r="BM130" s="148" t="s">
        <v>108</v>
      </c>
    </row>
    <row r="131" spans="2:65" s="1" customFormat="1" ht="24.2" customHeight="1">
      <c r="B131" s="135"/>
      <c r="C131" s="136" t="s">
        <v>535</v>
      </c>
      <c r="D131" s="136" t="s">
        <v>168</v>
      </c>
      <c r="E131" s="137" t="s">
        <v>522</v>
      </c>
      <c r="F131" s="138" t="s">
        <v>523</v>
      </c>
      <c r="G131" s="139" t="s">
        <v>177</v>
      </c>
      <c r="H131" s="140">
        <v>146.803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172</v>
      </c>
      <c r="AT131" s="148" t="s">
        <v>168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172</v>
      </c>
      <c r="BM131" s="148" t="s">
        <v>114</v>
      </c>
    </row>
    <row r="132" spans="2:65" s="1" customFormat="1" ht="24.2" customHeight="1">
      <c r="B132" s="135"/>
      <c r="C132" s="136" t="s">
        <v>539</v>
      </c>
      <c r="D132" s="136" t="s">
        <v>168</v>
      </c>
      <c r="E132" s="137" t="s">
        <v>2670</v>
      </c>
      <c r="F132" s="138" t="s">
        <v>2671</v>
      </c>
      <c r="G132" s="139" t="s">
        <v>177</v>
      </c>
      <c r="H132" s="140">
        <v>4.3179999999999996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172</v>
      </c>
      <c r="AT132" s="148" t="s">
        <v>168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172</v>
      </c>
      <c r="BM132" s="148" t="s">
        <v>120</v>
      </c>
    </row>
    <row r="133" spans="2:65" s="1" customFormat="1" ht="37.9" customHeight="1">
      <c r="B133" s="135"/>
      <c r="C133" s="136" t="s">
        <v>543</v>
      </c>
      <c r="D133" s="136" t="s">
        <v>168</v>
      </c>
      <c r="E133" s="137" t="s">
        <v>2673</v>
      </c>
      <c r="F133" s="138" t="s">
        <v>2674</v>
      </c>
      <c r="G133" s="139" t="s">
        <v>177</v>
      </c>
      <c r="H133" s="140">
        <v>64.555000000000007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172</v>
      </c>
      <c r="AT133" s="148" t="s">
        <v>168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172</v>
      </c>
      <c r="BM133" s="148" t="s">
        <v>215</v>
      </c>
    </row>
    <row r="134" spans="2:65" s="1" customFormat="1" ht="16.5" customHeight="1">
      <c r="B134" s="135"/>
      <c r="C134" s="136" t="s">
        <v>165</v>
      </c>
      <c r="D134" s="136" t="s">
        <v>168</v>
      </c>
      <c r="E134" s="137" t="s">
        <v>547</v>
      </c>
      <c r="F134" s="138" t="s">
        <v>548</v>
      </c>
      <c r="G134" s="139" t="s">
        <v>177</v>
      </c>
      <c r="H134" s="140">
        <v>64.555000000000007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172</v>
      </c>
      <c r="AT134" s="148" t="s">
        <v>168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172</v>
      </c>
      <c r="BM134" s="148" t="s">
        <v>223</v>
      </c>
    </row>
    <row r="135" spans="2:65" s="1" customFormat="1" ht="24.2" customHeight="1">
      <c r="B135" s="135"/>
      <c r="C135" s="136" t="s">
        <v>108</v>
      </c>
      <c r="D135" s="136" t="s">
        <v>168</v>
      </c>
      <c r="E135" s="137" t="s">
        <v>550</v>
      </c>
      <c r="F135" s="138" t="s">
        <v>551</v>
      </c>
      <c r="G135" s="139" t="s">
        <v>274</v>
      </c>
      <c r="H135" s="140">
        <v>109.744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172</v>
      </c>
      <c r="AT135" s="148" t="s">
        <v>168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172</v>
      </c>
      <c r="BM135" s="148" t="s">
        <v>7</v>
      </c>
    </row>
    <row r="136" spans="2:65" s="1" customFormat="1" ht="33" customHeight="1">
      <c r="B136" s="135"/>
      <c r="C136" s="136" t="s">
        <v>111</v>
      </c>
      <c r="D136" s="136" t="s">
        <v>168</v>
      </c>
      <c r="E136" s="137" t="s">
        <v>3327</v>
      </c>
      <c r="F136" s="138" t="s">
        <v>3328</v>
      </c>
      <c r="G136" s="139" t="s">
        <v>177</v>
      </c>
      <c r="H136" s="140">
        <v>84.751000000000005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172</v>
      </c>
      <c r="AT136" s="148" t="s">
        <v>168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238</v>
      </c>
    </row>
    <row r="137" spans="2:65" s="1" customFormat="1" ht="24.2" customHeight="1">
      <c r="B137" s="135"/>
      <c r="C137" s="136" t="s">
        <v>114</v>
      </c>
      <c r="D137" s="136" t="s">
        <v>168</v>
      </c>
      <c r="E137" s="137" t="s">
        <v>2680</v>
      </c>
      <c r="F137" s="138" t="s">
        <v>2681</v>
      </c>
      <c r="G137" s="139" t="s">
        <v>177</v>
      </c>
      <c r="H137" s="140">
        <v>0.51900000000000002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172</v>
      </c>
      <c r="AT137" s="148" t="s">
        <v>168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255</v>
      </c>
    </row>
    <row r="138" spans="2:65" s="1" customFormat="1" ht="16.5" customHeight="1">
      <c r="B138" s="135"/>
      <c r="C138" s="155" t="s">
        <v>117</v>
      </c>
      <c r="D138" s="155" t="s">
        <v>556</v>
      </c>
      <c r="E138" s="156" t="s">
        <v>2683</v>
      </c>
      <c r="F138" s="157" t="s">
        <v>2684</v>
      </c>
      <c r="G138" s="158" t="s">
        <v>274</v>
      </c>
      <c r="H138" s="159">
        <v>0.88200000000000001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543</v>
      </c>
      <c r="AT138" s="148" t="s">
        <v>556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263</v>
      </c>
    </row>
    <row r="139" spans="2:65" s="11" customFormat="1" ht="25.9" customHeight="1">
      <c r="B139" s="123"/>
      <c r="D139" s="124" t="s">
        <v>73</v>
      </c>
      <c r="E139" s="125" t="s">
        <v>173</v>
      </c>
      <c r="F139" s="125" t="s">
        <v>569</v>
      </c>
      <c r="I139" s="126"/>
      <c r="J139" s="127">
        <f>BK139</f>
        <v>0</v>
      </c>
      <c r="L139" s="123"/>
      <c r="M139" s="128"/>
      <c r="P139" s="129">
        <f>SUM(P140:P141)</f>
        <v>0</v>
      </c>
      <c r="R139" s="129">
        <f>SUM(R140:R141)</f>
        <v>0</v>
      </c>
      <c r="T139" s="130">
        <f>SUM(T140:T141)</f>
        <v>0</v>
      </c>
      <c r="AR139" s="124" t="s">
        <v>82</v>
      </c>
      <c r="AT139" s="131" t="s">
        <v>73</v>
      </c>
      <c r="AU139" s="131" t="s">
        <v>74</v>
      </c>
      <c r="AY139" s="124" t="s">
        <v>164</v>
      </c>
      <c r="BK139" s="132">
        <f>SUM(BK140:BK141)</f>
        <v>0</v>
      </c>
    </row>
    <row r="140" spans="2:65" s="1" customFormat="1" ht="24.2" customHeight="1">
      <c r="B140" s="135"/>
      <c r="C140" s="136" t="s">
        <v>120</v>
      </c>
      <c r="D140" s="136" t="s">
        <v>168</v>
      </c>
      <c r="E140" s="137" t="s">
        <v>3329</v>
      </c>
      <c r="F140" s="138" t="s">
        <v>3330</v>
      </c>
      <c r="G140" s="139" t="s">
        <v>177</v>
      </c>
      <c r="H140" s="140">
        <v>4.7759999999999998</v>
      </c>
      <c r="I140" s="141"/>
      <c r="J140" s="142">
        <f>ROUND(I140*H140,2)</f>
        <v>0</v>
      </c>
      <c r="K140" s="143"/>
      <c r="L140" s="28"/>
      <c r="M140" s="144" t="s">
        <v>1</v>
      </c>
      <c r="N140" s="145" t="s">
        <v>40</v>
      </c>
      <c r="P140" s="146">
        <f>O140*H140</f>
        <v>0</v>
      </c>
      <c r="Q140" s="146">
        <v>0</v>
      </c>
      <c r="R140" s="146">
        <f>Q140*H140</f>
        <v>0</v>
      </c>
      <c r="S140" s="146">
        <v>0</v>
      </c>
      <c r="T140" s="147">
        <f>S140*H140</f>
        <v>0</v>
      </c>
      <c r="AR140" s="148" t="s">
        <v>172</v>
      </c>
      <c r="AT140" s="148" t="s">
        <v>168</v>
      </c>
      <c r="AU140" s="148" t="s">
        <v>82</v>
      </c>
      <c r="AY140" s="13" t="s">
        <v>164</v>
      </c>
      <c r="BE140" s="149">
        <f>IF(N140="základná",J140,0)</f>
        <v>0</v>
      </c>
      <c r="BF140" s="149">
        <f>IF(N140="znížená",J140,0)</f>
        <v>0</v>
      </c>
      <c r="BG140" s="149">
        <f>IF(N140="zákl. prenesená",J140,0)</f>
        <v>0</v>
      </c>
      <c r="BH140" s="149">
        <f>IF(N140="zníž. prenesená",J140,0)</f>
        <v>0</v>
      </c>
      <c r="BI140" s="149">
        <f>IF(N140="nulová",J140,0)</f>
        <v>0</v>
      </c>
      <c r="BJ140" s="13" t="s">
        <v>173</v>
      </c>
      <c r="BK140" s="149">
        <f>ROUND(I140*H140,2)</f>
        <v>0</v>
      </c>
      <c r="BL140" s="13" t="s">
        <v>172</v>
      </c>
      <c r="BM140" s="148" t="s">
        <v>271</v>
      </c>
    </row>
    <row r="141" spans="2:65" s="1" customFormat="1" ht="24.2" customHeight="1">
      <c r="B141" s="135"/>
      <c r="C141" s="136" t="s">
        <v>123</v>
      </c>
      <c r="D141" s="136" t="s">
        <v>168</v>
      </c>
      <c r="E141" s="137" t="s">
        <v>3331</v>
      </c>
      <c r="F141" s="138" t="s">
        <v>3332</v>
      </c>
      <c r="G141" s="139" t="s">
        <v>171</v>
      </c>
      <c r="H141" s="140">
        <v>34.709000000000003</v>
      </c>
      <c r="I141" s="141"/>
      <c r="J141" s="142">
        <f>ROUND(I141*H141,2)</f>
        <v>0</v>
      </c>
      <c r="K141" s="143"/>
      <c r="L141" s="28"/>
      <c r="M141" s="144" t="s">
        <v>1</v>
      </c>
      <c r="N141" s="145" t="s">
        <v>40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172</v>
      </c>
      <c r="AT141" s="148" t="s">
        <v>168</v>
      </c>
      <c r="AU141" s="148" t="s">
        <v>82</v>
      </c>
      <c r="AY141" s="13" t="s">
        <v>164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3" t="s">
        <v>173</v>
      </c>
      <c r="BK141" s="149">
        <f>ROUND(I141*H141,2)</f>
        <v>0</v>
      </c>
      <c r="BL141" s="13" t="s">
        <v>172</v>
      </c>
      <c r="BM141" s="148" t="s">
        <v>276</v>
      </c>
    </row>
    <row r="142" spans="2:65" s="11" customFormat="1" ht="25.9" customHeight="1">
      <c r="B142" s="123"/>
      <c r="D142" s="124" t="s">
        <v>73</v>
      </c>
      <c r="E142" s="125" t="s">
        <v>172</v>
      </c>
      <c r="F142" s="125" t="s">
        <v>671</v>
      </c>
      <c r="I142" s="126"/>
      <c r="J142" s="127">
        <f>BK142</f>
        <v>0</v>
      </c>
      <c r="L142" s="123"/>
      <c r="M142" s="128"/>
      <c r="P142" s="129">
        <f>SUM(P143:P145)</f>
        <v>0</v>
      </c>
      <c r="R142" s="129">
        <f>SUM(R143:R145)</f>
        <v>0</v>
      </c>
      <c r="T142" s="130">
        <f>SUM(T143:T145)</f>
        <v>0</v>
      </c>
      <c r="AR142" s="124" t="s">
        <v>82</v>
      </c>
      <c r="AT142" s="131" t="s">
        <v>73</v>
      </c>
      <c r="AU142" s="131" t="s">
        <v>74</v>
      </c>
      <c r="AY142" s="124" t="s">
        <v>164</v>
      </c>
      <c r="BK142" s="132">
        <f>SUM(BK143:BK145)</f>
        <v>0</v>
      </c>
    </row>
    <row r="143" spans="2:65" s="1" customFormat="1" ht="33" customHeight="1">
      <c r="B143" s="135"/>
      <c r="C143" s="136" t="s">
        <v>215</v>
      </c>
      <c r="D143" s="136" t="s">
        <v>168</v>
      </c>
      <c r="E143" s="137" t="s">
        <v>2686</v>
      </c>
      <c r="F143" s="138" t="s">
        <v>2687</v>
      </c>
      <c r="G143" s="139" t="s">
        <v>177</v>
      </c>
      <c r="H143" s="140">
        <v>0.90600000000000003</v>
      </c>
      <c r="I143" s="141"/>
      <c r="J143" s="142">
        <f>ROUND(I143*H143,2)</f>
        <v>0</v>
      </c>
      <c r="K143" s="143"/>
      <c r="L143" s="28"/>
      <c r="M143" s="144" t="s">
        <v>1</v>
      </c>
      <c r="N143" s="145" t="s">
        <v>40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172</v>
      </c>
      <c r="AT143" s="148" t="s">
        <v>168</v>
      </c>
      <c r="AU143" s="148" t="s">
        <v>82</v>
      </c>
      <c r="AY143" s="13" t="s">
        <v>164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173</v>
      </c>
      <c r="BK143" s="149">
        <f>ROUND(I143*H143,2)</f>
        <v>0</v>
      </c>
      <c r="BL143" s="13" t="s">
        <v>172</v>
      </c>
      <c r="BM143" s="148" t="s">
        <v>284</v>
      </c>
    </row>
    <row r="144" spans="2:65" s="1" customFormat="1" ht="24.2" customHeight="1">
      <c r="B144" s="135"/>
      <c r="C144" s="136" t="s">
        <v>219</v>
      </c>
      <c r="D144" s="136" t="s">
        <v>168</v>
      </c>
      <c r="E144" s="137" t="s">
        <v>3333</v>
      </c>
      <c r="F144" s="138" t="s">
        <v>3334</v>
      </c>
      <c r="G144" s="139" t="s">
        <v>192</v>
      </c>
      <c r="H144" s="140">
        <v>1</v>
      </c>
      <c r="I144" s="141"/>
      <c r="J144" s="142">
        <f>ROUND(I144*H144,2)</f>
        <v>0</v>
      </c>
      <c r="K144" s="143"/>
      <c r="L144" s="28"/>
      <c r="M144" s="144" t="s">
        <v>1</v>
      </c>
      <c r="N144" s="145" t="s">
        <v>40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AR144" s="148" t="s">
        <v>172</v>
      </c>
      <c r="AT144" s="148" t="s">
        <v>168</v>
      </c>
      <c r="AU144" s="148" t="s">
        <v>82</v>
      </c>
      <c r="AY144" s="13" t="s">
        <v>164</v>
      </c>
      <c r="BE144" s="149">
        <f>IF(N144="základná",J144,0)</f>
        <v>0</v>
      </c>
      <c r="BF144" s="149">
        <f>IF(N144="znížená",J144,0)</f>
        <v>0</v>
      </c>
      <c r="BG144" s="149">
        <f>IF(N144="zákl. prenesená",J144,0)</f>
        <v>0</v>
      </c>
      <c r="BH144" s="149">
        <f>IF(N144="zníž. prenesená",J144,0)</f>
        <v>0</v>
      </c>
      <c r="BI144" s="149">
        <f>IF(N144="nulová",J144,0)</f>
        <v>0</v>
      </c>
      <c r="BJ144" s="13" t="s">
        <v>173</v>
      </c>
      <c r="BK144" s="149">
        <f>ROUND(I144*H144,2)</f>
        <v>0</v>
      </c>
      <c r="BL144" s="13" t="s">
        <v>172</v>
      </c>
      <c r="BM144" s="148" t="s">
        <v>292</v>
      </c>
    </row>
    <row r="145" spans="2:65" s="1" customFormat="1" ht="16.5" customHeight="1">
      <c r="B145" s="135"/>
      <c r="C145" s="155" t="s">
        <v>223</v>
      </c>
      <c r="D145" s="155" t="s">
        <v>556</v>
      </c>
      <c r="E145" s="156" t="s">
        <v>3335</v>
      </c>
      <c r="F145" s="157" t="s">
        <v>3336</v>
      </c>
      <c r="G145" s="158" t="s">
        <v>192</v>
      </c>
      <c r="H145" s="159">
        <v>1</v>
      </c>
      <c r="I145" s="160"/>
      <c r="J145" s="161">
        <f>ROUND(I145*H145,2)</f>
        <v>0</v>
      </c>
      <c r="K145" s="162"/>
      <c r="L145" s="163"/>
      <c r="M145" s="164" t="s">
        <v>1</v>
      </c>
      <c r="N145" s="165" t="s">
        <v>40</v>
      </c>
      <c r="P145" s="146">
        <f>O145*H145</f>
        <v>0</v>
      </c>
      <c r="Q145" s="146">
        <v>0</v>
      </c>
      <c r="R145" s="146">
        <f>Q145*H145</f>
        <v>0</v>
      </c>
      <c r="S145" s="146">
        <v>0</v>
      </c>
      <c r="T145" s="147">
        <f>S145*H145</f>
        <v>0</v>
      </c>
      <c r="AR145" s="148" t="s">
        <v>543</v>
      </c>
      <c r="AT145" s="148" t="s">
        <v>556</v>
      </c>
      <c r="AU145" s="148" t="s">
        <v>82</v>
      </c>
      <c r="AY145" s="13" t="s">
        <v>164</v>
      </c>
      <c r="BE145" s="149">
        <f>IF(N145="základná",J145,0)</f>
        <v>0</v>
      </c>
      <c r="BF145" s="149">
        <f>IF(N145="znížená",J145,0)</f>
        <v>0</v>
      </c>
      <c r="BG145" s="149">
        <f>IF(N145="zákl. prenesená",J145,0)</f>
        <v>0</v>
      </c>
      <c r="BH145" s="149">
        <f>IF(N145="zníž. prenesená",J145,0)</f>
        <v>0</v>
      </c>
      <c r="BI145" s="149">
        <f>IF(N145="nulová",J145,0)</f>
        <v>0</v>
      </c>
      <c r="BJ145" s="13" t="s">
        <v>173</v>
      </c>
      <c r="BK145" s="149">
        <f>ROUND(I145*H145,2)</f>
        <v>0</v>
      </c>
      <c r="BL145" s="13" t="s">
        <v>172</v>
      </c>
      <c r="BM145" s="148" t="s">
        <v>300</v>
      </c>
    </row>
    <row r="146" spans="2:65" s="11" customFormat="1" ht="25.9" customHeight="1">
      <c r="B146" s="123"/>
      <c r="D146" s="124" t="s">
        <v>73</v>
      </c>
      <c r="E146" s="125" t="s">
        <v>483</v>
      </c>
      <c r="F146" s="125" t="s">
        <v>3337</v>
      </c>
      <c r="I146" s="126"/>
      <c r="J146" s="127">
        <f>BK146</f>
        <v>0</v>
      </c>
      <c r="L146" s="123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4" t="s">
        <v>82</v>
      </c>
      <c r="AT146" s="131" t="s">
        <v>73</v>
      </c>
      <c r="AU146" s="131" t="s">
        <v>74</v>
      </c>
      <c r="AY146" s="124" t="s">
        <v>164</v>
      </c>
      <c r="BK146" s="132">
        <f>BK147</f>
        <v>0</v>
      </c>
    </row>
    <row r="147" spans="2:65" s="1" customFormat="1" ht="33" customHeight="1">
      <c r="B147" s="135"/>
      <c r="C147" s="136" t="s">
        <v>227</v>
      </c>
      <c r="D147" s="136" t="s">
        <v>168</v>
      </c>
      <c r="E147" s="137" t="s">
        <v>3338</v>
      </c>
      <c r="F147" s="138" t="s">
        <v>3339</v>
      </c>
      <c r="G147" s="139" t="s">
        <v>171</v>
      </c>
      <c r="H147" s="140">
        <v>65.010000000000005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40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172</v>
      </c>
      <c r="AT147" s="148" t="s">
        <v>168</v>
      </c>
      <c r="AU147" s="148" t="s">
        <v>82</v>
      </c>
      <c r="AY147" s="13" t="s">
        <v>164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173</v>
      </c>
      <c r="BK147" s="149">
        <f>ROUND(I147*H147,2)</f>
        <v>0</v>
      </c>
      <c r="BL147" s="13" t="s">
        <v>172</v>
      </c>
      <c r="BM147" s="148" t="s">
        <v>322</v>
      </c>
    </row>
    <row r="148" spans="2:65" s="11" customFormat="1" ht="25.9" customHeight="1">
      <c r="B148" s="123"/>
      <c r="D148" s="124" t="s">
        <v>73</v>
      </c>
      <c r="E148" s="125" t="s">
        <v>165</v>
      </c>
      <c r="F148" s="125" t="s">
        <v>166</v>
      </c>
      <c r="I148" s="126"/>
      <c r="J148" s="127">
        <f>BK148</f>
        <v>0</v>
      </c>
      <c r="L148" s="123"/>
      <c r="M148" s="128"/>
      <c r="P148" s="129">
        <f>SUM(P149:P153)</f>
        <v>0</v>
      </c>
      <c r="R148" s="129">
        <f>SUM(R149:R153)</f>
        <v>0</v>
      </c>
      <c r="T148" s="130">
        <f>SUM(T149:T153)</f>
        <v>0</v>
      </c>
      <c r="AR148" s="124" t="s">
        <v>82</v>
      </c>
      <c r="AT148" s="131" t="s">
        <v>73</v>
      </c>
      <c r="AU148" s="131" t="s">
        <v>74</v>
      </c>
      <c r="AY148" s="124" t="s">
        <v>164</v>
      </c>
      <c r="BK148" s="132">
        <f>SUM(BK149:BK153)</f>
        <v>0</v>
      </c>
    </row>
    <row r="149" spans="2:65" s="1" customFormat="1" ht="24.2" customHeight="1">
      <c r="B149" s="135"/>
      <c r="C149" s="136" t="s">
        <v>7</v>
      </c>
      <c r="D149" s="136" t="s">
        <v>168</v>
      </c>
      <c r="E149" s="137" t="s">
        <v>3340</v>
      </c>
      <c r="F149" s="138" t="s">
        <v>3341</v>
      </c>
      <c r="G149" s="139" t="s">
        <v>249</v>
      </c>
      <c r="H149" s="140">
        <v>37.4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40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172</v>
      </c>
      <c r="AT149" s="148" t="s">
        <v>168</v>
      </c>
      <c r="AU149" s="148" t="s">
        <v>82</v>
      </c>
      <c r="AY149" s="13" t="s">
        <v>164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173</v>
      </c>
      <c r="BK149" s="149">
        <f>ROUND(I149*H149,2)</f>
        <v>0</v>
      </c>
      <c r="BL149" s="13" t="s">
        <v>172</v>
      </c>
      <c r="BM149" s="148" t="s">
        <v>330</v>
      </c>
    </row>
    <row r="150" spans="2:65" s="1" customFormat="1" ht="24.2" customHeight="1">
      <c r="B150" s="135"/>
      <c r="C150" s="136" t="s">
        <v>234</v>
      </c>
      <c r="D150" s="136" t="s">
        <v>168</v>
      </c>
      <c r="E150" s="137" t="s">
        <v>3342</v>
      </c>
      <c r="F150" s="138" t="s">
        <v>3343</v>
      </c>
      <c r="G150" s="139" t="s">
        <v>2425</v>
      </c>
      <c r="H150" s="140">
        <v>1</v>
      </c>
      <c r="I150" s="141"/>
      <c r="J150" s="142">
        <f>ROUND(I150*H150,2)</f>
        <v>0</v>
      </c>
      <c r="K150" s="143"/>
      <c r="L150" s="28"/>
      <c r="M150" s="144" t="s">
        <v>1</v>
      </c>
      <c r="N150" s="145" t="s">
        <v>40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172</v>
      </c>
      <c r="AT150" s="148" t="s">
        <v>168</v>
      </c>
      <c r="AU150" s="148" t="s">
        <v>82</v>
      </c>
      <c r="AY150" s="13" t="s">
        <v>164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173</v>
      </c>
      <c r="BK150" s="149">
        <f>ROUND(I150*H150,2)</f>
        <v>0</v>
      </c>
      <c r="BL150" s="13" t="s">
        <v>172</v>
      </c>
      <c r="BM150" s="148" t="s">
        <v>340</v>
      </c>
    </row>
    <row r="151" spans="2:65" s="1" customFormat="1" ht="21.75" customHeight="1">
      <c r="B151" s="135"/>
      <c r="C151" s="136" t="s">
        <v>238</v>
      </c>
      <c r="D151" s="136" t="s">
        <v>168</v>
      </c>
      <c r="E151" s="137" t="s">
        <v>289</v>
      </c>
      <c r="F151" s="138" t="s">
        <v>290</v>
      </c>
      <c r="G151" s="139" t="s">
        <v>274</v>
      </c>
      <c r="H151" s="140">
        <v>56.203000000000003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40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172</v>
      </c>
      <c r="AT151" s="148" t="s">
        <v>168</v>
      </c>
      <c r="AU151" s="148" t="s">
        <v>82</v>
      </c>
      <c r="AY151" s="13" t="s">
        <v>164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173</v>
      </c>
      <c r="BK151" s="149">
        <f>ROUND(I151*H151,2)</f>
        <v>0</v>
      </c>
      <c r="BL151" s="13" t="s">
        <v>172</v>
      </c>
      <c r="BM151" s="148" t="s">
        <v>348</v>
      </c>
    </row>
    <row r="152" spans="2:65" s="1" customFormat="1" ht="24.2" customHeight="1">
      <c r="B152" s="135"/>
      <c r="C152" s="136" t="s">
        <v>242</v>
      </c>
      <c r="D152" s="136" t="s">
        <v>168</v>
      </c>
      <c r="E152" s="137" t="s">
        <v>293</v>
      </c>
      <c r="F152" s="138" t="s">
        <v>2383</v>
      </c>
      <c r="G152" s="139" t="s">
        <v>274</v>
      </c>
      <c r="H152" s="140">
        <v>281.01499999999999</v>
      </c>
      <c r="I152" s="141"/>
      <c r="J152" s="142">
        <f>ROUND(I152*H152,2)</f>
        <v>0</v>
      </c>
      <c r="K152" s="143"/>
      <c r="L152" s="28"/>
      <c r="M152" s="144" t="s">
        <v>1</v>
      </c>
      <c r="N152" s="145" t="s">
        <v>40</v>
      </c>
      <c r="P152" s="146">
        <f>O152*H152</f>
        <v>0</v>
      </c>
      <c r="Q152" s="146">
        <v>0</v>
      </c>
      <c r="R152" s="146">
        <f>Q152*H152</f>
        <v>0</v>
      </c>
      <c r="S152" s="146">
        <v>0</v>
      </c>
      <c r="T152" s="147">
        <f>S152*H152</f>
        <v>0</v>
      </c>
      <c r="AR152" s="148" t="s">
        <v>172</v>
      </c>
      <c r="AT152" s="148" t="s">
        <v>168</v>
      </c>
      <c r="AU152" s="148" t="s">
        <v>82</v>
      </c>
      <c r="AY152" s="13" t="s">
        <v>164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173</v>
      </c>
      <c r="BK152" s="149">
        <f>ROUND(I152*H152,2)</f>
        <v>0</v>
      </c>
      <c r="BL152" s="13" t="s">
        <v>172</v>
      </c>
      <c r="BM152" s="148" t="s">
        <v>367</v>
      </c>
    </row>
    <row r="153" spans="2:65" s="1" customFormat="1" ht="24.2" customHeight="1">
      <c r="B153" s="135"/>
      <c r="C153" s="136" t="s">
        <v>255</v>
      </c>
      <c r="D153" s="136" t="s">
        <v>168</v>
      </c>
      <c r="E153" s="137" t="s">
        <v>301</v>
      </c>
      <c r="F153" s="138" t="s">
        <v>2725</v>
      </c>
      <c r="G153" s="139" t="s">
        <v>274</v>
      </c>
      <c r="H153" s="140">
        <v>56.203000000000003</v>
      </c>
      <c r="I153" s="141"/>
      <c r="J153" s="142">
        <f>ROUND(I153*H153,2)</f>
        <v>0</v>
      </c>
      <c r="K153" s="143"/>
      <c r="L153" s="28"/>
      <c r="M153" s="144" t="s">
        <v>1</v>
      </c>
      <c r="N153" s="145" t="s">
        <v>40</v>
      </c>
      <c r="P153" s="146">
        <f>O153*H153</f>
        <v>0</v>
      </c>
      <c r="Q153" s="146">
        <v>0</v>
      </c>
      <c r="R153" s="146">
        <f>Q153*H153</f>
        <v>0</v>
      </c>
      <c r="S153" s="146">
        <v>0</v>
      </c>
      <c r="T153" s="147">
        <f>S153*H153</f>
        <v>0</v>
      </c>
      <c r="AR153" s="148" t="s">
        <v>172</v>
      </c>
      <c r="AT153" s="148" t="s">
        <v>168</v>
      </c>
      <c r="AU153" s="148" t="s">
        <v>82</v>
      </c>
      <c r="AY153" s="13" t="s">
        <v>164</v>
      </c>
      <c r="BE153" s="149">
        <f>IF(N153="základná",J153,0)</f>
        <v>0</v>
      </c>
      <c r="BF153" s="149">
        <f>IF(N153="znížená",J153,0)</f>
        <v>0</v>
      </c>
      <c r="BG153" s="149">
        <f>IF(N153="zákl. prenesená",J153,0)</f>
        <v>0</v>
      </c>
      <c r="BH153" s="149">
        <f>IF(N153="zníž. prenesená",J153,0)</f>
        <v>0</v>
      </c>
      <c r="BI153" s="149">
        <f>IF(N153="nulová",J153,0)</f>
        <v>0</v>
      </c>
      <c r="BJ153" s="13" t="s">
        <v>173</v>
      </c>
      <c r="BK153" s="149">
        <f>ROUND(I153*H153,2)</f>
        <v>0</v>
      </c>
      <c r="BL153" s="13" t="s">
        <v>172</v>
      </c>
      <c r="BM153" s="148" t="s">
        <v>379</v>
      </c>
    </row>
    <row r="154" spans="2:65" s="11" customFormat="1" ht="25.9" customHeight="1">
      <c r="B154" s="123"/>
      <c r="D154" s="124" t="s">
        <v>73</v>
      </c>
      <c r="E154" s="125" t="s">
        <v>162</v>
      </c>
      <c r="F154" s="125" t="s">
        <v>163</v>
      </c>
      <c r="I154" s="126"/>
      <c r="J154" s="127">
        <f>BK154</f>
        <v>0</v>
      </c>
      <c r="L154" s="123"/>
      <c r="M154" s="128"/>
      <c r="P154" s="129">
        <f>P155+P179</f>
        <v>0</v>
      </c>
      <c r="R154" s="129">
        <f>R155+R179</f>
        <v>0</v>
      </c>
      <c r="T154" s="130">
        <f>T155+T179</f>
        <v>0</v>
      </c>
      <c r="AR154" s="124" t="s">
        <v>82</v>
      </c>
      <c r="AT154" s="131" t="s">
        <v>73</v>
      </c>
      <c r="AU154" s="131" t="s">
        <v>74</v>
      </c>
      <c r="AY154" s="124" t="s">
        <v>164</v>
      </c>
      <c r="BK154" s="132">
        <f>BK155+BK179</f>
        <v>0</v>
      </c>
    </row>
    <row r="155" spans="2:65" s="11" customFormat="1" ht="22.9" customHeight="1">
      <c r="B155" s="123"/>
      <c r="D155" s="124" t="s">
        <v>73</v>
      </c>
      <c r="E155" s="133" t="s">
        <v>543</v>
      </c>
      <c r="F155" s="133" t="s">
        <v>822</v>
      </c>
      <c r="I155" s="126"/>
      <c r="J155" s="134">
        <f>BK155</f>
        <v>0</v>
      </c>
      <c r="L155" s="123"/>
      <c r="M155" s="128"/>
      <c r="P155" s="129">
        <f>SUM(P156:P178)</f>
        <v>0</v>
      </c>
      <c r="R155" s="129">
        <f>SUM(R156:R178)</f>
        <v>0</v>
      </c>
      <c r="T155" s="130">
        <f>SUM(T156:T178)</f>
        <v>0</v>
      </c>
      <c r="AR155" s="124" t="s">
        <v>82</v>
      </c>
      <c r="AT155" s="131" t="s">
        <v>73</v>
      </c>
      <c r="AU155" s="131" t="s">
        <v>82</v>
      </c>
      <c r="AY155" s="124" t="s">
        <v>164</v>
      </c>
      <c r="BK155" s="132">
        <f>SUM(BK156:BK178)</f>
        <v>0</v>
      </c>
    </row>
    <row r="156" spans="2:65" s="1" customFormat="1" ht="24.2" customHeight="1">
      <c r="B156" s="135"/>
      <c r="C156" s="136" t="s">
        <v>259</v>
      </c>
      <c r="D156" s="136" t="s">
        <v>168</v>
      </c>
      <c r="E156" s="137" t="s">
        <v>3344</v>
      </c>
      <c r="F156" s="138" t="s">
        <v>3345</v>
      </c>
      <c r="G156" s="139" t="s">
        <v>249</v>
      </c>
      <c r="H156" s="140">
        <v>1</v>
      </c>
      <c r="I156" s="141"/>
      <c r="J156" s="142">
        <f t="shared" ref="J156:J178" si="10">ROUND(I156*H156,2)</f>
        <v>0</v>
      </c>
      <c r="K156" s="143"/>
      <c r="L156" s="28"/>
      <c r="M156" s="144" t="s">
        <v>1</v>
      </c>
      <c r="N156" s="145" t="s">
        <v>40</v>
      </c>
      <c r="P156" s="146">
        <f t="shared" ref="P156:P178" si="11">O156*H156</f>
        <v>0</v>
      </c>
      <c r="Q156" s="146">
        <v>0</v>
      </c>
      <c r="R156" s="146">
        <f t="shared" ref="R156:R178" si="12">Q156*H156</f>
        <v>0</v>
      </c>
      <c r="S156" s="146">
        <v>0</v>
      </c>
      <c r="T156" s="147">
        <f t="shared" ref="T156:T178" si="13">S156*H156</f>
        <v>0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ref="BE156:BE178" si="14">IF(N156="základná",J156,0)</f>
        <v>0</v>
      </c>
      <c r="BF156" s="149">
        <f t="shared" ref="BF156:BF178" si="15">IF(N156="znížená",J156,0)</f>
        <v>0</v>
      </c>
      <c r="BG156" s="149">
        <f t="shared" ref="BG156:BG178" si="16">IF(N156="zákl. prenesená",J156,0)</f>
        <v>0</v>
      </c>
      <c r="BH156" s="149">
        <f t="shared" ref="BH156:BH178" si="17">IF(N156="zníž. prenesená",J156,0)</f>
        <v>0</v>
      </c>
      <c r="BI156" s="149">
        <f t="shared" ref="BI156:BI178" si="18">IF(N156="nulová",J156,0)</f>
        <v>0</v>
      </c>
      <c r="BJ156" s="13" t="s">
        <v>173</v>
      </c>
      <c r="BK156" s="149">
        <f t="shared" ref="BK156:BK178" si="19">ROUND(I156*H156,2)</f>
        <v>0</v>
      </c>
      <c r="BL156" s="13" t="s">
        <v>172</v>
      </c>
      <c r="BM156" s="148" t="s">
        <v>387</v>
      </c>
    </row>
    <row r="157" spans="2:65" s="1" customFormat="1" ht="24.2" customHeight="1">
      <c r="B157" s="135"/>
      <c r="C157" s="155" t="s">
        <v>263</v>
      </c>
      <c r="D157" s="155" t="s">
        <v>556</v>
      </c>
      <c r="E157" s="156" t="s">
        <v>3346</v>
      </c>
      <c r="F157" s="157" t="s">
        <v>3347</v>
      </c>
      <c r="G157" s="158" t="s">
        <v>192</v>
      </c>
      <c r="H157" s="159">
        <v>1</v>
      </c>
      <c r="I157" s="160"/>
      <c r="J157" s="161">
        <f t="shared" si="10"/>
        <v>0</v>
      </c>
      <c r="K157" s="162"/>
      <c r="L157" s="163"/>
      <c r="M157" s="164" t="s">
        <v>1</v>
      </c>
      <c r="N157" s="165" t="s">
        <v>40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543</v>
      </c>
      <c r="AT157" s="148" t="s">
        <v>556</v>
      </c>
      <c r="AU157" s="148" t="s">
        <v>173</v>
      </c>
      <c r="AY157" s="13" t="s">
        <v>164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173</v>
      </c>
      <c r="BK157" s="149">
        <f t="shared" si="19"/>
        <v>0</v>
      </c>
      <c r="BL157" s="13" t="s">
        <v>172</v>
      </c>
      <c r="BM157" s="148" t="s">
        <v>395</v>
      </c>
    </row>
    <row r="158" spans="2:65" s="1" customFormat="1" ht="16.5" customHeight="1">
      <c r="B158" s="135"/>
      <c r="C158" s="136" t="s">
        <v>267</v>
      </c>
      <c r="D158" s="136" t="s">
        <v>168</v>
      </c>
      <c r="E158" s="137" t="s">
        <v>3348</v>
      </c>
      <c r="F158" s="138" t="s">
        <v>3349</v>
      </c>
      <c r="G158" s="139" t="s">
        <v>249</v>
      </c>
      <c r="H158" s="140">
        <v>1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172</v>
      </c>
      <c r="BM158" s="148" t="s">
        <v>404</v>
      </c>
    </row>
    <row r="159" spans="2:65" s="1" customFormat="1" ht="24.2" customHeight="1">
      <c r="B159" s="135"/>
      <c r="C159" s="136" t="s">
        <v>271</v>
      </c>
      <c r="D159" s="136" t="s">
        <v>168</v>
      </c>
      <c r="E159" s="137" t="s">
        <v>3350</v>
      </c>
      <c r="F159" s="138" t="s">
        <v>3351</v>
      </c>
      <c r="G159" s="139" t="s">
        <v>192</v>
      </c>
      <c r="H159" s="140">
        <v>1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172</v>
      </c>
      <c r="BM159" s="148" t="s">
        <v>418</v>
      </c>
    </row>
    <row r="160" spans="2:65" s="1" customFormat="1" ht="16.5" customHeight="1">
      <c r="B160" s="135"/>
      <c r="C160" s="155" t="s">
        <v>609</v>
      </c>
      <c r="D160" s="155" t="s">
        <v>556</v>
      </c>
      <c r="E160" s="156" t="s">
        <v>3352</v>
      </c>
      <c r="F160" s="157" t="s">
        <v>3353</v>
      </c>
      <c r="G160" s="158" t="s">
        <v>192</v>
      </c>
      <c r="H160" s="159">
        <v>1</v>
      </c>
      <c r="I160" s="160"/>
      <c r="J160" s="161">
        <f t="shared" si="10"/>
        <v>0</v>
      </c>
      <c r="K160" s="162"/>
      <c r="L160" s="163"/>
      <c r="M160" s="164" t="s">
        <v>1</v>
      </c>
      <c r="N160" s="16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543</v>
      </c>
      <c r="AT160" s="148" t="s">
        <v>556</v>
      </c>
      <c r="AU160" s="148" t="s">
        <v>173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172</v>
      </c>
      <c r="BM160" s="148" t="s">
        <v>427</v>
      </c>
    </row>
    <row r="161" spans="2:65" s="1" customFormat="1" ht="21.75" customHeight="1">
      <c r="B161" s="135"/>
      <c r="C161" s="155" t="s">
        <v>276</v>
      </c>
      <c r="D161" s="155" t="s">
        <v>556</v>
      </c>
      <c r="E161" s="156" t="s">
        <v>3354</v>
      </c>
      <c r="F161" s="157" t="s">
        <v>3355</v>
      </c>
      <c r="G161" s="158" t="s">
        <v>192</v>
      </c>
      <c r="H161" s="159">
        <v>1</v>
      </c>
      <c r="I161" s="160"/>
      <c r="J161" s="161">
        <f t="shared" si="10"/>
        <v>0</v>
      </c>
      <c r="K161" s="162"/>
      <c r="L161" s="163"/>
      <c r="M161" s="164" t="s">
        <v>1</v>
      </c>
      <c r="N161" s="16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543</v>
      </c>
      <c r="AT161" s="148" t="s">
        <v>556</v>
      </c>
      <c r="AU161" s="148" t="s">
        <v>173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172</v>
      </c>
      <c r="BM161" s="148" t="s">
        <v>435</v>
      </c>
    </row>
    <row r="162" spans="2:65" s="1" customFormat="1" ht="16.5" customHeight="1">
      <c r="B162" s="135"/>
      <c r="C162" s="155" t="s">
        <v>280</v>
      </c>
      <c r="D162" s="155" t="s">
        <v>556</v>
      </c>
      <c r="E162" s="156" t="s">
        <v>3356</v>
      </c>
      <c r="F162" s="157" t="s">
        <v>3357</v>
      </c>
      <c r="G162" s="158" t="s">
        <v>192</v>
      </c>
      <c r="H162" s="159">
        <v>1</v>
      </c>
      <c r="I162" s="160"/>
      <c r="J162" s="161">
        <f t="shared" si="10"/>
        <v>0</v>
      </c>
      <c r="K162" s="162"/>
      <c r="L162" s="163"/>
      <c r="M162" s="164" t="s">
        <v>1</v>
      </c>
      <c r="N162" s="16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543</v>
      </c>
      <c r="AT162" s="148" t="s">
        <v>556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172</v>
      </c>
      <c r="BM162" s="148" t="s">
        <v>445</v>
      </c>
    </row>
    <row r="163" spans="2:65" s="1" customFormat="1" ht="16.5" customHeight="1">
      <c r="B163" s="135"/>
      <c r="C163" s="155" t="s">
        <v>284</v>
      </c>
      <c r="D163" s="155" t="s">
        <v>556</v>
      </c>
      <c r="E163" s="156" t="s">
        <v>3358</v>
      </c>
      <c r="F163" s="157" t="s">
        <v>3359</v>
      </c>
      <c r="G163" s="158" t="s">
        <v>192</v>
      </c>
      <c r="H163" s="159">
        <v>1</v>
      </c>
      <c r="I163" s="160"/>
      <c r="J163" s="161">
        <f t="shared" si="10"/>
        <v>0</v>
      </c>
      <c r="K163" s="162"/>
      <c r="L163" s="163"/>
      <c r="M163" s="164" t="s">
        <v>1</v>
      </c>
      <c r="N163" s="16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543</v>
      </c>
      <c r="AT163" s="148" t="s">
        <v>556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172</v>
      </c>
      <c r="BM163" s="148" t="s">
        <v>453</v>
      </c>
    </row>
    <row r="164" spans="2:65" s="1" customFormat="1" ht="16.5" customHeight="1">
      <c r="B164" s="135"/>
      <c r="C164" s="155" t="s">
        <v>288</v>
      </c>
      <c r="D164" s="155" t="s">
        <v>556</v>
      </c>
      <c r="E164" s="156" t="s">
        <v>3360</v>
      </c>
      <c r="F164" s="157" t="s">
        <v>3361</v>
      </c>
      <c r="G164" s="158" t="s">
        <v>192</v>
      </c>
      <c r="H164" s="159">
        <v>1</v>
      </c>
      <c r="I164" s="160"/>
      <c r="J164" s="161">
        <f t="shared" si="10"/>
        <v>0</v>
      </c>
      <c r="K164" s="162"/>
      <c r="L164" s="163"/>
      <c r="M164" s="164" t="s">
        <v>1</v>
      </c>
      <c r="N164" s="16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543</v>
      </c>
      <c r="AT164" s="148" t="s">
        <v>556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172</v>
      </c>
      <c r="BM164" s="148" t="s">
        <v>463</v>
      </c>
    </row>
    <row r="165" spans="2:65" s="1" customFormat="1" ht="16.5" customHeight="1">
      <c r="B165" s="135"/>
      <c r="C165" s="136" t="s">
        <v>292</v>
      </c>
      <c r="D165" s="136" t="s">
        <v>168</v>
      </c>
      <c r="E165" s="137" t="s">
        <v>3362</v>
      </c>
      <c r="F165" s="138" t="s">
        <v>3363</v>
      </c>
      <c r="G165" s="139" t="s">
        <v>192</v>
      </c>
      <c r="H165" s="140">
        <v>2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172</v>
      </c>
      <c r="AT165" s="148" t="s">
        <v>168</v>
      </c>
      <c r="AU165" s="148" t="s">
        <v>173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172</v>
      </c>
      <c r="BM165" s="148" t="s">
        <v>473</v>
      </c>
    </row>
    <row r="166" spans="2:65" s="1" customFormat="1" ht="16.5" customHeight="1">
      <c r="B166" s="135"/>
      <c r="C166" s="155" t="s">
        <v>296</v>
      </c>
      <c r="D166" s="155" t="s">
        <v>556</v>
      </c>
      <c r="E166" s="156" t="s">
        <v>3364</v>
      </c>
      <c r="F166" s="157" t="s">
        <v>3365</v>
      </c>
      <c r="G166" s="158" t="s">
        <v>192</v>
      </c>
      <c r="H166" s="159">
        <v>2</v>
      </c>
      <c r="I166" s="160"/>
      <c r="J166" s="161">
        <f t="shared" si="10"/>
        <v>0</v>
      </c>
      <c r="K166" s="162"/>
      <c r="L166" s="163"/>
      <c r="M166" s="164" t="s">
        <v>1</v>
      </c>
      <c r="N166" s="16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543</v>
      </c>
      <c r="AT166" s="148" t="s">
        <v>556</v>
      </c>
      <c r="AU166" s="148" t="s">
        <v>173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172</v>
      </c>
      <c r="BM166" s="148" t="s">
        <v>484</v>
      </c>
    </row>
    <row r="167" spans="2:65" s="1" customFormat="1" ht="24.2" customHeight="1">
      <c r="B167" s="135"/>
      <c r="C167" s="136" t="s">
        <v>300</v>
      </c>
      <c r="D167" s="136" t="s">
        <v>168</v>
      </c>
      <c r="E167" s="137" t="s">
        <v>3366</v>
      </c>
      <c r="F167" s="138" t="s">
        <v>3367</v>
      </c>
      <c r="G167" s="139" t="s">
        <v>192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40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172</v>
      </c>
      <c r="AT167" s="148" t="s">
        <v>168</v>
      </c>
      <c r="AU167" s="148" t="s">
        <v>173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172</v>
      </c>
      <c r="BM167" s="148" t="s">
        <v>314</v>
      </c>
    </row>
    <row r="168" spans="2:65" s="1" customFormat="1" ht="16.5" customHeight="1">
      <c r="B168" s="135"/>
      <c r="C168" s="155" t="s">
        <v>304</v>
      </c>
      <c r="D168" s="155" t="s">
        <v>556</v>
      </c>
      <c r="E168" s="156" t="s">
        <v>3368</v>
      </c>
      <c r="F168" s="157" t="s">
        <v>3369</v>
      </c>
      <c r="G168" s="158" t="s">
        <v>192</v>
      </c>
      <c r="H168" s="159">
        <v>1</v>
      </c>
      <c r="I168" s="160"/>
      <c r="J168" s="161">
        <f t="shared" si="10"/>
        <v>0</v>
      </c>
      <c r="K168" s="162"/>
      <c r="L168" s="163"/>
      <c r="M168" s="164" t="s">
        <v>1</v>
      </c>
      <c r="N168" s="16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543</v>
      </c>
      <c r="AT168" s="148" t="s">
        <v>556</v>
      </c>
      <c r="AU168" s="148" t="s">
        <v>173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172</v>
      </c>
      <c r="BM168" s="148" t="s">
        <v>246</v>
      </c>
    </row>
    <row r="169" spans="2:65" s="1" customFormat="1" ht="24.2" customHeight="1">
      <c r="B169" s="135"/>
      <c r="C169" s="136" t="s">
        <v>322</v>
      </c>
      <c r="D169" s="136" t="s">
        <v>168</v>
      </c>
      <c r="E169" s="137" t="s">
        <v>3370</v>
      </c>
      <c r="F169" s="138" t="s">
        <v>3371</v>
      </c>
      <c r="G169" s="139" t="s">
        <v>192</v>
      </c>
      <c r="H169" s="140">
        <v>1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40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172</v>
      </c>
      <c r="AT169" s="148" t="s">
        <v>168</v>
      </c>
      <c r="AU169" s="148" t="s">
        <v>173</v>
      </c>
      <c r="AY169" s="13" t="s">
        <v>164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173</v>
      </c>
      <c r="BK169" s="149">
        <f t="shared" si="19"/>
        <v>0</v>
      </c>
      <c r="BL169" s="13" t="s">
        <v>172</v>
      </c>
      <c r="BM169" s="148" t="s">
        <v>182</v>
      </c>
    </row>
    <row r="170" spans="2:65" s="1" customFormat="1" ht="24.2" customHeight="1">
      <c r="B170" s="135"/>
      <c r="C170" s="155" t="s">
        <v>326</v>
      </c>
      <c r="D170" s="155" t="s">
        <v>556</v>
      </c>
      <c r="E170" s="156" t="s">
        <v>3372</v>
      </c>
      <c r="F170" s="157" t="s">
        <v>3373</v>
      </c>
      <c r="G170" s="158" t="s">
        <v>192</v>
      </c>
      <c r="H170" s="159">
        <v>1</v>
      </c>
      <c r="I170" s="160"/>
      <c r="J170" s="161">
        <f t="shared" si="10"/>
        <v>0</v>
      </c>
      <c r="K170" s="162"/>
      <c r="L170" s="163"/>
      <c r="M170" s="164" t="s">
        <v>1</v>
      </c>
      <c r="N170" s="165" t="s">
        <v>40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543</v>
      </c>
      <c r="AT170" s="148" t="s">
        <v>556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172</v>
      </c>
      <c r="BM170" s="148" t="s">
        <v>189</v>
      </c>
    </row>
    <row r="171" spans="2:65" s="1" customFormat="1" ht="24.2" customHeight="1">
      <c r="B171" s="135"/>
      <c r="C171" s="136" t="s">
        <v>330</v>
      </c>
      <c r="D171" s="136" t="s">
        <v>168</v>
      </c>
      <c r="E171" s="137" t="s">
        <v>3374</v>
      </c>
      <c r="F171" s="138" t="s">
        <v>3375</v>
      </c>
      <c r="G171" s="139" t="s">
        <v>192</v>
      </c>
      <c r="H171" s="140">
        <v>1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40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172</v>
      </c>
      <c r="AT171" s="148" t="s">
        <v>168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172</v>
      </c>
      <c r="BM171" s="148" t="s">
        <v>194</v>
      </c>
    </row>
    <row r="172" spans="2:65" s="1" customFormat="1" ht="16.5" customHeight="1">
      <c r="B172" s="135"/>
      <c r="C172" s="155" t="s">
        <v>334</v>
      </c>
      <c r="D172" s="155" t="s">
        <v>556</v>
      </c>
      <c r="E172" s="156" t="s">
        <v>3376</v>
      </c>
      <c r="F172" s="157" t="s">
        <v>3377</v>
      </c>
      <c r="G172" s="158" t="s">
        <v>192</v>
      </c>
      <c r="H172" s="159">
        <v>1</v>
      </c>
      <c r="I172" s="160"/>
      <c r="J172" s="161">
        <f t="shared" si="10"/>
        <v>0</v>
      </c>
      <c r="K172" s="162"/>
      <c r="L172" s="163"/>
      <c r="M172" s="164" t="s">
        <v>1</v>
      </c>
      <c r="N172" s="165" t="s">
        <v>40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543</v>
      </c>
      <c r="AT172" s="148" t="s">
        <v>556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172</v>
      </c>
      <c r="BM172" s="148" t="s">
        <v>251</v>
      </c>
    </row>
    <row r="173" spans="2:65" s="1" customFormat="1" ht="24.2" customHeight="1">
      <c r="B173" s="135"/>
      <c r="C173" s="136" t="s">
        <v>340</v>
      </c>
      <c r="D173" s="136" t="s">
        <v>168</v>
      </c>
      <c r="E173" s="137" t="s">
        <v>3378</v>
      </c>
      <c r="F173" s="138" t="s">
        <v>3379</v>
      </c>
      <c r="G173" s="139" t="s">
        <v>192</v>
      </c>
      <c r="H173" s="140">
        <v>1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40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172</v>
      </c>
      <c r="AT173" s="148" t="s">
        <v>168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172</v>
      </c>
      <c r="BM173" s="148" t="s">
        <v>778</v>
      </c>
    </row>
    <row r="174" spans="2:65" s="1" customFormat="1" ht="24.2" customHeight="1">
      <c r="B174" s="135"/>
      <c r="C174" s="155" t="s">
        <v>344</v>
      </c>
      <c r="D174" s="155" t="s">
        <v>556</v>
      </c>
      <c r="E174" s="156" t="s">
        <v>3380</v>
      </c>
      <c r="F174" s="157" t="s">
        <v>3381</v>
      </c>
      <c r="G174" s="158" t="s">
        <v>192</v>
      </c>
      <c r="H174" s="159">
        <v>1</v>
      </c>
      <c r="I174" s="160"/>
      <c r="J174" s="161">
        <f t="shared" si="10"/>
        <v>0</v>
      </c>
      <c r="K174" s="162"/>
      <c r="L174" s="163"/>
      <c r="M174" s="164" t="s">
        <v>1</v>
      </c>
      <c r="N174" s="165" t="s">
        <v>40</v>
      </c>
      <c r="P174" s="146">
        <f t="shared" si="11"/>
        <v>0</v>
      </c>
      <c r="Q174" s="146">
        <v>0</v>
      </c>
      <c r="R174" s="146">
        <f t="shared" si="12"/>
        <v>0</v>
      </c>
      <c r="S174" s="146">
        <v>0</v>
      </c>
      <c r="T174" s="147">
        <f t="shared" si="13"/>
        <v>0</v>
      </c>
      <c r="AR174" s="148" t="s">
        <v>543</v>
      </c>
      <c r="AT174" s="148" t="s">
        <v>556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172</v>
      </c>
      <c r="BM174" s="148" t="s">
        <v>786</v>
      </c>
    </row>
    <row r="175" spans="2:65" s="1" customFormat="1" ht="24.2" customHeight="1">
      <c r="B175" s="135"/>
      <c r="C175" s="136" t="s">
        <v>348</v>
      </c>
      <c r="D175" s="136" t="s">
        <v>168</v>
      </c>
      <c r="E175" s="137" t="s">
        <v>3382</v>
      </c>
      <c r="F175" s="138" t="s">
        <v>3383</v>
      </c>
      <c r="G175" s="139" t="s">
        <v>192</v>
      </c>
      <c r="H175" s="140">
        <v>1</v>
      </c>
      <c r="I175" s="141"/>
      <c r="J175" s="142">
        <f t="shared" si="10"/>
        <v>0</v>
      </c>
      <c r="K175" s="143"/>
      <c r="L175" s="28"/>
      <c r="M175" s="144" t="s">
        <v>1</v>
      </c>
      <c r="N175" s="145" t="s">
        <v>40</v>
      </c>
      <c r="P175" s="146">
        <f t="shared" si="11"/>
        <v>0</v>
      </c>
      <c r="Q175" s="146">
        <v>0</v>
      </c>
      <c r="R175" s="146">
        <f t="shared" si="12"/>
        <v>0</v>
      </c>
      <c r="S175" s="146">
        <v>0</v>
      </c>
      <c r="T175" s="147">
        <f t="shared" si="13"/>
        <v>0</v>
      </c>
      <c r="AR175" s="148" t="s">
        <v>172</v>
      </c>
      <c r="AT175" s="148" t="s">
        <v>168</v>
      </c>
      <c r="AU175" s="148" t="s">
        <v>173</v>
      </c>
      <c r="AY175" s="13" t="s">
        <v>164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173</v>
      </c>
      <c r="BK175" s="149">
        <f t="shared" si="19"/>
        <v>0</v>
      </c>
      <c r="BL175" s="13" t="s">
        <v>172</v>
      </c>
      <c r="BM175" s="148" t="s">
        <v>794</v>
      </c>
    </row>
    <row r="176" spans="2:65" s="1" customFormat="1" ht="16.5" customHeight="1">
      <c r="B176" s="135"/>
      <c r="C176" s="155" t="s">
        <v>360</v>
      </c>
      <c r="D176" s="155" t="s">
        <v>556</v>
      </c>
      <c r="E176" s="156" t="s">
        <v>3384</v>
      </c>
      <c r="F176" s="157" t="s">
        <v>3385</v>
      </c>
      <c r="G176" s="158" t="s">
        <v>192</v>
      </c>
      <c r="H176" s="159">
        <v>1</v>
      </c>
      <c r="I176" s="160"/>
      <c r="J176" s="161">
        <f t="shared" si="10"/>
        <v>0</v>
      </c>
      <c r="K176" s="162"/>
      <c r="L176" s="163"/>
      <c r="M176" s="164" t="s">
        <v>1</v>
      </c>
      <c r="N176" s="165" t="s">
        <v>40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543</v>
      </c>
      <c r="AT176" s="148" t="s">
        <v>556</v>
      </c>
      <c r="AU176" s="148" t="s">
        <v>173</v>
      </c>
      <c r="AY176" s="13" t="s">
        <v>164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173</v>
      </c>
      <c r="BK176" s="149">
        <f t="shared" si="19"/>
        <v>0</v>
      </c>
      <c r="BL176" s="13" t="s">
        <v>172</v>
      </c>
      <c r="BM176" s="148" t="s">
        <v>802</v>
      </c>
    </row>
    <row r="177" spans="2:65" s="1" customFormat="1" ht="33" customHeight="1">
      <c r="B177" s="135"/>
      <c r="C177" s="136" t="s">
        <v>367</v>
      </c>
      <c r="D177" s="136" t="s">
        <v>168</v>
      </c>
      <c r="E177" s="137" t="s">
        <v>3386</v>
      </c>
      <c r="F177" s="138" t="s">
        <v>3387</v>
      </c>
      <c r="G177" s="139" t="s">
        <v>192</v>
      </c>
      <c r="H177" s="140">
        <v>1</v>
      </c>
      <c r="I177" s="141"/>
      <c r="J177" s="142">
        <f t="shared" si="10"/>
        <v>0</v>
      </c>
      <c r="K177" s="143"/>
      <c r="L177" s="28"/>
      <c r="M177" s="144" t="s">
        <v>1</v>
      </c>
      <c r="N177" s="145" t="s">
        <v>40</v>
      </c>
      <c r="P177" s="146">
        <f t="shared" si="11"/>
        <v>0</v>
      </c>
      <c r="Q177" s="146">
        <v>0</v>
      </c>
      <c r="R177" s="146">
        <f t="shared" si="12"/>
        <v>0</v>
      </c>
      <c r="S177" s="146">
        <v>0</v>
      </c>
      <c r="T177" s="147">
        <f t="shared" si="13"/>
        <v>0</v>
      </c>
      <c r="AR177" s="148" t="s">
        <v>172</v>
      </c>
      <c r="AT177" s="148" t="s">
        <v>168</v>
      </c>
      <c r="AU177" s="148" t="s">
        <v>173</v>
      </c>
      <c r="AY177" s="13" t="s">
        <v>164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173</v>
      </c>
      <c r="BK177" s="149">
        <f t="shared" si="19"/>
        <v>0</v>
      </c>
      <c r="BL177" s="13" t="s">
        <v>172</v>
      </c>
      <c r="BM177" s="148" t="s">
        <v>810</v>
      </c>
    </row>
    <row r="178" spans="2:65" s="1" customFormat="1" ht="16.5" customHeight="1">
      <c r="B178" s="135"/>
      <c r="C178" s="155" t="s">
        <v>373</v>
      </c>
      <c r="D178" s="155" t="s">
        <v>556</v>
      </c>
      <c r="E178" s="156" t="s">
        <v>3388</v>
      </c>
      <c r="F178" s="157" t="s">
        <v>3389</v>
      </c>
      <c r="G178" s="158" t="s">
        <v>192</v>
      </c>
      <c r="H178" s="159">
        <v>1</v>
      </c>
      <c r="I178" s="160"/>
      <c r="J178" s="161">
        <f t="shared" si="10"/>
        <v>0</v>
      </c>
      <c r="K178" s="162"/>
      <c r="L178" s="163"/>
      <c r="M178" s="164" t="s">
        <v>1</v>
      </c>
      <c r="N178" s="165" t="s">
        <v>40</v>
      </c>
      <c r="P178" s="146">
        <f t="shared" si="11"/>
        <v>0</v>
      </c>
      <c r="Q178" s="146">
        <v>0</v>
      </c>
      <c r="R178" s="146">
        <f t="shared" si="12"/>
        <v>0</v>
      </c>
      <c r="S178" s="146">
        <v>0</v>
      </c>
      <c r="T178" s="147">
        <f t="shared" si="13"/>
        <v>0</v>
      </c>
      <c r="AR178" s="148" t="s">
        <v>543</v>
      </c>
      <c r="AT178" s="148" t="s">
        <v>556</v>
      </c>
      <c r="AU178" s="148" t="s">
        <v>173</v>
      </c>
      <c r="AY178" s="13" t="s">
        <v>164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173</v>
      </c>
      <c r="BK178" s="149">
        <f t="shared" si="19"/>
        <v>0</v>
      </c>
      <c r="BL178" s="13" t="s">
        <v>172</v>
      </c>
      <c r="BM178" s="148" t="s">
        <v>818</v>
      </c>
    </row>
    <row r="179" spans="2:65" s="11" customFormat="1" ht="22.9" customHeight="1">
      <c r="B179" s="123"/>
      <c r="D179" s="124" t="s">
        <v>73</v>
      </c>
      <c r="E179" s="133" t="s">
        <v>312</v>
      </c>
      <c r="F179" s="133" t="s">
        <v>313</v>
      </c>
      <c r="I179" s="126"/>
      <c r="J179" s="134">
        <f>BK179</f>
        <v>0</v>
      </c>
      <c r="L179" s="123"/>
      <c r="M179" s="128"/>
      <c r="P179" s="129">
        <f>SUM(P180:P181)</f>
        <v>0</v>
      </c>
      <c r="R179" s="129">
        <f>SUM(R180:R181)</f>
        <v>0</v>
      </c>
      <c r="T179" s="130">
        <f>SUM(T180:T181)</f>
        <v>0</v>
      </c>
      <c r="AR179" s="124" t="s">
        <v>82</v>
      </c>
      <c r="AT179" s="131" t="s">
        <v>73</v>
      </c>
      <c r="AU179" s="131" t="s">
        <v>82</v>
      </c>
      <c r="AY179" s="124" t="s">
        <v>164</v>
      </c>
      <c r="BK179" s="132">
        <f>SUM(BK180:BK181)</f>
        <v>0</v>
      </c>
    </row>
    <row r="180" spans="2:65" s="1" customFormat="1" ht="16.5" customHeight="1">
      <c r="B180" s="135"/>
      <c r="C180" s="136" t="s">
        <v>379</v>
      </c>
      <c r="D180" s="136" t="s">
        <v>168</v>
      </c>
      <c r="E180" s="137" t="s">
        <v>3390</v>
      </c>
      <c r="F180" s="138" t="s">
        <v>3391</v>
      </c>
      <c r="G180" s="139" t="s">
        <v>2425</v>
      </c>
      <c r="H180" s="140">
        <v>1</v>
      </c>
      <c r="I180" s="141"/>
      <c r="J180" s="142">
        <f>ROUND(I180*H180,2)</f>
        <v>0</v>
      </c>
      <c r="K180" s="143"/>
      <c r="L180" s="28"/>
      <c r="M180" s="144" t="s">
        <v>1</v>
      </c>
      <c r="N180" s="145" t="s">
        <v>40</v>
      </c>
      <c r="P180" s="146">
        <f>O180*H180</f>
        <v>0</v>
      </c>
      <c r="Q180" s="146">
        <v>0</v>
      </c>
      <c r="R180" s="146">
        <f>Q180*H180</f>
        <v>0</v>
      </c>
      <c r="S180" s="146">
        <v>0</v>
      </c>
      <c r="T180" s="147">
        <f>S180*H180</f>
        <v>0</v>
      </c>
      <c r="AR180" s="148" t="s">
        <v>172</v>
      </c>
      <c r="AT180" s="148" t="s">
        <v>168</v>
      </c>
      <c r="AU180" s="148" t="s">
        <v>173</v>
      </c>
      <c r="AY180" s="13" t="s">
        <v>164</v>
      </c>
      <c r="BE180" s="149">
        <f>IF(N180="základná",J180,0)</f>
        <v>0</v>
      </c>
      <c r="BF180" s="149">
        <f>IF(N180="znížená",J180,0)</f>
        <v>0</v>
      </c>
      <c r="BG180" s="149">
        <f>IF(N180="zákl. prenesená",J180,0)</f>
        <v>0</v>
      </c>
      <c r="BH180" s="149">
        <f>IF(N180="zníž. prenesená",J180,0)</f>
        <v>0</v>
      </c>
      <c r="BI180" s="149">
        <f>IF(N180="nulová",J180,0)</f>
        <v>0</v>
      </c>
      <c r="BJ180" s="13" t="s">
        <v>173</v>
      </c>
      <c r="BK180" s="149">
        <f>ROUND(I180*H180,2)</f>
        <v>0</v>
      </c>
      <c r="BL180" s="13" t="s">
        <v>172</v>
      </c>
      <c r="BM180" s="148" t="s">
        <v>827</v>
      </c>
    </row>
    <row r="181" spans="2:65" s="1" customFormat="1" ht="33" customHeight="1">
      <c r="B181" s="135"/>
      <c r="C181" s="136" t="s">
        <v>383</v>
      </c>
      <c r="D181" s="136" t="s">
        <v>168</v>
      </c>
      <c r="E181" s="137" t="s">
        <v>2727</v>
      </c>
      <c r="F181" s="138" t="s">
        <v>2728</v>
      </c>
      <c r="G181" s="139" t="s">
        <v>274</v>
      </c>
      <c r="H181" s="140">
        <v>68.397999999999996</v>
      </c>
      <c r="I181" s="141"/>
      <c r="J181" s="142">
        <f>ROUND(I181*H181,2)</f>
        <v>0</v>
      </c>
      <c r="K181" s="143"/>
      <c r="L181" s="28"/>
      <c r="M181" s="150" t="s">
        <v>1</v>
      </c>
      <c r="N181" s="151" t="s">
        <v>40</v>
      </c>
      <c r="O181" s="152"/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AR181" s="148" t="s">
        <v>172</v>
      </c>
      <c r="AT181" s="148" t="s">
        <v>168</v>
      </c>
      <c r="AU181" s="148" t="s">
        <v>173</v>
      </c>
      <c r="AY181" s="13" t="s">
        <v>164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173</v>
      </c>
      <c r="BK181" s="149">
        <f>ROUND(I181*H181,2)</f>
        <v>0</v>
      </c>
      <c r="BL181" s="13" t="s">
        <v>172</v>
      </c>
      <c r="BM181" s="148" t="s">
        <v>835</v>
      </c>
    </row>
    <row r="182" spans="2:65" s="1" customFormat="1" ht="6.95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3:K181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9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3392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ROUND((SUM(BE124:BE289)),  2)</f>
        <v>0</v>
      </c>
      <c r="G33" s="91"/>
      <c r="H33" s="91"/>
      <c r="I33" s="92">
        <v>0.2</v>
      </c>
      <c r="J33" s="90">
        <f>ROUND(((SUM(BE124:BE289))*I33),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ROUND((SUM(BF124:BF289)),  2)</f>
        <v>0</v>
      </c>
      <c r="G34" s="91"/>
      <c r="H34" s="91"/>
      <c r="I34" s="92">
        <v>0.2</v>
      </c>
      <c r="J34" s="90">
        <f>ROUND(((SUM(BF124:BF289))*I34),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ROUND((SUM(BG124:BG289)),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ROUND((SUM(BH124:BH289)),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ROUND((SUM(BI124:BI289)),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11 - Vzduchotechnika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J124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3393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8" customFormat="1" ht="24.95" customHeight="1">
      <c r="B98" s="106"/>
      <c r="D98" s="107" t="s">
        <v>3394</v>
      </c>
      <c r="E98" s="108"/>
      <c r="F98" s="108"/>
      <c r="G98" s="108"/>
      <c r="H98" s="108"/>
      <c r="I98" s="108"/>
      <c r="J98" s="109">
        <f>J150</f>
        <v>0</v>
      </c>
      <c r="L98" s="106"/>
    </row>
    <row r="99" spans="2:12" s="8" customFormat="1" ht="24.95" customHeight="1">
      <c r="B99" s="106"/>
      <c r="D99" s="107" t="s">
        <v>3395</v>
      </c>
      <c r="E99" s="108"/>
      <c r="F99" s="108"/>
      <c r="G99" s="108"/>
      <c r="H99" s="108"/>
      <c r="I99" s="108"/>
      <c r="J99" s="109">
        <f>J175</f>
        <v>0</v>
      </c>
      <c r="L99" s="106"/>
    </row>
    <row r="100" spans="2:12" s="8" customFormat="1" ht="24.95" customHeight="1">
      <c r="B100" s="106"/>
      <c r="D100" s="107" t="s">
        <v>3396</v>
      </c>
      <c r="E100" s="108"/>
      <c r="F100" s="108"/>
      <c r="G100" s="108"/>
      <c r="H100" s="108"/>
      <c r="I100" s="108"/>
      <c r="J100" s="109">
        <f>J203</f>
        <v>0</v>
      </c>
      <c r="L100" s="106"/>
    </row>
    <row r="101" spans="2:12" s="8" customFormat="1" ht="24.95" customHeight="1">
      <c r="B101" s="106"/>
      <c r="D101" s="107" t="s">
        <v>3397</v>
      </c>
      <c r="E101" s="108"/>
      <c r="F101" s="108"/>
      <c r="G101" s="108"/>
      <c r="H101" s="108"/>
      <c r="I101" s="108"/>
      <c r="J101" s="109">
        <f>J228</f>
        <v>0</v>
      </c>
      <c r="L101" s="106"/>
    </row>
    <row r="102" spans="2:12" s="8" customFormat="1" ht="24.95" customHeight="1">
      <c r="B102" s="106"/>
      <c r="D102" s="107" t="s">
        <v>3398</v>
      </c>
      <c r="E102" s="108"/>
      <c r="F102" s="108"/>
      <c r="G102" s="108"/>
      <c r="H102" s="108"/>
      <c r="I102" s="108"/>
      <c r="J102" s="109">
        <f>J255</f>
        <v>0</v>
      </c>
      <c r="L102" s="106"/>
    </row>
    <row r="103" spans="2:12" s="8" customFormat="1" ht="24.95" customHeight="1">
      <c r="B103" s="106"/>
      <c r="D103" s="107" t="s">
        <v>3399</v>
      </c>
      <c r="E103" s="108"/>
      <c r="F103" s="108"/>
      <c r="G103" s="108"/>
      <c r="H103" s="108"/>
      <c r="I103" s="108"/>
      <c r="J103" s="109">
        <f>J273</f>
        <v>0</v>
      </c>
      <c r="L103" s="106"/>
    </row>
    <row r="104" spans="2:12" s="8" customFormat="1" ht="24.95" customHeight="1">
      <c r="B104" s="106"/>
      <c r="D104" s="107" t="s">
        <v>3400</v>
      </c>
      <c r="E104" s="108"/>
      <c r="F104" s="108"/>
      <c r="G104" s="108"/>
      <c r="H104" s="108"/>
      <c r="I104" s="108"/>
      <c r="J104" s="109">
        <f>J279</f>
        <v>0</v>
      </c>
      <c r="L104" s="106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150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26.25" customHeight="1">
      <c r="B114" s="28"/>
      <c r="E114" s="215" t="str">
        <f>E7</f>
        <v>Obnova a modernizácia objektu Centra univerzitného športu pri SPU v Nitre</v>
      </c>
      <c r="F114" s="216"/>
      <c r="G114" s="216"/>
      <c r="H114" s="216"/>
      <c r="L114" s="28"/>
    </row>
    <row r="115" spans="2:65" s="1" customFormat="1" ht="12" customHeight="1">
      <c r="B115" s="28"/>
      <c r="C115" s="23" t="s">
        <v>127</v>
      </c>
      <c r="L115" s="28"/>
    </row>
    <row r="116" spans="2:65" s="1" customFormat="1" ht="16.5" customHeight="1">
      <c r="B116" s="28"/>
      <c r="E116" s="177" t="str">
        <f>E9</f>
        <v>11 - Vzduchotechnika</v>
      </c>
      <c r="F116" s="217"/>
      <c r="G116" s="217"/>
      <c r="H116" s="217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Nitra</v>
      </c>
      <c r="I118" s="23" t="s">
        <v>21</v>
      </c>
      <c r="J118" s="51">
        <f>IF(J12="","",J12)</f>
        <v>45406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22</v>
      </c>
      <c r="F120" s="21" t="str">
        <f>E15</f>
        <v>SPU v Nitre</v>
      </c>
      <c r="I120" s="23" t="s">
        <v>28</v>
      </c>
      <c r="J120" s="26" t="str">
        <f>E21</f>
        <v>Ing. Stanislav Mikle</v>
      </c>
      <c r="L120" s="28"/>
    </row>
    <row r="121" spans="2:65" s="1" customFormat="1" ht="15.2" customHeight="1">
      <c r="B121" s="28"/>
      <c r="C121" s="23" t="s">
        <v>26</v>
      </c>
      <c r="F121" s="21" t="str">
        <f>IF(E18="","",E18)</f>
        <v>Vyplň údaj</v>
      </c>
      <c r="I121" s="23" t="s">
        <v>31</v>
      </c>
      <c r="J121" s="26" t="str">
        <f>E24</f>
        <v>Béger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151</v>
      </c>
      <c r="D123" s="116" t="s">
        <v>59</v>
      </c>
      <c r="E123" s="116" t="s">
        <v>55</v>
      </c>
      <c r="F123" s="116" t="s">
        <v>56</v>
      </c>
      <c r="G123" s="116" t="s">
        <v>152</v>
      </c>
      <c r="H123" s="116" t="s">
        <v>153</v>
      </c>
      <c r="I123" s="116" t="s">
        <v>154</v>
      </c>
      <c r="J123" s="117" t="s">
        <v>131</v>
      </c>
      <c r="K123" s="118" t="s">
        <v>155</v>
      </c>
      <c r="L123" s="114"/>
      <c r="M123" s="58" t="s">
        <v>1</v>
      </c>
      <c r="N123" s="59" t="s">
        <v>38</v>
      </c>
      <c r="O123" s="59" t="s">
        <v>156</v>
      </c>
      <c r="P123" s="59" t="s">
        <v>157</v>
      </c>
      <c r="Q123" s="59" t="s">
        <v>158</v>
      </c>
      <c r="R123" s="59" t="s">
        <v>159</v>
      </c>
      <c r="S123" s="59" t="s">
        <v>160</v>
      </c>
      <c r="T123" s="60" t="s">
        <v>161</v>
      </c>
    </row>
    <row r="124" spans="2:65" s="1" customFormat="1" ht="22.9" customHeight="1">
      <c r="B124" s="28"/>
      <c r="C124" s="63" t="s">
        <v>132</v>
      </c>
      <c r="J124" s="119">
        <f>BK124</f>
        <v>0</v>
      </c>
      <c r="L124" s="28"/>
      <c r="M124" s="61"/>
      <c r="N124" s="52"/>
      <c r="O124" s="52"/>
      <c r="P124" s="120">
        <f>P125+P150+P175+P203+P228+P255+P273+P279</f>
        <v>0</v>
      </c>
      <c r="Q124" s="52"/>
      <c r="R124" s="120">
        <f>R125+R150+R175+R203+R228+R255+R273+R279</f>
        <v>0</v>
      </c>
      <c r="S124" s="52"/>
      <c r="T124" s="121">
        <f>T125+T150+T175+T203+T228+T255+T273+T279</f>
        <v>0</v>
      </c>
      <c r="AT124" s="13" t="s">
        <v>73</v>
      </c>
      <c r="AU124" s="13" t="s">
        <v>133</v>
      </c>
      <c r="BK124" s="122">
        <f>BK125+BK150+BK175+BK203+BK228+BK255+BK273+BK279</f>
        <v>0</v>
      </c>
    </row>
    <row r="125" spans="2:65" s="11" customFormat="1" ht="25.9" customHeight="1">
      <c r="B125" s="123"/>
      <c r="D125" s="124" t="s">
        <v>73</v>
      </c>
      <c r="E125" s="125" t="s">
        <v>2135</v>
      </c>
      <c r="F125" s="125" t="s">
        <v>3401</v>
      </c>
      <c r="I125" s="126"/>
      <c r="J125" s="127">
        <f>BK125</f>
        <v>0</v>
      </c>
      <c r="L125" s="123"/>
      <c r="M125" s="128"/>
      <c r="P125" s="129">
        <f>SUM(P126:P149)</f>
        <v>0</v>
      </c>
      <c r="R125" s="129">
        <f>SUM(R126:R149)</f>
        <v>0</v>
      </c>
      <c r="T125" s="130">
        <f>SUM(T126:T149)</f>
        <v>0</v>
      </c>
      <c r="AR125" s="124" t="s">
        <v>82</v>
      </c>
      <c r="AT125" s="131" t="s">
        <v>73</v>
      </c>
      <c r="AU125" s="131" t="s">
        <v>74</v>
      </c>
      <c r="AY125" s="124" t="s">
        <v>164</v>
      </c>
      <c r="BK125" s="132">
        <f>SUM(BK126:BK149)</f>
        <v>0</v>
      </c>
    </row>
    <row r="126" spans="2:65" s="1" customFormat="1" ht="66.75" customHeight="1">
      <c r="B126" s="135"/>
      <c r="C126" s="136" t="s">
        <v>82</v>
      </c>
      <c r="D126" s="136" t="s">
        <v>168</v>
      </c>
      <c r="E126" s="137" t="s">
        <v>3402</v>
      </c>
      <c r="F126" s="138" t="s">
        <v>3403</v>
      </c>
      <c r="G126" s="139" t="s">
        <v>402</v>
      </c>
      <c r="H126" s="140">
        <v>1</v>
      </c>
      <c r="I126" s="141"/>
      <c r="J126" s="142">
        <f t="shared" ref="J126:J141" si="0">ROUND(I126*H126,2)</f>
        <v>0</v>
      </c>
      <c r="K126" s="143"/>
      <c r="L126" s="28"/>
      <c r="M126" s="144" t="s">
        <v>1</v>
      </c>
      <c r="N126" s="145" t="s">
        <v>40</v>
      </c>
      <c r="P126" s="146">
        <f t="shared" ref="P126:P141" si="1">O126*H126</f>
        <v>0</v>
      </c>
      <c r="Q126" s="146">
        <v>0</v>
      </c>
      <c r="R126" s="146">
        <f t="shared" ref="R126:R141" si="2">Q126*H126</f>
        <v>0</v>
      </c>
      <c r="S126" s="146">
        <v>0</v>
      </c>
      <c r="T126" s="147">
        <f t="shared" ref="T126:T141" si="3">S126*H126</f>
        <v>0</v>
      </c>
      <c r="AR126" s="148" t="s">
        <v>453</v>
      </c>
      <c r="AT126" s="148" t="s">
        <v>168</v>
      </c>
      <c r="AU126" s="148" t="s">
        <v>82</v>
      </c>
      <c r="AY126" s="13" t="s">
        <v>164</v>
      </c>
      <c r="BE126" s="149">
        <f t="shared" ref="BE126:BE141" si="4">IF(N126="základná",J126,0)</f>
        <v>0</v>
      </c>
      <c r="BF126" s="149">
        <f t="shared" ref="BF126:BF141" si="5">IF(N126="znížená",J126,0)</f>
        <v>0</v>
      </c>
      <c r="BG126" s="149">
        <f t="shared" ref="BG126:BG141" si="6">IF(N126="zákl. prenesená",J126,0)</f>
        <v>0</v>
      </c>
      <c r="BH126" s="149">
        <f t="shared" ref="BH126:BH141" si="7">IF(N126="zníž. prenesená",J126,0)</f>
        <v>0</v>
      </c>
      <c r="BI126" s="149">
        <f t="shared" ref="BI126:BI141" si="8">IF(N126="nulová",J126,0)</f>
        <v>0</v>
      </c>
      <c r="BJ126" s="13" t="s">
        <v>173</v>
      </c>
      <c r="BK126" s="149">
        <f t="shared" ref="BK126:BK141" si="9">ROUND(I126*H126,2)</f>
        <v>0</v>
      </c>
      <c r="BL126" s="13" t="s">
        <v>453</v>
      </c>
      <c r="BM126" s="148" t="s">
        <v>3404</v>
      </c>
    </row>
    <row r="127" spans="2:65" s="1" customFormat="1" ht="24.2" customHeight="1">
      <c r="B127" s="135"/>
      <c r="C127" s="155" t="s">
        <v>173</v>
      </c>
      <c r="D127" s="155" t="s">
        <v>556</v>
      </c>
      <c r="E127" s="156" t="s">
        <v>3405</v>
      </c>
      <c r="F127" s="157" t="s">
        <v>3406</v>
      </c>
      <c r="G127" s="158" t="s">
        <v>402</v>
      </c>
      <c r="H127" s="159">
        <v>2</v>
      </c>
      <c r="I127" s="160"/>
      <c r="J127" s="161">
        <f t="shared" si="0"/>
        <v>0</v>
      </c>
      <c r="K127" s="162"/>
      <c r="L127" s="163"/>
      <c r="M127" s="164" t="s">
        <v>1</v>
      </c>
      <c r="N127" s="16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1476</v>
      </c>
      <c r="AT127" s="148" t="s">
        <v>556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3407</v>
      </c>
    </row>
    <row r="128" spans="2:65" s="1" customFormat="1" ht="24.2" customHeight="1">
      <c r="B128" s="135"/>
      <c r="C128" s="155" t="s">
        <v>525</v>
      </c>
      <c r="D128" s="155" t="s">
        <v>556</v>
      </c>
      <c r="E128" s="156" t="s">
        <v>2067</v>
      </c>
      <c r="F128" s="157" t="s">
        <v>3408</v>
      </c>
      <c r="G128" s="158" t="s">
        <v>3409</v>
      </c>
      <c r="H128" s="159">
        <v>20</v>
      </c>
      <c r="I128" s="160"/>
      <c r="J128" s="161">
        <f t="shared" si="0"/>
        <v>0</v>
      </c>
      <c r="K128" s="162"/>
      <c r="L128" s="163"/>
      <c r="M128" s="164" t="s">
        <v>1</v>
      </c>
      <c r="N128" s="16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1476</v>
      </c>
      <c r="AT128" s="148" t="s">
        <v>556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3410</v>
      </c>
    </row>
    <row r="129" spans="2:65" s="1" customFormat="1" ht="16.5" customHeight="1">
      <c r="B129" s="135"/>
      <c r="C129" s="155" t="s">
        <v>172</v>
      </c>
      <c r="D129" s="155" t="s">
        <v>556</v>
      </c>
      <c r="E129" s="156" t="s">
        <v>3411</v>
      </c>
      <c r="F129" s="157" t="s">
        <v>3412</v>
      </c>
      <c r="G129" s="158" t="s">
        <v>192</v>
      </c>
      <c r="H129" s="159">
        <v>48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1476</v>
      </c>
      <c r="AT129" s="148" t="s">
        <v>556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108</v>
      </c>
    </row>
    <row r="130" spans="2:65" s="1" customFormat="1" ht="24.2" customHeight="1">
      <c r="B130" s="135"/>
      <c r="C130" s="155" t="s">
        <v>483</v>
      </c>
      <c r="D130" s="155" t="s">
        <v>556</v>
      </c>
      <c r="E130" s="156" t="s">
        <v>3413</v>
      </c>
      <c r="F130" s="157" t="s">
        <v>3414</v>
      </c>
      <c r="G130" s="158" t="s">
        <v>192</v>
      </c>
      <c r="H130" s="159">
        <v>3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1476</v>
      </c>
      <c r="AT130" s="148" t="s">
        <v>556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3415</v>
      </c>
    </row>
    <row r="131" spans="2:65" s="1" customFormat="1" ht="24.2" customHeight="1">
      <c r="B131" s="135"/>
      <c r="C131" s="155" t="s">
        <v>535</v>
      </c>
      <c r="D131" s="155" t="s">
        <v>556</v>
      </c>
      <c r="E131" s="156" t="s">
        <v>3416</v>
      </c>
      <c r="F131" s="157" t="s">
        <v>3417</v>
      </c>
      <c r="G131" s="158" t="s">
        <v>192</v>
      </c>
      <c r="H131" s="159">
        <v>6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1476</v>
      </c>
      <c r="AT131" s="148" t="s">
        <v>556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120</v>
      </c>
    </row>
    <row r="132" spans="2:65" s="1" customFormat="1" ht="24.2" customHeight="1">
      <c r="B132" s="135"/>
      <c r="C132" s="155" t="s">
        <v>539</v>
      </c>
      <c r="D132" s="155" t="s">
        <v>556</v>
      </c>
      <c r="E132" s="156" t="s">
        <v>3418</v>
      </c>
      <c r="F132" s="157" t="s">
        <v>3419</v>
      </c>
      <c r="G132" s="158" t="s">
        <v>192</v>
      </c>
      <c r="H132" s="159">
        <v>20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1476</v>
      </c>
      <c r="AT132" s="148" t="s">
        <v>556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215</v>
      </c>
    </row>
    <row r="133" spans="2:65" s="1" customFormat="1" ht="24.2" customHeight="1">
      <c r="B133" s="135"/>
      <c r="C133" s="155" t="s">
        <v>543</v>
      </c>
      <c r="D133" s="155" t="s">
        <v>556</v>
      </c>
      <c r="E133" s="156" t="s">
        <v>3420</v>
      </c>
      <c r="F133" s="157" t="s">
        <v>3421</v>
      </c>
      <c r="G133" s="158" t="s">
        <v>192</v>
      </c>
      <c r="H133" s="159">
        <v>15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1476</v>
      </c>
      <c r="AT133" s="148" t="s">
        <v>556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223</v>
      </c>
    </row>
    <row r="134" spans="2:65" s="1" customFormat="1" ht="62.65" customHeight="1">
      <c r="B134" s="135"/>
      <c r="C134" s="155" t="s">
        <v>165</v>
      </c>
      <c r="D134" s="155" t="s">
        <v>556</v>
      </c>
      <c r="E134" s="156" t="s">
        <v>3422</v>
      </c>
      <c r="F134" s="157" t="s">
        <v>3423</v>
      </c>
      <c r="G134" s="158" t="s">
        <v>192</v>
      </c>
      <c r="H134" s="159">
        <v>1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1476</v>
      </c>
      <c r="AT134" s="148" t="s">
        <v>556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7</v>
      </c>
    </row>
    <row r="135" spans="2:65" s="1" customFormat="1" ht="62.65" customHeight="1">
      <c r="B135" s="135"/>
      <c r="C135" s="155" t="s">
        <v>108</v>
      </c>
      <c r="D135" s="155" t="s">
        <v>556</v>
      </c>
      <c r="E135" s="156" t="s">
        <v>3424</v>
      </c>
      <c r="F135" s="157" t="s">
        <v>3423</v>
      </c>
      <c r="G135" s="158" t="s">
        <v>192</v>
      </c>
      <c r="H135" s="159">
        <v>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1476</v>
      </c>
      <c r="AT135" s="148" t="s">
        <v>556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238</v>
      </c>
    </row>
    <row r="136" spans="2:65" s="1" customFormat="1" ht="16.5" customHeight="1">
      <c r="B136" s="135"/>
      <c r="C136" s="155" t="s">
        <v>111</v>
      </c>
      <c r="D136" s="155" t="s">
        <v>556</v>
      </c>
      <c r="E136" s="156" t="s">
        <v>2071</v>
      </c>
      <c r="F136" s="157" t="s">
        <v>3425</v>
      </c>
      <c r="G136" s="158" t="s">
        <v>192</v>
      </c>
      <c r="H136" s="159">
        <v>1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1476</v>
      </c>
      <c r="AT136" s="148" t="s">
        <v>556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263</v>
      </c>
    </row>
    <row r="137" spans="2:65" s="1" customFormat="1" ht="24.2" customHeight="1">
      <c r="B137" s="135"/>
      <c r="C137" s="155" t="s">
        <v>114</v>
      </c>
      <c r="D137" s="155" t="s">
        <v>556</v>
      </c>
      <c r="E137" s="156" t="s">
        <v>2073</v>
      </c>
      <c r="F137" s="157" t="s">
        <v>3426</v>
      </c>
      <c r="G137" s="158" t="s">
        <v>3409</v>
      </c>
      <c r="H137" s="159">
        <v>53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1476</v>
      </c>
      <c r="AT137" s="148" t="s">
        <v>556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271</v>
      </c>
    </row>
    <row r="138" spans="2:65" s="1" customFormat="1" ht="24.2" customHeight="1">
      <c r="B138" s="135"/>
      <c r="C138" s="155" t="s">
        <v>117</v>
      </c>
      <c r="D138" s="155" t="s">
        <v>556</v>
      </c>
      <c r="E138" s="156" t="s">
        <v>2075</v>
      </c>
      <c r="F138" s="157" t="s">
        <v>3427</v>
      </c>
      <c r="G138" s="158" t="s">
        <v>3409</v>
      </c>
      <c r="H138" s="159">
        <v>33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1476</v>
      </c>
      <c r="AT138" s="148" t="s">
        <v>556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276</v>
      </c>
    </row>
    <row r="139" spans="2:65" s="1" customFormat="1" ht="24.2" customHeight="1">
      <c r="B139" s="135"/>
      <c r="C139" s="155" t="s">
        <v>120</v>
      </c>
      <c r="D139" s="155" t="s">
        <v>556</v>
      </c>
      <c r="E139" s="156" t="s">
        <v>2077</v>
      </c>
      <c r="F139" s="157" t="s">
        <v>3428</v>
      </c>
      <c r="G139" s="158" t="s">
        <v>3409</v>
      </c>
      <c r="H139" s="159">
        <v>42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1476</v>
      </c>
      <c r="AT139" s="148" t="s">
        <v>556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284</v>
      </c>
    </row>
    <row r="140" spans="2:65" s="1" customFormat="1" ht="24.2" customHeight="1">
      <c r="B140" s="135"/>
      <c r="C140" s="155" t="s">
        <v>123</v>
      </c>
      <c r="D140" s="155" t="s">
        <v>556</v>
      </c>
      <c r="E140" s="156" t="s">
        <v>2079</v>
      </c>
      <c r="F140" s="157" t="s">
        <v>3429</v>
      </c>
      <c r="G140" s="158" t="s">
        <v>3409</v>
      </c>
      <c r="H140" s="159">
        <v>43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1476</v>
      </c>
      <c r="AT140" s="148" t="s">
        <v>556</v>
      </c>
      <c r="AU140" s="148" t="s">
        <v>82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292</v>
      </c>
    </row>
    <row r="141" spans="2:65" s="1" customFormat="1" ht="49.15" customHeight="1">
      <c r="B141" s="135"/>
      <c r="C141" s="155" t="s">
        <v>215</v>
      </c>
      <c r="D141" s="155" t="s">
        <v>556</v>
      </c>
      <c r="E141" s="156" t="s">
        <v>2083</v>
      </c>
      <c r="F141" s="157" t="s">
        <v>3430</v>
      </c>
      <c r="G141" s="158" t="s">
        <v>3409</v>
      </c>
      <c r="H141" s="159">
        <v>21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1476</v>
      </c>
      <c r="AT141" s="148" t="s">
        <v>556</v>
      </c>
      <c r="AU141" s="148" t="s">
        <v>82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322</v>
      </c>
    </row>
    <row r="142" spans="2:65" s="1" customFormat="1" ht="78">
      <c r="B142" s="28"/>
      <c r="D142" s="167" t="s">
        <v>1474</v>
      </c>
      <c r="F142" s="168" t="s">
        <v>3431</v>
      </c>
      <c r="I142" s="169"/>
      <c r="L142" s="28"/>
      <c r="M142" s="170"/>
      <c r="T142" s="55"/>
      <c r="AT142" s="13" t="s">
        <v>1474</v>
      </c>
      <c r="AU142" s="13" t="s">
        <v>82</v>
      </c>
    </row>
    <row r="143" spans="2:65" s="1" customFormat="1" ht="49.15" customHeight="1">
      <c r="B143" s="135"/>
      <c r="C143" s="155" t="s">
        <v>219</v>
      </c>
      <c r="D143" s="155" t="s">
        <v>556</v>
      </c>
      <c r="E143" s="156" t="s">
        <v>2085</v>
      </c>
      <c r="F143" s="157" t="s">
        <v>3432</v>
      </c>
      <c r="G143" s="158" t="s">
        <v>3409</v>
      </c>
      <c r="H143" s="159">
        <v>42</v>
      </c>
      <c r="I143" s="160"/>
      <c r="J143" s="161">
        <f>ROUND(I143*H143,2)</f>
        <v>0</v>
      </c>
      <c r="K143" s="162"/>
      <c r="L143" s="163"/>
      <c r="M143" s="164" t="s">
        <v>1</v>
      </c>
      <c r="N143" s="165" t="s">
        <v>40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1476</v>
      </c>
      <c r="AT143" s="148" t="s">
        <v>556</v>
      </c>
      <c r="AU143" s="148" t="s">
        <v>82</v>
      </c>
      <c r="AY143" s="13" t="s">
        <v>164</v>
      </c>
      <c r="BE143" s="149">
        <f>IF(N143="základná",J143,0)</f>
        <v>0</v>
      </c>
      <c r="BF143" s="149">
        <f>IF(N143="znížená",J143,0)</f>
        <v>0</v>
      </c>
      <c r="BG143" s="149">
        <f>IF(N143="zákl. prenesená",J143,0)</f>
        <v>0</v>
      </c>
      <c r="BH143" s="149">
        <f>IF(N143="zníž. prenesená",J143,0)</f>
        <v>0</v>
      </c>
      <c r="BI143" s="149">
        <f>IF(N143="nulová",J143,0)</f>
        <v>0</v>
      </c>
      <c r="BJ143" s="13" t="s">
        <v>173</v>
      </c>
      <c r="BK143" s="149">
        <f>ROUND(I143*H143,2)</f>
        <v>0</v>
      </c>
      <c r="BL143" s="13" t="s">
        <v>453</v>
      </c>
      <c r="BM143" s="148" t="s">
        <v>330</v>
      </c>
    </row>
    <row r="144" spans="2:65" s="1" customFormat="1" ht="68.25">
      <c r="B144" s="28"/>
      <c r="D144" s="167" t="s">
        <v>1474</v>
      </c>
      <c r="F144" s="168" t="s">
        <v>3433</v>
      </c>
      <c r="I144" s="169"/>
      <c r="L144" s="28"/>
      <c r="M144" s="170"/>
      <c r="T144" s="55"/>
      <c r="AT144" s="13" t="s">
        <v>1474</v>
      </c>
      <c r="AU144" s="13" t="s">
        <v>82</v>
      </c>
    </row>
    <row r="145" spans="2:65" s="1" customFormat="1" ht="33" customHeight="1">
      <c r="B145" s="135"/>
      <c r="C145" s="155" t="s">
        <v>223</v>
      </c>
      <c r="D145" s="155" t="s">
        <v>556</v>
      </c>
      <c r="E145" s="156" t="s">
        <v>2087</v>
      </c>
      <c r="F145" s="157" t="s">
        <v>3434</v>
      </c>
      <c r="G145" s="158" t="s">
        <v>171</v>
      </c>
      <c r="H145" s="159">
        <v>113</v>
      </c>
      <c r="I145" s="160"/>
      <c r="J145" s="161">
        <f>ROUND(I145*H145,2)</f>
        <v>0</v>
      </c>
      <c r="K145" s="162"/>
      <c r="L145" s="163"/>
      <c r="M145" s="164" t="s">
        <v>1</v>
      </c>
      <c r="N145" s="165" t="s">
        <v>40</v>
      </c>
      <c r="P145" s="146">
        <f>O145*H145</f>
        <v>0</v>
      </c>
      <c r="Q145" s="146">
        <v>0</v>
      </c>
      <c r="R145" s="146">
        <f>Q145*H145</f>
        <v>0</v>
      </c>
      <c r="S145" s="146">
        <v>0</v>
      </c>
      <c r="T145" s="147">
        <f>S145*H145</f>
        <v>0</v>
      </c>
      <c r="AR145" s="148" t="s">
        <v>1476</v>
      </c>
      <c r="AT145" s="148" t="s">
        <v>556</v>
      </c>
      <c r="AU145" s="148" t="s">
        <v>82</v>
      </c>
      <c r="AY145" s="13" t="s">
        <v>164</v>
      </c>
      <c r="BE145" s="149">
        <f>IF(N145="základná",J145,0)</f>
        <v>0</v>
      </c>
      <c r="BF145" s="149">
        <f>IF(N145="znížená",J145,0)</f>
        <v>0</v>
      </c>
      <c r="BG145" s="149">
        <f>IF(N145="zákl. prenesená",J145,0)</f>
        <v>0</v>
      </c>
      <c r="BH145" s="149">
        <f>IF(N145="zníž. prenesená",J145,0)</f>
        <v>0</v>
      </c>
      <c r="BI145" s="149">
        <f>IF(N145="nulová",J145,0)</f>
        <v>0</v>
      </c>
      <c r="BJ145" s="13" t="s">
        <v>173</v>
      </c>
      <c r="BK145" s="149">
        <f>ROUND(I145*H145,2)</f>
        <v>0</v>
      </c>
      <c r="BL145" s="13" t="s">
        <v>453</v>
      </c>
      <c r="BM145" s="148" t="s">
        <v>3435</v>
      </c>
    </row>
    <row r="146" spans="2:65" s="1" customFormat="1" ht="44.25" customHeight="1">
      <c r="B146" s="135"/>
      <c r="C146" s="155" t="s">
        <v>227</v>
      </c>
      <c r="D146" s="155" t="s">
        <v>556</v>
      </c>
      <c r="E146" s="156" t="s">
        <v>2089</v>
      </c>
      <c r="F146" s="157" t="s">
        <v>3436</v>
      </c>
      <c r="G146" s="158" t="s">
        <v>171</v>
      </c>
      <c r="H146" s="159">
        <v>205</v>
      </c>
      <c r="I146" s="160"/>
      <c r="J146" s="161">
        <f>ROUND(I146*H146,2)</f>
        <v>0</v>
      </c>
      <c r="K146" s="162"/>
      <c r="L146" s="163"/>
      <c r="M146" s="164" t="s">
        <v>1</v>
      </c>
      <c r="N146" s="165" t="s">
        <v>40</v>
      </c>
      <c r="P146" s="146">
        <f>O146*H146</f>
        <v>0</v>
      </c>
      <c r="Q146" s="146">
        <v>0</v>
      </c>
      <c r="R146" s="146">
        <f>Q146*H146</f>
        <v>0</v>
      </c>
      <c r="S146" s="146">
        <v>0</v>
      </c>
      <c r="T146" s="147">
        <f>S146*H146</f>
        <v>0</v>
      </c>
      <c r="AR146" s="148" t="s">
        <v>1476</v>
      </c>
      <c r="AT146" s="148" t="s">
        <v>556</v>
      </c>
      <c r="AU146" s="148" t="s">
        <v>82</v>
      </c>
      <c r="AY146" s="13" t="s">
        <v>164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3" t="s">
        <v>173</v>
      </c>
      <c r="BK146" s="149">
        <f>ROUND(I146*H146,2)</f>
        <v>0</v>
      </c>
      <c r="BL146" s="13" t="s">
        <v>453</v>
      </c>
      <c r="BM146" s="148" t="s">
        <v>348</v>
      </c>
    </row>
    <row r="147" spans="2:65" s="1" customFormat="1" ht="24.2" customHeight="1">
      <c r="B147" s="135"/>
      <c r="C147" s="155" t="s">
        <v>7</v>
      </c>
      <c r="D147" s="155" t="s">
        <v>556</v>
      </c>
      <c r="E147" s="156" t="s">
        <v>2091</v>
      </c>
      <c r="F147" s="157" t="s">
        <v>3437</v>
      </c>
      <c r="G147" s="158" t="s">
        <v>402</v>
      </c>
      <c r="H147" s="159">
        <v>1</v>
      </c>
      <c r="I147" s="160"/>
      <c r="J147" s="161">
        <f>ROUND(I147*H147,2)</f>
        <v>0</v>
      </c>
      <c r="K147" s="162"/>
      <c r="L147" s="163"/>
      <c r="M147" s="164" t="s">
        <v>1</v>
      </c>
      <c r="N147" s="165" t="s">
        <v>40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1476</v>
      </c>
      <c r="AT147" s="148" t="s">
        <v>556</v>
      </c>
      <c r="AU147" s="148" t="s">
        <v>82</v>
      </c>
      <c r="AY147" s="13" t="s">
        <v>164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173</v>
      </c>
      <c r="BK147" s="149">
        <f>ROUND(I147*H147,2)</f>
        <v>0</v>
      </c>
      <c r="BL147" s="13" t="s">
        <v>453</v>
      </c>
      <c r="BM147" s="148" t="s">
        <v>367</v>
      </c>
    </row>
    <row r="148" spans="2:65" s="1" customFormat="1" ht="24.2" customHeight="1">
      <c r="B148" s="135"/>
      <c r="C148" s="155" t="s">
        <v>234</v>
      </c>
      <c r="D148" s="155" t="s">
        <v>556</v>
      </c>
      <c r="E148" s="156" t="s">
        <v>2093</v>
      </c>
      <c r="F148" s="157" t="s">
        <v>3438</v>
      </c>
      <c r="G148" s="158" t="s">
        <v>402</v>
      </c>
      <c r="H148" s="159">
        <v>1</v>
      </c>
      <c r="I148" s="160"/>
      <c r="J148" s="161">
        <f>ROUND(I148*H148,2)</f>
        <v>0</v>
      </c>
      <c r="K148" s="162"/>
      <c r="L148" s="163"/>
      <c r="M148" s="164" t="s">
        <v>1</v>
      </c>
      <c r="N148" s="165" t="s">
        <v>40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1476</v>
      </c>
      <c r="AT148" s="148" t="s">
        <v>556</v>
      </c>
      <c r="AU148" s="148" t="s">
        <v>82</v>
      </c>
      <c r="AY148" s="13" t="s">
        <v>164</v>
      </c>
      <c r="BE148" s="149">
        <f>IF(N148="základná",J148,0)</f>
        <v>0</v>
      </c>
      <c r="BF148" s="149">
        <f>IF(N148="znížená",J148,0)</f>
        <v>0</v>
      </c>
      <c r="BG148" s="149">
        <f>IF(N148="zákl. prenesená",J148,0)</f>
        <v>0</v>
      </c>
      <c r="BH148" s="149">
        <f>IF(N148="zníž. prenesená",J148,0)</f>
        <v>0</v>
      </c>
      <c r="BI148" s="149">
        <f>IF(N148="nulová",J148,0)</f>
        <v>0</v>
      </c>
      <c r="BJ148" s="13" t="s">
        <v>173</v>
      </c>
      <c r="BK148" s="149">
        <f>ROUND(I148*H148,2)</f>
        <v>0</v>
      </c>
      <c r="BL148" s="13" t="s">
        <v>453</v>
      </c>
      <c r="BM148" s="148" t="s">
        <v>379</v>
      </c>
    </row>
    <row r="149" spans="2:65" s="1" customFormat="1" ht="16.5" customHeight="1">
      <c r="B149" s="135"/>
      <c r="C149" s="136" t="s">
        <v>238</v>
      </c>
      <c r="D149" s="136" t="s">
        <v>168</v>
      </c>
      <c r="E149" s="137" t="s">
        <v>2095</v>
      </c>
      <c r="F149" s="138" t="s">
        <v>3439</v>
      </c>
      <c r="G149" s="139" t="s">
        <v>402</v>
      </c>
      <c r="H149" s="140">
        <v>1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40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453</v>
      </c>
      <c r="AT149" s="148" t="s">
        <v>168</v>
      </c>
      <c r="AU149" s="148" t="s">
        <v>82</v>
      </c>
      <c r="AY149" s="13" t="s">
        <v>164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173</v>
      </c>
      <c r="BK149" s="149">
        <f>ROUND(I149*H149,2)</f>
        <v>0</v>
      </c>
      <c r="BL149" s="13" t="s">
        <v>453</v>
      </c>
      <c r="BM149" s="148" t="s">
        <v>3440</v>
      </c>
    </row>
    <row r="150" spans="2:65" s="11" customFormat="1" ht="25.9" customHeight="1">
      <c r="B150" s="123"/>
      <c r="D150" s="124" t="s">
        <v>73</v>
      </c>
      <c r="E150" s="125" t="s">
        <v>2161</v>
      </c>
      <c r="F150" s="125" t="s">
        <v>3441</v>
      </c>
      <c r="I150" s="126"/>
      <c r="J150" s="127">
        <f>BK150</f>
        <v>0</v>
      </c>
      <c r="L150" s="123"/>
      <c r="M150" s="128"/>
      <c r="P150" s="129">
        <f>SUM(P151:P174)</f>
        <v>0</v>
      </c>
      <c r="R150" s="129">
        <f>SUM(R151:R174)</f>
        <v>0</v>
      </c>
      <c r="T150" s="130">
        <f>SUM(T151:T174)</f>
        <v>0</v>
      </c>
      <c r="AR150" s="124" t="s">
        <v>82</v>
      </c>
      <c r="AT150" s="131" t="s">
        <v>73</v>
      </c>
      <c r="AU150" s="131" t="s">
        <v>74</v>
      </c>
      <c r="AY150" s="124" t="s">
        <v>164</v>
      </c>
      <c r="BK150" s="132">
        <f>SUM(BK151:BK174)</f>
        <v>0</v>
      </c>
    </row>
    <row r="151" spans="2:65" s="1" customFormat="1" ht="66.75" customHeight="1">
      <c r="B151" s="135"/>
      <c r="C151" s="136" t="s">
        <v>242</v>
      </c>
      <c r="D151" s="136" t="s">
        <v>168</v>
      </c>
      <c r="E151" s="137" t="s">
        <v>3442</v>
      </c>
      <c r="F151" s="138" t="s">
        <v>3443</v>
      </c>
      <c r="G151" s="139" t="s">
        <v>402</v>
      </c>
      <c r="H151" s="140">
        <v>1</v>
      </c>
      <c r="I151" s="141"/>
      <c r="J151" s="142">
        <f t="shared" ref="J151:J166" si="10">ROUND(I151*H151,2)</f>
        <v>0</v>
      </c>
      <c r="K151" s="143"/>
      <c r="L151" s="28"/>
      <c r="M151" s="144" t="s">
        <v>1</v>
      </c>
      <c r="N151" s="145" t="s">
        <v>40</v>
      </c>
      <c r="P151" s="146">
        <f t="shared" ref="P151:P166" si="11">O151*H151</f>
        <v>0</v>
      </c>
      <c r="Q151" s="146">
        <v>0</v>
      </c>
      <c r="R151" s="146">
        <f t="shared" ref="R151:R166" si="12">Q151*H151</f>
        <v>0</v>
      </c>
      <c r="S151" s="146">
        <v>0</v>
      </c>
      <c r="T151" s="147">
        <f t="shared" ref="T151:T166" si="13">S151*H151</f>
        <v>0</v>
      </c>
      <c r="AR151" s="148" t="s">
        <v>453</v>
      </c>
      <c r="AT151" s="148" t="s">
        <v>168</v>
      </c>
      <c r="AU151" s="148" t="s">
        <v>82</v>
      </c>
      <c r="AY151" s="13" t="s">
        <v>164</v>
      </c>
      <c r="BE151" s="149">
        <f t="shared" ref="BE151:BE166" si="14">IF(N151="základná",J151,0)</f>
        <v>0</v>
      </c>
      <c r="BF151" s="149">
        <f t="shared" ref="BF151:BF166" si="15">IF(N151="znížená",J151,0)</f>
        <v>0</v>
      </c>
      <c r="BG151" s="149">
        <f t="shared" ref="BG151:BG166" si="16">IF(N151="zákl. prenesená",J151,0)</f>
        <v>0</v>
      </c>
      <c r="BH151" s="149">
        <f t="shared" ref="BH151:BH166" si="17">IF(N151="zníž. prenesená",J151,0)</f>
        <v>0</v>
      </c>
      <c r="BI151" s="149">
        <f t="shared" ref="BI151:BI166" si="18">IF(N151="nulová",J151,0)</f>
        <v>0</v>
      </c>
      <c r="BJ151" s="13" t="s">
        <v>173</v>
      </c>
      <c r="BK151" s="149">
        <f t="shared" ref="BK151:BK166" si="19">ROUND(I151*H151,2)</f>
        <v>0</v>
      </c>
      <c r="BL151" s="13" t="s">
        <v>453</v>
      </c>
      <c r="BM151" s="148" t="s">
        <v>3444</v>
      </c>
    </row>
    <row r="152" spans="2:65" s="1" customFormat="1" ht="16.5" customHeight="1">
      <c r="B152" s="135"/>
      <c r="C152" s="155" t="s">
        <v>255</v>
      </c>
      <c r="D152" s="155" t="s">
        <v>556</v>
      </c>
      <c r="E152" s="156" t="s">
        <v>3445</v>
      </c>
      <c r="F152" s="157" t="s">
        <v>3412</v>
      </c>
      <c r="G152" s="158" t="s">
        <v>192</v>
      </c>
      <c r="H152" s="159">
        <v>6</v>
      </c>
      <c r="I152" s="160"/>
      <c r="J152" s="161">
        <f t="shared" si="10"/>
        <v>0</v>
      </c>
      <c r="K152" s="162"/>
      <c r="L152" s="163"/>
      <c r="M152" s="164" t="s">
        <v>1</v>
      </c>
      <c r="N152" s="165" t="s">
        <v>40</v>
      </c>
      <c r="P152" s="146">
        <f t="shared" si="11"/>
        <v>0</v>
      </c>
      <c r="Q152" s="146">
        <v>0</v>
      </c>
      <c r="R152" s="146">
        <f t="shared" si="12"/>
        <v>0</v>
      </c>
      <c r="S152" s="146">
        <v>0</v>
      </c>
      <c r="T152" s="147">
        <f t="shared" si="13"/>
        <v>0</v>
      </c>
      <c r="AR152" s="148" t="s">
        <v>1476</v>
      </c>
      <c r="AT152" s="148" t="s">
        <v>556</v>
      </c>
      <c r="AU152" s="148" t="s">
        <v>82</v>
      </c>
      <c r="AY152" s="13" t="s">
        <v>164</v>
      </c>
      <c r="BE152" s="149">
        <f t="shared" si="14"/>
        <v>0</v>
      </c>
      <c r="BF152" s="149">
        <f t="shared" si="15"/>
        <v>0</v>
      </c>
      <c r="BG152" s="149">
        <f t="shared" si="16"/>
        <v>0</v>
      </c>
      <c r="BH152" s="149">
        <f t="shared" si="17"/>
        <v>0</v>
      </c>
      <c r="BI152" s="149">
        <f t="shared" si="18"/>
        <v>0</v>
      </c>
      <c r="BJ152" s="13" t="s">
        <v>173</v>
      </c>
      <c r="BK152" s="149">
        <f t="shared" si="19"/>
        <v>0</v>
      </c>
      <c r="BL152" s="13" t="s">
        <v>453</v>
      </c>
      <c r="BM152" s="148" t="s">
        <v>404</v>
      </c>
    </row>
    <row r="153" spans="2:65" s="1" customFormat="1" ht="16.5" customHeight="1">
      <c r="B153" s="135"/>
      <c r="C153" s="155" t="s">
        <v>259</v>
      </c>
      <c r="D153" s="155" t="s">
        <v>556</v>
      </c>
      <c r="E153" s="156" t="s">
        <v>3446</v>
      </c>
      <c r="F153" s="157" t="s">
        <v>3447</v>
      </c>
      <c r="G153" s="158" t="s">
        <v>192</v>
      </c>
      <c r="H153" s="159">
        <v>2</v>
      </c>
      <c r="I153" s="160"/>
      <c r="J153" s="161">
        <f t="shared" si="10"/>
        <v>0</v>
      </c>
      <c r="K153" s="162"/>
      <c r="L153" s="163"/>
      <c r="M153" s="164" t="s">
        <v>1</v>
      </c>
      <c r="N153" s="165" t="s">
        <v>40</v>
      </c>
      <c r="P153" s="146">
        <f t="shared" si="11"/>
        <v>0</v>
      </c>
      <c r="Q153" s="146">
        <v>0</v>
      </c>
      <c r="R153" s="146">
        <f t="shared" si="12"/>
        <v>0</v>
      </c>
      <c r="S153" s="146">
        <v>0</v>
      </c>
      <c r="T153" s="147">
        <f t="shared" si="13"/>
        <v>0</v>
      </c>
      <c r="AR153" s="148" t="s">
        <v>1476</v>
      </c>
      <c r="AT153" s="148" t="s">
        <v>556</v>
      </c>
      <c r="AU153" s="148" t="s">
        <v>82</v>
      </c>
      <c r="AY153" s="13" t="s">
        <v>164</v>
      </c>
      <c r="BE153" s="149">
        <f t="shared" si="14"/>
        <v>0</v>
      </c>
      <c r="BF153" s="149">
        <f t="shared" si="15"/>
        <v>0</v>
      </c>
      <c r="BG153" s="149">
        <f t="shared" si="16"/>
        <v>0</v>
      </c>
      <c r="BH153" s="149">
        <f t="shared" si="17"/>
        <v>0</v>
      </c>
      <c r="BI153" s="149">
        <f t="shared" si="18"/>
        <v>0</v>
      </c>
      <c r="BJ153" s="13" t="s">
        <v>173</v>
      </c>
      <c r="BK153" s="149">
        <f t="shared" si="19"/>
        <v>0</v>
      </c>
      <c r="BL153" s="13" t="s">
        <v>453</v>
      </c>
      <c r="BM153" s="148" t="s">
        <v>418</v>
      </c>
    </row>
    <row r="154" spans="2:65" s="1" customFormat="1" ht="16.5" customHeight="1">
      <c r="B154" s="135"/>
      <c r="C154" s="155" t="s">
        <v>263</v>
      </c>
      <c r="D154" s="155" t="s">
        <v>556</v>
      </c>
      <c r="E154" s="156" t="s">
        <v>3448</v>
      </c>
      <c r="F154" s="157" t="s">
        <v>3449</v>
      </c>
      <c r="G154" s="158" t="s">
        <v>192</v>
      </c>
      <c r="H154" s="159">
        <v>1</v>
      </c>
      <c r="I154" s="160"/>
      <c r="J154" s="161">
        <f t="shared" si="10"/>
        <v>0</v>
      </c>
      <c r="K154" s="162"/>
      <c r="L154" s="163"/>
      <c r="M154" s="164" t="s">
        <v>1</v>
      </c>
      <c r="N154" s="165" t="s">
        <v>40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1476</v>
      </c>
      <c r="AT154" s="148" t="s">
        <v>556</v>
      </c>
      <c r="AU154" s="148" t="s">
        <v>82</v>
      </c>
      <c r="AY154" s="13" t="s">
        <v>164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173</v>
      </c>
      <c r="BK154" s="149">
        <f t="shared" si="19"/>
        <v>0</v>
      </c>
      <c r="BL154" s="13" t="s">
        <v>453</v>
      </c>
      <c r="BM154" s="148" t="s">
        <v>427</v>
      </c>
    </row>
    <row r="155" spans="2:65" s="1" customFormat="1" ht="16.5" customHeight="1">
      <c r="B155" s="135"/>
      <c r="C155" s="155" t="s">
        <v>267</v>
      </c>
      <c r="D155" s="155" t="s">
        <v>556</v>
      </c>
      <c r="E155" s="156" t="s">
        <v>3450</v>
      </c>
      <c r="F155" s="157" t="s">
        <v>3451</v>
      </c>
      <c r="G155" s="158" t="s">
        <v>192</v>
      </c>
      <c r="H155" s="159">
        <v>5</v>
      </c>
      <c r="I155" s="160"/>
      <c r="J155" s="161">
        <f t="shared" si="10"/>
        <v>0</v>
      </c>
      <c r="K155" s="162"/>
      <c r="L155" s="163"/>
      <c r="M155" s="164" t="s">
        <v>1</v>
      </c>
      <c r="N155" s="165" t="s">
        <v>40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1476</v>
      </c>
      <c r="AT155" s="148" t="s">
        <v>556</v>
      </c>
      <c r="AU155" s="148" t="s">
        <v>82</v>
      </c>
      <c r="AY155" s="13" t="s">
        <v>164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173</v>
      </c>
      <c r="BK155" s="149">
        <f t="shared" si="19"/>
        <v>0</v>
      </c>
      <c r="BL155" s="13" t="s">
        <v>453</v>
      </c>
      <c r="BM155" s="148" t="s">
        <v>435</v>
      </c>
    </row>
    <row r="156" spans="2:65" s="1" customFormat="1" ht="16.5" customHeight="1">
      <c r="B156" s="135"/>
      <c r="C156" s="155" t="s">
        <v>271</v>
      </c>
      <c r="D156" s="155" t="s">
        <v>556</v>
      </c>
      <c r="E156" s="156" t="s">
        <v>3452</v>
      </c>
      <c r="F156" s="157" t="s">
        <v>3453</v>
      </c>
      <c r="G156" s="158" t="s">
        <v>192</v>
      </c>
      <c r="H156" s="159">
        <v>3</v>
      </c>
      <c r="I156" s="160"/>
      <c r="J156" s="161">
        <f t="shared" si="10"/>
        <v>0</v>
      </c>
      <c r="K156" s="162"/>
      <c r="L156" s="163"/>
      <c r="M156" s="164" t="s">
        <v>1</v>
      </c>
      <c r="N156" s="165" t="s">
        <v>40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1476</v>
      </c>
      <c r="AT156" s="148" t="s">
        <v>556</v>
      </c>
      <c r="AU156" s="148" t="s">
        <v>82</v>
      </c>
      <c r="AY156" s="13" t="s">
        <v>164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173</v>
      </c>
      <c r="BK156" s="149">
        <f t="shared" si="19"/>
        <v>0</v>
      </c>
      <c r="BL156" s="13" t="s">
        <v>453</v>
      </c>
      <c r="BM156" s="148" t="s">
        <v>445</v>
      </c>
    </row>
    <row r="157" spans="2:65" s="1" customFormat="1" ht="16.5" customHeight="1">
      <c r="B157" s="135"/>
      <c r="C157" s="155" t="s">
        <v>609</v>
      </c>
      <c r="D157" s="155" t="s">
        <v>556</v>
      </c>
      <c r="E157" s="156" t="s">
        <v>3454</v>
      </c>
      <c r="F157" s="157" t="s">
        <v>3455</v>
      </c>
      <c r="G157" s="158" t="s">
        <v>192</v>
      </c>
      <c r="H157" s="159">
        <v>1</v>
      </c>
      <c r="I157" s="160"/>
      <c r="J157" s="161">
        <f t="shared" si="10"/>
        <v>0</v>
      </c>
      <c r="K157" s="162"/>
      <c r="L157" s="163"/>
      <c r="M157" s="164" t="s">
        <v>1</v>
      </c>
      <c r="N157" s="165" t="s">
        <v>40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1476</v>
      </c>
      <c r="AT157" s="148" t="s">
        <v>556</v>
      </c>
      <c r="AU157" s="148" t="s">
        <v>82</v>
      </c>
      <c r="AY157" s="13" t="s">
        <v>164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173</v>
      </c>
      <c r="BK157" s="149">
        <f t="shared" si="19"/>
        <v>0</v>
      </c>
      <c r="BL157" s="13" t="s">
        <v>453</v>
      </c>
      <c r="BM157" s="148" t="s">
        <v>453</v>
      </c>
    </row>
    <row r="158" spans="2:65" s="1" customFormat="1" ht="33" customHeight="1">
      <c r="B158" s="135"/>
      <c r="C158" s="155" t="s">
        <v>276</v>
      </c>
      <c r="D158" s="155" t="s">
        <v>556</v>
      </c>
      <c r="E158" s="156" t="s">
        <v>3456</v>
      </c>
      <c r="F158" s="157" t="s">
        <v>3457</v>
      </c>
      <c r="G158" s="158" t="s">
        <v>192</v>
      </c>
      <c r="H158" s="159">
        <v>10</v>
      </c>
      <c r="I158" s="160"/>
      <c r="J158" s="161">
        <f t="shared" si="10"/>
        <v>0</v>
      </c>
      <c r="K158" s="162"/>
      <c r="L158" s="163"/>
      <c r="M158" s="164" t="s">
        <v>1</v>
      </c>
      <c r="N158" s="16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1476</v>
      </c>
      <c r="AT158" s="148" t="s">
        <v>556</v>
      </c>
      <c r="AU158" s="148" t="s">
        <v>82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453</v>
      </c>
      <c r="BM158" s="148" t="s">
        <v>463</v>
      </c>
    </row>
    <row r="159" spans="2:65" s="1" customFormat="1" ht="21.75" customHeight="1">
      <c r="B159" s="135"/>
      <c r="C159" s="155" t="s">
        <v>280</v>
      </c>
      <c r="D159" s="155" t="s">
        <v>556</v>
      </c>
      <c r="E159" s="156" t="s">
        <v>3458</v>
      </c>
      <c r="F159" s="157" t="s">
        <v>3459</v>
      </c>
      <c r="G159" s="158" t="s">
        <v>192</v>
      </c>
      <c r="H159" s="159">
        <v>4</v>
      </c>
      <c r="I159" s="160"/>
      <c r="J159" s="161">
        <f t="shared" si="10"/>
        <v>0</v>
      </c>
      <c r="K159" s="162"/>
      <c r="L159" s="163"/>
      <c r="M159" s="164" t="s">
        <v>1</v>
      </c>
      <c r="N159" s="16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1476</v>
      </c>
      <c r="AT159" s="148" t="s">
        <v>556</v>
      </c>
      <c r="AU159" s="148" t="s">
        <v>82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453</v>
      </c>
      <c r="BM159" s="148" t="s">
        <v>473</v>
      </c>
    </row>
    <row r="160" spans="2:65" s="1" customFormat="1" ht="21.75" customHeight="1">
      <c r="B160" s="135"/>
      <c r="C160" s="155" t="s">
        <v>284</v>
      </c>
      <c r="D160" s="155" t="s">
        <v>556</v>
      </c>
      <c r="E160" s="156" t="s">
        <v>3460</v>
      </c>
      <c r="F160" s="157" t="s">
        <v>3461</v>
      </c>
      <c r="G160" s="158" t="s">
        <v>192</v>
      </c>
      <c r="H160" s="159">
        <v>9</v>
      </c>
      <c r="I160" s="160"/>
      <c r="J160" s="161">
        <f t="shared" si="10"/>
        <v>0</v>
      </c>
      <c r="K160" s="162"/>
      <c r="L160" s="163"/>
      <c r="M160" s="164" t="s">
        <v>1</v>
      </c>
      <c r="N160" s="16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1476</v>
      </c>
      <c r="AT160" s="148" t="s">
        <v>556</v>
      </c>
      <c r="AU160" s="148" t="s">
        <v>82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453</v>
      </c>
      <c r="BM160" s="148" t="s">
        <v>484</v>
      </c>
    </row>
    <row r="161" spans="2:65" s="1" customFormat="1" ht="21.75" customHeight="1">
      <c r="B161" s="135"/>
      <c r="C161" s="155" t="s">
        <v>288</v>
      </c>
      <c r="D161" s="155" t="s">
        <v>556</v>
      </c>
      <c r="E161" s="156" t="s">
        <v>3462</v>
      </c>
      <c r="F161" s="157" t="s">
        <v>3463</v>
      </c>
      <c r="G161" s="158" t="s">
        <v>192</v>
      </c>
      <c r="H161" s="159">
        <v>10</v>
      </c>
      <c r="I161" s="160"/>
      <c r="J161" s="161">
        <f t="shared" si="10"/>
        <v>0</v>
      </c>
      <c r="K161" s="162"/>
      <c r="L161" s="163"/>
      <c r="M161" s="164" t="s">
        <v>1</v>
      </c>
      <c r="N161" s="16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1476</v>
      </c>
      <c r="AT161" s="148" t="s">
        <v>556</v>
      </c>
      <c r="AU161" s="148" t="s">
        <v>82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453</v>
      </c>
      <c r="BM161" s="148" t="s">
        <v>314</v>
      </c>
    </row>
    <row r="162" spans="2:65" s="1" customFormat="1" ht="21.75" customHeight="1">
      <c r="B162" s="135"/>
      <c r="C162" s="155" t="s">
        <v>292</v>
      </c>
      <c r="D162" s="155" t="s">
        <v>556</v>
      </c>
      <c r="E162" s="156" t="s">
        <v>3464</v>
      </c>
      <c r="F162" s="157" t="s">
        <v>3465</v>
      </c>
      <c r="G162" s="158" t="s">
        <v>192</v>
      </c>
      <c r="H162" s="159">
        <v>1</v>
      </c>
      <c r="I162" s="160"/>
      <c r="J162" s="161">
        <f t="shared" si="10"/>
        <v>0</v>
      </c>
      <c r="K162" s="162"/>
      <c r="L162" s="163"/>
      <c r="M162" s="164" t="s">
        <v>1</v>
      </c>
      <c r="N162" s="16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1476</v>
      </c>
      <c r="AT162" s="148" t="s">
        <v>556</v>
      </c>
      <c r="AU162" s="148" t="s">
        <v>82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453</v>
      </c>
      <c r="BM162" s="148" t="s">
        <v>246</v>
      </c>
    </row>
    <row r="163" spans="2:65" s="1" customFormat="1" ht="21.75" customHeight="1">
      <c r="B163" s="135"/>
      <c r="C163" s="155" t="s">
        <v>296</v>
      </c>
      <c r="D163" s="155" t="s">
        <v>556</v>
      </c>
      <c r="E163" s="156" t="s">
        <v>3466</v>
      </c>
      <c r="F163" s="157" t="s">
        <v>3467</v>
      </c>
      <c r="G163" s="158" t="s">
        <v>192</v>
      </c>
      <c r="H163" s="159">
        <v>2</v>
      </c>
      <c r="I163" s="160"/>
      <c r="J163" s="161">
        <f t="shared" si="10"/>
        <v>0</v>
      </c>
      <c r="K163" s="162"/>
      <c r="L163" s="163"/>
      <c r="M163" s="164" t="s">
        <v>1</v>
      </c>
      <c r="N163" s="16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1476</v>
      </c>
      <c r="AT163" s="148" t="s">
        <v>556</v>
      </c>
      <c r="AU163" s="148" t="s">
        <v>82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453</v>
      </c>
      <c r="BM163" s="148" t="s">
        <v>182</v>
      </c>
    </row>
    <row r="164" spans="2:65" s="1" customFormat="1" ht="16.5" customHeight="1">
      <c r="B164" s="135"/>
      <c r="C164" s="155" t="s">
        <v>300</v>
      </c>
      <c r="D164" s="155" t="s">
        <v>556</v>
      </c>
      <c r="E164" s="156" t="s">
        <v>2097</v>
      </c>
      <c r="F164" s="157" t="s">
        <v>3468</v>
      </c>
      <c r="G164" s="158" t="s">
        <v>192</v>
      </c>
      <c r="H164" s="159">
        <v>1</v>
      </c>
      <c r="I164" s="160"/>
      <c r="J164" s="161">
        <f t="shared" si="10"/>
        <v>0</v>
      </c>
      <c r="K164" s="162"/>
      <c r="L164" s="163"/>
      <c r="M164" s="164" t="s">
        <v>1</v>
      </c>
      <c r="N164" s="16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1476</v>
      </c>
      <c r="AT164" s="148" t="s">
        <v>556</v>
      </c>
      <c r="AU164" s="148" t="s">
        <v>82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453</v>
      </c>
      <c r="BM164" s="148" t="s">
        <v>189</v>
      </c>
    </row>
    <row r="165" spans="2:65" s="1" customFormat="1" ht="16.5" customHeight="1">
      <c r="B165" s="135"/>
      <c r="C165" s="155" t="s">
        <v>304</v>
      </c>
      <c r="D165" s="155" t="s">
        <v>556</v>
      </c>
      <c r="E165" s="156" t="s">
        <v>2099</v>
      </c>
      <c r="F165" s="157" t="s">
        <v>3469</v>
      </c>
      <c r="G165" s="158" t="s">
        <v>192</v>
      </c>
      <c r="H165" s="159">
        <v>1</v>
      </c>
      <c r="I165" s="160"/>
      <c r="J165" s="161">
        <f t="shared" si="10"/>
        <v>0</v>
      </c>
      <c r="K165" s="162"/>
      <c r="L165" s="163"/>
      <c r="M165" s="164" t="s">
        <v>1</v>
      </c>
      <c r="N165" s="16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1476</v>
      </c>
      <c r="AT165" s="148" t="s">
        <v>556</v>
      </c>
      <c r="AU165" s="148" t="s">
        <v>82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453</v>
      </c>
      <c r="BM165" s="148" t="s">
        <v>194</v>
      </c>
    </row>
    <row r="166" spans="2:65" s="1" customFormat="1" ht="49.15" customHeight="1">
      <c r="B166" s="135"/>
      <c r="C166" s="155" t="s">
        <v>322</v>
      </c>
      <c r="D166" s="155" t="s">
        <v>556</v>
      </c>
      <c r="E166" s="156" t="s">
        <v>3470</v>
      </c>
      <c r="F166" s="157" t="s">
        <v>3471</v>
      </c>
      <c r="G166" s="158" t="s">
        <v>3409</v>
      </c>
      <c r="H166" s="159">
        <v>89</v>
      </c>
      <c r="I166" s="160"/>
      <c r="J166" s="161">
        <f t="shared" si="10"/>
        <v>0</v>
      </c>
      <c r="K166" s="162"/>
      <c r="L166" s="163"/>
      <c r="M166" s="164" t="s">
        <v>1</v>
      </c>
      <c r="N166" s="16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1476</v>
      </c>
      <c r="AT166" s="148" t="s">
        <v>556</v>
      </c>
      <c r="AU166" s="148" t="s">
        <v>82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453</v>
      </c>
      <c r="BM166" s="148" t="s">
        <v>778</v>
      </c>
    </row>
    <row r="167" spans="2:65" s="1" customFormat="1" ht="68.25">
      <c r="B167" s="28"/>
      <c r="D167" s="167" t="s">
        <v>1474</v>
      </c>
      <c r="F167" s="168" t="s">
        <v>3433</v>
      </c>
      <c r="I167" s="169"/>
      <c r="L167" s="28"/>
      <c r="M167" s="170"/>
      <c r="T167" s="55"/>
      <c r="AT167" s="13" t="s">
        <v>1474</v>
      </c>
      <c r="AU167" s="13" t="s">
        <v>82</v>
      </c>
    </row>
    <row r="168" spans="2:65" s="1" customFormat="1" ht="49.15" customHeight="1">
      <c r="B168" s="135"/>
      <c r="C168" s="155" t="s">
        <v>326</v>
      </c>
      <c r="D168" s="155" t="s">
        <v>556</v>
      </c>
      <c r="E168" s="156" t="s">
        <v>3472</v>
      </c>
      <c r="F168" s="157" t="s">
        <v>3473</v>
      </c>
      <c r="G168" s="158" t="s">
        <v>3409</v>
      </c>
      <c r="H168" s="159">
        <v>101</v>
      </c>
      <c r="I168" s="160"/>
      <c r="J168" s="161">
        <f>ROUND(I168*H168,2)</f>
        <v>0</v>
      </c>
      <c r="K168" s="162"/>
      <c r="L168" s="163"/>
      <c r="M168" s="164" t="s">
        <v>1</v>
      </c>
      <c r="N168" s="165" t="s">
        <v>40</v>
      </c>
      <c r="P168" s="146">
        <f>O168*H168</f>
        <v>0</v>
      </c>
      <c r="Q168" s="146">
        <v>0</v>
      </c>
      <c r="R168" s="146">
        <f>Q168*H168</f>
        <v>0</v>
      </c>
      <c r="S168" s="146">
        <v>0</v>
      </c>
      <c r="T168" s="147">
        <f>S168*H168</f>
        <v>0</v>
      </c>
      <c r="AR168" s="148" t="s">
        <v>1476</v>
      </c>
      <c r="AT168" s="148" t="s">
        <v>556</v>
      </c>
      <c r="AU168" s="148" t="s">
        <v>82</v>
      </c>
      <c r="AY168" s="13" t="s">
        <v>164</v>
      </c>
      <c r="BE168" s="149">
        <f>IF(N168="základná",J168,0)</f>
        <v>0</v>
      </c>
      <c r="BF168" s="149">
        <f>IF(N168="znížená",J168,0)</f>
        <v>0</v>
      </c>
      <c r="BG168" s="149">
        <f>IF(N168="zákl. prenesená",J168,0)</f>
        <v>0</v>
      </c>
      <c r="BH168" s="149">
        <f>IF(N168="zníž. prenesená",J168,0)</f>
        <v>0</v>
      </c>
      <c r="BI168" s="149">
        <f>IF(N168="nulová",J168,0)</f>
        <v>0</v>
      </c>
      <c r="BJ168" s="13" t="s">
        <v>173</v>
      </c>
      <c r="BK168" s="149">
        <f>ROUND(I168*H168,2)</f>
        <v>0</v>
      </c>
      <c r="BL168" s="13" t="s">
        <v>453</v>
      </c>
      <c r="BM168" s="148" t="s">
        <v>786</v>
      </c>
    </row>
    <row r="169" spans="2:65" s="1" customFormat="1" ht="68.25">
      <c r="B169" s="28"/>
      <c r="D169" s="167" t="s">
        <v>1474</v>
      </c>
      <c r="F169" s="168" t="s">
        <v>3433</v>
      </c>
      <c r="I169" s="169"/>
      <c r="L169" s="28"/>
      <c r="M169" s="170"/>
      <c r="T169" s="55"/>
      <c r="AT169" s="13" t="s">
        <v>1474</v>
      </c>
      <c r="AU169" s="13" t="s">
        <v>82</v>
      </c>
    </row>
    <row r="170" spans="2:65" s="1" customFormat="1" ht="33" customHeight="1">
      <c r="B170" s="135"/>
      <c r="C170" s="155" t="s">
        <v>330</v>
      </c>
      <c r="D170" s="155" t="s">
        <v>556</v>
      </c>
      <c r="E170" s="156" t="s">
        <v>2087</v>
      </c>
      <c r="F170" s="157" t="s">
        <v>3434</v>
      </c>
      <c r="G170" s="158" t="s">
        <v>171</v>
      </c>
      <c r="H170" s="159">
        <v>36</v>
      </c>
      <c r="I170" s="160"/>
      <c r="J170" s="161">
        <f>ROUND(I170*H170,2)</f>
        <v>0</v>
      </c>
      <c r="K170" s="162"/>
      <c r="L170" s="163"/>
      <c r="M170" s="164" t="s">
        <v>1</v>
      </c>
      <c r="N170" s="165" t="s">
        <v>40</v>
      </c>
      <c r="P170" s="146">
        <f>O170*H170</f>
        <v>0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AR170" s="148" t="s">
        <v>1476</v>
      </c>
      <c r="AT170" s="148" t="s">
        <v>556</v>
      </c>
      <c r="AU170" s="148" t="s">
        <v>82</v>
      </c>
      <c r="AY170" s="13" t="s">
        <v>164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3" t="s">
        <v>173</v>
      </c>
      <c r="BK170" s="149">
        <f>ROUND(I170*H170,2)</f>
        <v>0</v>
      </c>
      <c r="BL170" s="13" t="s">
        <v>453</v>
      </c>
      <c r="BM170" s="148" t="s">
        <v>3474</v>
      </c>
    </row>
    <row r="171" spans="2:65" s="1" customFormat="1" ht="44.25" customHeight="1">
      <c r="B171" s="135"/>
      <c r="C171" s="155" t="s">
        <v>334</v>
      </c>
      <c r="D171" s="155" t="s">
        <v>556</v>
      </c>
      <c r="E171" s="156" t="s">
        <v>2089</v>
      </c>
      <c r="F171" s="157" t="s">
        <v>3436</v>
      </c>
      <c r="G171" s="158" t="s">
        <v>171</v>
      </c>
      <c r="H171" s="159">
        <v>9</v>
      </c>
      <c r="I171" s="160"/>
      <c r="J171" s="161">
        <f>ROUND(I171*H171,2)</f>
        <v>0</v>
      </c>
      <c r="K171" s="162"/>
      <c r="L171" s="163"/>
      <c r="M171" s="164" t="s">
        <v>1</v>
      </c>
      <c r="N171" s="165" t="s">
        <v>40</v>
      </c>
      <c r="P171" s="146">
        <f>O171*H171</f>
        <v>0</v>
      </c>
      <c r="Q171" s="146">
        <v>0</v>
      </c>
      <c r="R171" s="146">
        <f>Q171*H171</f>
        <v>0</v>
      </c>
      <c r="S171" s="146">
        <v>0</v>
      </c>
      <c r="T171" s="147">
        <f>S171*H171</f>
        <v>0</v>
      </c>
      <c r="AR171" s="148" t="s">
        <v>1476</v>
      </c>
      <c r="AT171" s="148" t="s">
        <v>556</v>
      </c>
      <c r="AU171" s="148" t="s">
        <v>82</v>
      </c>
      <c r="AY171" s="13" t="s">
        <v>164</v>
      </c>
      <c r="BE171" s="149">
        <f>IF(N171="základná",J171,0)</f>
        <v>0</v>
      </c>
      <c r="BF171" s="149">
        <f>IF(N171="znížená",J171,0)</f>
        <v>0</v>
      </c>
      <c r="BG171" s="149">
        <f>IF(N171="zákl. prenesená",J171,0)</f>
        <v>0</v>
      </c>
      <c r="BH171" s="149">
        <f>IF(N171="zníž. prenesená",J171,0)</f>
        <v>0</v>
      </c>
      <c r="BI171" s="149">
        <f>IF(N171="nulová",J171,0)</f>
        <v>0</v>
      </c>
      <c r="BJ171" s="13" t="s">
        <v>173</v>
      </c>
      <c r="BK171" s="149">
        <f>ROUND(I171*H171,2)</f>
        <v>0</v>
      </c>
      <c r="BL171" s="13" t="s">
        <v>453</v>
      </c>
      <c r="BM171" s="148" t="s">
        <v>802</v>
      </c>
    </row>
    <row r="172" spans="2:65" s="1" customFormat="1" ht="24.2" customHeight="1">
      <c r="B172" s="135"/>
      <c r="C172" s="155" t="s">
        <v>340</v>
      </c>
      <c r="D172" s="155" t="s">
        <v>556</v>
      </c>
      <c r="E172" s="156" t="s">
        <v>2105</v>
      </c>
      <c r="F172" s="157" t="s">
        <v>3475</v>
      </c>
      <c r="G172" s="158" t="s">
        <v>171</v>
      </c>
      <c r="H172" s="159">
        <v>7</v>
      </c>
      <c r="I172" s="160"/>
      <c r="J172" s="161">
        <f>ROUND(I172*H172,2)</f>
        <v>0</v>
      </c>
      <c r="K172" s="162"/>
      <c r="L172" s="163"/>
      <c r="M172" s="164" t="s">
        <v>1</v>
      </c>
      <c r="N172" s="165" t="s">
        <v>40</v>
      </c>
      <c r="P172" s="146">
        <f>O172*H172</f>
        <v>0</v>
      </c>
      <c r="Q172" s="146">
        <v>0</v>
      </c>
      <c r="R172" s="146">
        <f>Q172*H172</f>
        <v>0</v>
      </c>
      <c r="S172" s="146">
        <v>0</v>
      </c>
      <c r="T172" s="147">
        <f>S172*H172</f>
        <v>0</v>
      </c>
      <c r="AR172" s="148" t="s">
        <v>1476</v>
      </c>
      <c r="AT172" s="148" t="s">
        <v>556</v>
      </c>
      <c r="AU172" s="148" t="s">
        <v>82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453</v>
      </c>
      <c r="BM172" s="148" t="s">
        <v>810</v>
      </c>
    </row>
    <row r="173" spans="2:65" s="1" customFormat="1" ht="24.2" customHeight="1">
      <c r="B173" s="135"/>
      <c r="C173" s="155" t="s">
        <v>344</v>
      </c>
      <c r="D173" s="155" t="s">
        <v>556</v>
      </c>
      <c r="E173" s="156" t="s">
        <v>2107</v>
      </c>
      <c r="F173" s="157" t="s">
        <v>3476</v>
      </c>
      <c r="G173" s="158" t="s">
        <v>192</v>
      </c>
      <c r="H173" s="159">
        <v>1</v>
      </c>
      <c r="I173" s="160"/>
      <c r="J173" s="161">
        <f>ROUND(I173*H173,2)</f>
        <v>0</v>
      </c>
      <c r="K173" s="162"/>
      <c r="L173" s="163"/>
      <c r="M173" s="164" t="s">
        <v>1</v>
      </c>
      <c r="N173" s="165" t="s">
        <v>40</v>
      </c>
      <c r="P173" s="146">
        <f>O173*H173</f>
        <v>0</v>
      </c>
      <c r="Q173" s="146">
        <v>0</v>
      </c>
      <c r="R173" s="146">
        <f>Q173*H173</f>
        <v>0</v>
      </c>
      <c r="S173" s="146">
        <v>0</v>
      </c>
      <c r="T173" s="147">
        <f>S173*H173</f>
        <v>0</v>
      </c>
      <c r="AR173" s="148" t="s">
        <v>1476</v>
      </c>
      <c r="AT173" s="148" t="s">
        <v>556</v>
      </c>
      <c r="AU173" s="148" t="s">
        <v>82</v>
      </c>
      <c r="AY173" s="13" t="s">
        <v>164</v>
      </c>
      <c r="BE173" s="149">
        <f>IF(N173="základná",J173,0)</f>
        <v>0</v>
      </c>
      <c r="BF173" s="149">
        <f>IF(N173="znížená",J173,0)</f>
        <v>0</v>
      </c>
      <c r="BG173" s="149">
        <f>IF(N173="zákl. prenesená",J173,0)</f>
        <v>0</v>
      </c>
      <c r="BH173" s="149">
        <f>IF(N173="zníž. prenesená",J173,0)</f>
        <v>0</v>
      </c>
      <c r="BI173" s="149">
        <f>IF(N173="nulová",J173,0)</f>
        <v>0</v>
      </c>
      <c r="BJ173" s="13" t="s">
        <v>173</v>
      </c>
      <c r="BK173" s="149">
        <f>ROUND(I173*H173,2)</f>
        <v>0</v>
      </c>
      <c r="BL173" s="13" t="s">
        <v>453</v>
      </c>
      <c r="BM173" s="148" t="s">
        <v>818</v>
      </c>
    </row>
    <row r="174" spans="2:65" s="1" customFormat="1" ht="16.5" customHeight="1">
      <c r="B174" s="135"/>
      <c r="C174" s="155" t="s">
        <v>348</v>
      </c>
      <c r="D174" s="155" t="s">
        <v>556</v>
      </c>
      <c r="E174" s="156" t="s">
        <v>3477</v>
      </c>
      <c r="F174" s="157" t="s">
        <v>3439</v>
      </c>
      <c r="G174" s="158" t="s">
        <v>402</v>
      </c>
      <c r="H174" s="159">
        <v>1</v>
      </c>
      <c r="I174" s="160"/>
      <c r="J174" s="161">
        <f>ROUND(I174*H174,2)</f>
        <v>0</v>
      </c>
      <c r="K174" s="162"/>
      <c r="L174" s="163"/>
      <c r="M174" s="164" t="s">
        <v>1</v>
      </c>
      <c r="N174" s="165" t="s">
        <v>40</v>
      </c>
      <c r="P174" s="146">
        <f>O174*H174</f>
        <v>0</v>
      </c>
      <c r="Q174" s="146">
        <v>0</v>
      </c>
      <c r="R174" s="146">
        <f>Q174*H174</f>
        <v>0</v>
      </c>
      <c r="S174" s="146">
        <v>0</v>
      </c>
      <c r="T174" s="147">
        <f>S174*H174</f>
        <v>0</v>
      </c>
      <c r="AR174" s="148" t="s">
        <v>1476</v>
      </c>
      <c r="AT174" s="148" t="s">
        <v>556</v>
      </c>
      <c r="AU174" s="148" t="s">
        <v>82</v>
      </c>
      <c r="AY174" s="13" t="s">
        <v>164</v>
      </c>
      <c r="BE174" s="149">
        <f>IF(N174="základná",J174,0)</f>
        <v>0</v>
      </c>
      <c r="BF174" s="149">
        <f>IF(N174="znížená",J174,0)</f>
        <v>0</v>
      </c>
      <c r="BG174" s="149">
        <f>IF(N174="zákl. prenesená",J174,0)</f>
        <v>0</v>
      </c>
      <c r="BH174" s="149">
        <f>IF(N174="zníž. prenesená",J174,0)</f>
        <v>0</v>
      </c>
      <c r="BI174" s="149">
        <f>IF(N174="nulová",J174,0)</f>
        <v>0</v>
      </c>
      <c r="BJ174" s="13" t="s">
        <v>173</v>
      </c>
      <c r="BK174" s="149">
        <f>ROUND(I174*H174,2)</f>
        <v>0</v>
      </c>
      <c r="BL174" s="13" t="s">
        <v>453</v>
      </c>
      <c r="BM174" s="148" t="s">
        <v>827</v>
      </c>
    </row>
    <row r="175" spans="2:65" s="11" customFormat="1" ht="25.9" customHeight="1">
      <c r="B175" s="123"/>
      <c r="D175" s="124" t="s">
        <v>73</v>
      </c>
      <c r="E175" s="125" t="s">
        <v>2255</v>
      </c>
      <c r="F175" s="125" t="s">
        <v>3478</v>
      </c>
      <c r="I175" s="126"/>
      <c r="J175" s="127">
        <f>BK175</f>
        <v>0</v>
      </c>
      <c r="L175" s="123"/>
      <c r="M175" s="128"/>
      <c r="P175" s="129">
        <f>SUM(P176:P202)</f>
        <v>0</v>
      </c>
      <c r="R175" s="129">
        <f>SUM(R176:R202)</f>
        <v>0</v>
      </c>
      <c r="T175" s="130">
        <f>SUM(T176:T202)</f>
        <v>0</v>
      </c>
      <c r="AR175" s="124" t="s">
        <v>82</v>
      </c>
      <c r="AT175" s="131" t="s">
        <v>73</v>
      </c>
      <c r="AU175" s="131" t="s">
        <v>74</v>
      </c>
      <c r="AY175" s="124" t="s">
        <v>164</v>
      </c>
      <c r="BK175" s="132">
        <f>SUM(BK176:BK202)</f>
        <v>0</v>
      </c>
    </row>
    <row r="176" spans="2:65" s="1" customFormat="1" ht="66.75" customHeight="1">
      <c r="B176" s="135"/>
      <c r="C176" s="136" t="s">
        <v>360</v>
      </c>
      <c r="D176" s="136" t="s">
        <v>168</v>
      </c>
      <c r="E176" s="137" t="s">
        <v>3479</v>
      </c>
      <c r="F176" s="138" t="s">
        <v>3480</v>
      </c>
      <c r="G176" s="139" t="s">
        <v>402</v>
      </c>
      <c r="H176" s="140">
        <v>1</v>
      </c>
      <c r="I176" s="141"/>
      <c r="J176" s="142">
        <f t="shared" ref="J176:J193" si="20">ROUND(I176*H176,2)</f>
        <v>0</v>
      </c>
      <c r="K176" s="143"/>
      <c r="L176" s="28"/>
      <c r="M176" s="144" t="s">
        <v>1</v>
      </c>
      <c r="N176" s="145" t="s">
        <v>40</v>
      </c>
      <c r="P176" s="146">
        <f t="shared" ref="P176:P193" si="21">O176*H176</f>
        <v>0</v>
      </c>
      <c r="Q176" s="146">
        <v>0</v>
      </c>
      <c r="R176" s="146">
        <f t="shared" ref="R176:R193" si="22">Q176*H176</f>
        <v>0</v>
      </c>
      <c r="S176" s="146">
        <v>0</v>
      </c>
      <c r="T176" s="147">
        <f t="shared" ref="T176:T193" si="23">S176*H176</f>
        <v>0</v>
      </c>
      <c r="AR176" s="148" t="s">
        <v>453</v>
      </c>
      <c r="AT176" s="148" t="s">
        <v>168</v>
      </c>
      <c r="AU176" s="148" t="s">
        <v>82</v>
      </c>
      <c r="AY176" s="13" t="s">
        <v>164</v>
      </c>
      <c r="BE176" s="149">
        <f t="shared" ref="BE176:BE193" si="24">IF(N176="základná",J176,0)</f>
        <v>0</v>
      </c>
      <c r="BF176" s="149">
        <f t="shared" ref="BF176:BF193" si="25">IF(N176="znížená",J176,0)</f>
        <v>0</v>
      </c>
      <c r="BG176" s="149">
        <f t="shared" ref="BG176:BG193" si="26">IF(N176="zákl. prenesená",J176,0)</f>
        <v>0</v>
      </c>
      <c r="BH176" s="149">
        <f t="shared" ref="BH176:BH193" si="27">IF(N176="zníž. prenesená",J176,0)</f>
        <v>0</v>
      </c>
      <c r="BI176" s="149">
        <f t="shared" ref="BI176:BI193" si="28">IF(N176="nulová",J176,0)</f>
        <v>0</v>
      </c>
      <c r="BJ176" s="13" t="s">
        <v>173</v>
      </c>
      <c r="BK176" s="149">
        <f t="shared" ref="BK176:BK193" si="29">ROUND(I176*H176,2)</f>
        <v>0</v>
      </c>
      <c r="BL176" s="13" t="s">
        <v>453</v>
      </c>
      <c r="BM176" s="148" t="s">
        <v>3481</v>
      </c>
    </row>
    <row r="177" spans="2:65" s="1" customFormat="1" ht="62.65" customHeight="1">
      <c r="B177" s="135"/>
      <c r="C177" s="155" t="s">
        <v>367</v>
      </c>
      <c r="D177" s="155" t="s">
        <v>556</v>
      </c>
      <c r="E177" s="156" t="s">
        <v>3482</v>
      </c>
      <c r="F177" s="157" t="s">
        <v>3483</v>
      </c>
      <c r="G177" s="158" t="s">
        <v>402</v>
      </c>
      <c r="H177" s="159">
        <v>1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1476</v>
      </c>
      <c r="AT177" s="148" t="s">
        <v>556</v>
      </c>
      <c r="AU177" s="148" t="s">
        <v>82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453</v>
      </c>
      <c r="BM177" s="148" t="s">
        <v>3484</v>
      </c>
    </row>
    <row r="178" spans="2:65" s="1" customFormat="1" ht="62.65" customHeight="1">
      <c r="B178" s="135"/>
      <c r="C178" s="155" t="s">
        <v>373</v>
      </c>
      <c r="D178" s="155" t="s">
        <v>556</v>
      </c>
      <c r="E178" s="156" t="s">
        <v>3485</v>
      </c>
      <c r="F178" s="157" t="s">
        <v>3486</v>
      </c>
      <c r="G178" s="158" t="s">
        <v>402</v>
      </c>
      <c r="H178" s="159">
        <v>1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1476</v>
      </c>
      <c r="AT178" s="148" t="s">
        <v>556</v>
      </c>
      <c r="AU178" s="148" t="s">
        <v>82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453</v>
      </c>
      <c r="BM178" s="148" t="s">
        <v>3487</v>
      </c>
    </row>
    <row r="179" spans="2:65" s="1" customFormat="1" ht="62.65" customHeight="1">
      <c r="B179" s="135"/>
      <c r="C179" s="155" t="s">
        <v>379</v>
      </c>
      <c r="D179" s="155" t="s">
        <v>556</v>
      </c>
      <c r="E179" s="156" t="s">
        <v>3488</v>
      </c>
      <c r="F179" s="157" t="s">
        <v>3489</v>
      </c>
      <c r="G179" s="158" t="s">
        <v>402</v>
      </c>
      <c r="H179" s="159">
        <v>1</v>
      </c>
      <c r="I179" s="160"/>
      <c r="J179" s="161">
        <f t="shared" si="20"/>
        <v>0</v>
      </c>
      <c r="K179" s="162"/>
      <c r="L179" s="163"/>
      <c r="M179" s="164" t="s">
        <v>1</v>
      </c>
      <c r="N179" s="16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1476</v>
      </c>
      <c r="AT179" s="148" t="s">
        <v>556</v>
      </c>
      <c r="AU179" s="148" t="s">
        <v>82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453</v>
      </c>
      <c r="BM179" s="148" t="s">
        <v>3490</v>
      </c>
    </row>
    <row r="180" spans="2:65" s="1" customFormat="1" ht="62.65" customHeight="1">
      <c r="B180" s="135"/>
      <c r="C180" s="155" t="s">
        <v>383</v>
      </c>
      <c r="D180" s="155" t="s">
        <v>556</v>
      </c>
      <c r="E180" s="156" t="s">
        <v>3491</v>
      </c>
      <c r="F180" s="157" t="s">
        <v>3492</v>
      </c>
      <c r="G180" s="158" t="s">
        <v>402</v>
      </c>
      <c r="H180" s="159">
        <v>1</v>
      </c>
      <c r="I180" s="160"/>
      <c r="J180" s="161">
        <f t="shared" si="20"/>
        <v>0</v>
      </c>
      <c r="K180" s="162"/>
      <c r="L180" s="163"/>
      <c r="M180" s="164" t="s">
        <v>1</v>
      </c>
      <c r="N180" s="16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1476</v>
      </c>
      <c r="AT180" s="148" t="s">
        <v>556</v>
      </c>
      <c r="AU180" s="148" t="s">
        <v>82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453</v>
      </c>
      <c r="BM180" s="148" t="s">
        <v>3493</v>
      </c>
    </row>
    <row r="181" spans="2:65" s="1" customFormat="1" ht="16.5" customHeight="1">
      <c r="B181" s="135"/>
      <c r="C181" s="155" t="s">
        <v>387</v>
      </c>
      <c r="D181" s="155" t="s">
        <v>556</v>
      </c>
      <c r="E181" s="156" t="s">
        <v>3494</v>
      </c>
      <c r="F181" s="157" t="s">
        <v>3412</v>
      </c>
      <c r="G181" s="158" t="s">
        <v>192</v>
      </c>
      <c r="H181" s="159">
        <v>4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1476</v>
      </c>
      <c r="AT181" s="148" t="s">
        <v>556</v>
      </c>
      <c r="AU181" s="148" t="s">
        <v>82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453</v>
      </c>
      <c r="BM181" s="148" t="s">
        <v>874</v>
      </c>
    </row>
    <row r="182" spans="2:65" s="1" customFormat="1" ht="16.5" customHeight="1">
      <c r="B182" s="135"/>
      <c r="C182" s="155" t="s">
        <v>391</v>
      </c>
      <c r="D182" s="155" t="s">
        <v>556</v>
      </c>
      <c r="E182" s="156" t="s">
        <v>3495</v>
      </c>
      <c r="F182" s="157" t="s">
        <v>3447</v>
      </c>
      <c r="G182" s="158" t="s">
        <v>192</v>
      </c>
      <c r="H182" s="159">
        <v>4</v>
      </c>
      <c r="I182" s="160"/>
      <c r="J182" s="161">
        <f t="shared" si="20"/>
        <v>0</v>
      </c>
      <c r="K182" s="162"/>
      <c r="L182" s="163"/>
      <c r="M182" s="164" t="s">
        <v>1</v>
      </c>
      <c r="N182" s="16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1476</v>
      </c>
      <c r="AT182" s="148" t="s">
        <v>556</v>
      </c>
      <c r="AU182" s="148" t="s">
        <v>82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453</v>
      </c>
      <c r="BM182" s="148" t="s">
        <v>882</v>
      </c>
    </row>
    <row r="183" spans="2:65" s="1" customFormat="1" ht="16.5" customHeight="1">
      <c r="B183" s="135"/>
      <c r="C183" s="155" t="s">
        <v>395</v>
      </c>
      <c r="D183" s="155" t="s">
        <v>556</v>
      </c>
      <c r="E183" s="156" t="s">
        <v>3496</v>
      </c>
      <c r="F183" s="157" t="s">
        <v>3497</v>
      </c>
      <c r="G183" s="158" t="s">
        <v>192</v>
      </c>
      <c r="H183" s="159">
        <v>1</v>
      </c>
      <c r="I183" s="160"/>
      <c r="J183" s="161">
        <f t="shared" si="20"/>
        <v>0</v>
      </c>
      <c r="K183" s="162"/>
      <c r="L183" s="163"/>
      <c r="M183" s="164" t="s">
        <v>1</v>
      </c>
      <c r="N183" s="16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1476</v>
      </c>
      <c r="AT183" s="148" t="s">
        <v>556</v>
      </c>
      <c r="AU183" s="148" t="s">
        <v>82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453</v>
      </c>
      <c r="BM183" s="148" t="s">
        <v>890</v>
      </c>
    </row>
    <row r="184" spans="2:65" s="1" customFormat="1" ht="16.5" customHeight="1">
      <c r="B184" s="135"/>
      <c r="C184" s="155" t="s">
        <v>399</v>
      </c>
      <c r="D184" s="155" t="s">
        <v>556</v>
      </c>
      <c r="E184" s="156" t="s">
        <v>3498</v>
      </c>
      <c r="F184" s="157" t="s">
        <v>3499</v>
      </c>
      <c r="G184" s="158" t="s">
        <v>192</v>
      </c>
      <c r="H184" s="159">
        <v>1</v>
      </c>
      <c r="I184" s="160"/>
      <c r="J184" s="161">
        <f t="shared" si="20"/>
        <v>0</v>
      </c>
      <c r="K184" s="162"/>
      <c r="L184" s="163"/>
      <c r="M184" s="164" t="s">
        <v>1</v>
      </c>
      <c r="N184" s="16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1476</v>
      </c>
      <c r="AT184" s="148" t="s">
        <v>556</v>
      </c>
      <c r="AU184" s="148" t="s">
        <v>82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453</v>
      </c>
      <c r="BM184" s="148" t="s">
        <v>898</v>
      </c>
    </row>
    <row r="185" spans="2:65" s="1" customFormat="1" ht="21.75" customHeight="1">
      <c r="B185" s="135"/>
      <c r="C185" s="155" t="s">
        <v>404</v>
      </c>
      <c r="D185" s="155" t="s">
        <v>556</v>
      </c>
      <c r="E185" s="156" t="s">
        <v>3500</v>
      </c>
      <c r="F185" s="157" t="s">
        <v>3501</v>
      </c>
      <c r="G185" s="158" t="s">
        <v>192</v>
      </c>
      <c r="H185" s="159">
        <v>5</v>
      </c>
      <c r="I185" s="160"/>
      <c r="J185" s="161">
        <f t="shared" si="20"/>
        <v>0</v>
      </c>
      <c r="K185" s="162"/>
      <c r="L185" s="163"/>
      <c r="M185" s="164" t="s">
        <v>1</v>
      </c>
      <c r="N185" s="16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1476</v>
      </c>
      <c r="AT185" s="148" t="s">
        <v>556</v>
      </c>
      <c r="AU185" s="148" t="s">
        <v>82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453</v>
      </c>
      <c r="BM185" s="148" t="s">
        <v>908</v>
      </c>
    </row>
    <row r="186" spans="2:65" s="1" customFormat="1" ht="33" customHeight="1">
      <c r="B186" s="135"/>
      <c r="C186" s="155" t="s">
        <v>414</v>
      </c>
      <c r="D186" s="155" t="s">
        <v>556</v>
      </c>
      <c r="E186" s="156" t="s">
        <v>3502</v>
      </c>
      <c r="F186" s="157" t="s">
        <v>3457</v>
      </c>
      <c r="G186" s="158" t="s">
        <v>192</v>
      </c>
      <c r="H186" s="159">
        <v>2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40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1476</v>
      </c>
      <c r="AT186" s="148" t="s">
        <v>556</v>
      </c>
      <c r="AU186" s="148" t="s">
        <v>82</v>
      </c>
      <c r="AY186" s="13" t="s">
        <v>164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173</v>
      </c>
      <c r="BK186" s="149">
        <f t="shared" si="29"/>
        <v>0</v>
      </c>
      <c r="BL186" s="13" t="s">
        <v>453</v>
      </c>
      <c r="BM186" s="148" t="s">
        <v>916</v>
      </c>
    </row>
    <row r="187" spans="2:65" s="1" customFormat="1" ht="33" customHeight="1">
      <c r="B187" s="135"/>
      <c r="C187" s="155" t="s">
        <v>418</v>
      </c>
      <c r="D187" s="155" t="s">
        <v>556</v>
      </c>
      <c r="E187" s="156" t="s">
        <v>3503</v>
      </c>
      <c r="F187" s="157" t="s">
        <v>3504</v>
      </c>
      <c r="G187" s="158" t="s">
        <v>192</v>
      </c>
      <c r="H187" s="159">
        <v>4</v>
      </c>
      <c r="I187" s="160"/>
      <c r="J187" s="161">
        <f t="shared" si="20"/>
        <v>0</v>
      </c>
      <c r="K187" s="162"/>
      <c r="L187" s="163"/>
      <c r="M187" s="164" t="s">
        <v>1</v>
      </c>
      <c r="N187" s="165" t="s">
        <v>40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1476</v>
      </c>
      <c r="AT187" s="148" t="s">
        <v>556</v>
      </c>
      <c r="AU187" s="148" t="s">
        <v>82</v>
      </c>
      <c r="AY187" s="13" t="s">
        <v>164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173</v>
      </c>
      <c r="BK187" s="149">
        <f t="shared" si="29"/>
        <v>0</v>
      </c>
      <c r="BL187" s="13" t="s">
        <v>453</v>
      </c>
      <c r="BM187" s="148" t="s">
        <v>925</v>
      </c>
    </row>
    <row r="188" spans="2:65" s="1" customFormat="1" ht="21.75" customHeight="1">
      <c r="B188" s="135"/>
      <c r="C188" s="155" t="s">
        <v>422</v>
      </c>
      <c r="D188" s="155" t="s">
        <v>556</v>
      </c>
      <c r="E188" s="156" t="s">
        <v>3505</v>
      </c>
      <c r="F188" s="157" t="s">
        <v>3506</v>
      </c>
      <c r="G188" s="158" t="s">
        <v>192</v>
      </c>
      <c r="H188" s="159">
        <v>5</v>
      </c>
      <c r="I188" s="160"/>
      <c r="J188" s="161">
        <f t="shared" si="20"/>
        <v>0</v>
      </c>
      <c r="K188" s="162"/>
      <c r="L188" s="163"/>
      <c r="M188" s="164" t="s">
        <v>1</v>
      </c>
      <c r="N188" s="165" t="s">
        <v>40</v>
      </c>
      <c r="P188" s="146">
        <f t="shared" si="21"/>
        <v>0</v>
      </c>
      <c r="Q188" s="146">
        <v>0</v>
      </c>
      <c r="R188" s="146">
        <f t="shared" si="22"/>
        <v>0</v>
      </c>
      <c r="S188" s="146">
        <v>0</v>
      </c>
      <c r="T188" s="147">
        <f t="shared" si="23"/>
        <v>0</v>
      </c>
      <c r="AR188" s="148" t="s">
        <v>1476</v>
      </c>
      <c r="AT188" s="148" t="s">
        <v>556</v>
      </c>
      <c r="AU188" s="148" t="s">
        <v>82</v>
      </c>
      <c r="AY188" s="13" t="s">
        <v>164</v>
      </c>
      <c r="BE188" s="149">
        <f t="shared" si="24"/>
        <v>0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3" t="s">
        <v>173</v>
      </c>
      <c r="BK188" s="149">
        <f t="shared" si="29"/>
        <v>0</v>
      </c>
      <c r="BL188" s="13" t="s">
        <v>453</v>
      </c>
      <c r="BM188" s="148" t="s">
        <v>933</v>
      </c>
    </row>
    <row r="189" spans="2:65" s="1" customFormat="1" ht="21.75" customHeight="1">
      <c r="B189" s="135"/>
      <c r="C189" s="155" t="s">
        <v>427</v>
      </c>
      <c r="D189" s="155" t="s">
        <v>556</v>
      </c>
      <c r="E189" s="156" t="s">
        <v>3507</v>
      </c>
      <c r="F189" s="157" t="s">
        <v>3508</v>
      </c>
      <c r="G189" s="158" t="s">
        <v>192</v>
      </c>
      <c r="H189" s="159">
        <v>1</v>
      </c>
      <c r="I189" s="160"/>
      <c r="J189" s="161">
        <f t="shared" si="20"/>
        <v>0</v>
      </c>
      <c r="K189" s="162"/>
      <c r="L189" s="163"/>
      <c r="M189" s="164" t="s">
        <v>1</v>
      </c>
      <c r="N189" s="165" t="s">
        <v>40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1476</v>
      </c>
      <c r="AT189" s="148" t="s">
        <v>556</v>
      </c>
      <c r="AU189" s="148" t="s">
        <v>82</v>
      </c>
      <c r="AY189" s="13" t="s">
        <v>164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173</v>
      </c>
      <c r="BK189" s="149">
        <f t="shared" si="29"/>
        <v>0</v>
      </c>
      <c r="BL189" s="13" t="s">
        <v>453</v>
      </c>
      <c r="BM189" s="148" t="s">
        <v>941</v>
      </c>
    </row>
    <row r="190" spans="2:65" s="1" customFormat="1" ht="24.2" customHeight="1">
      <c r="B190" s="135"/>
      <c r="C190" s="155" t="s">
        <v>431</v>
      </c>
      <c r="D190" s="155" t="s">
        <v>556</v>
      </c>
      <c r="E190" s="156" t="s">
        <v>3509</v>
      </c>
      <c r="F190" s="157" t="s">
        <v>3510</v>
      </c>
      <c r="G190" s="158" t="s">
        <v>402</v>
      </c>
      <c r="H190" s="159">
        <v>1</v>
      </c>
      <c r="I190" s="160"/>
      <c r="J190" s="161">
        <f t="shared" si="20"/>
        <v>0</v>
      </c>
      <c r="K190" s="162"/>
      <c r="L190" s="163"/>
      <c r="M190" s="164" t="s">
        <v>1</v>
      </c>
      <c r="N190" s="165" t="s">
        <v>40</v>
      </c>
      <c r="P190" s="146">
        <f t="shared" si="21"/>
        <v>0</v>
      </c>
      <c r="Q190" s="146">
        <v>0</v>
      </c>
      <c r="R190" s="146">
        <f t="shared" si="22"/>
        <v>0</v>
      </c>
      <c r="S190" s="146">
        <v>0</v>
      </c>
      <c r="T190" s="147">
        <f t="shared" si="23"/>
        <v>0</v>
      </c>
      <c r="AR190" s="148" t="s">
        <v>1476</v>
      </c>
      <c r="AT190" s="148" t="s">
        <v>556</v>
      </c>
      <c r="AU190" s="148" t="s">
        <v>82</v>
      </c>
      <c r="AY190" s="13" t="s">
        <v>164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173</v>
      </c>
      <c r="BK190" s="149">
        <f t="shared" si="29"/>
        <v>0</v>
      </c>
      <c r="BL190" s="13" t="s">
        <v>453</v>
      </c>
      <c r="BM190" s="148" t="s">
        <v>949</v>
      </c>
    </row>
    <row r="191" spans="2:65" s="1" customFormat="1" ht="24.2" customHeight="1">
      <c r="B191" s="135"/>
      <c r="C191" s="155" t="s">
        <v>435</v>
      </c>
      <c r="D191" s="155" t="s">
        <v>556</v>
      </c>
      <c r="E191" s="156" t="s">
        <v>3511</v>
      </c>
      <c r="F191" s="157" t="s">
        <v>3512</v>
      </c>
      <c r="G191" s="158" t="s">
        <v>3409</v>
      </c>
      <c r="H191" s="159">
        <v>1</v>
      </c>
      <c r="I191" s="160"/>
      <c r="J191" s="161">
        <f t="shared" si="20"/>
        <v>0</v>
      </c>
      <c r="K191" s="162"/>
      <c r="L191" s="163"/>
      <c r="M191" s="164" t="s">
        <v>1</v>
      </c>
      <c r="N191" s="165" t="s">
        <v>40</v>
      </c>
      <c r="P191" s="146">
        <f t="shared" si="21"/>
        <v>0</v>
      </c>
      <c r="Q191" s="146">
        <v>0</v>
      </c>
      <c r="R191" s="146">
        <f t="shared" si="22"/>
        <v>0</v>
      </c>
      <c r="S191" s="146">
        <v>0</v>
      </c>
      <c r="T191" s="147">
        <f t="shared" si="23"/>
        <v>0</v>
      </c>
      <c r="AR191" s="148" t="s">
        <v>1476</v>
      </c>
      <c r="AT191" s="148" t="s">
        <v>556</v>
      </c>
      <c r="AU191" s="148" t="s">
        <v>82</v>
      </c>
      <c r="AY191" s="13" t="s">
        <v>164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173</v>
      </c>
      <c r="BK191" s="149">
        <f t="shared" si="29"/>
        <v>0</v>
      </c>
      <c r="BL191" s="13" t="s">
        <v>453</v>
      </c>
      <c r="BM191" s="148" t="s">
        <v>957</v>
      </c>
    </row>
    <row r="192" spans="2:65" s="1" customFormat="1" ht="16.5" customHeight="1">
      <c r="B192" s="135"/>
      <c r="C192" s="155" t="s">
        <v>439</v>
      </c>
      <c r="D192" s="155" t="s">
        <v>556</v>
      </c>
      <c r="E192" s="156" t="s">
        <v>3513</v>
      </c>
      <c r="F192" s="157" t="s">
        <v>3514</v>
      </c>
      <c r="G192" s="158" t="s">
        <v>3409</v>
      </c>
      <c r="H192" s="159">
        <v>1</v>
      </c>
      <c r="I192" s="160"/>
      <c r="J192" s="161">
        <f t="shared" si="20"/>
        <v>0</v>
      </c>
      <c r="K192" s="162"/>
      <c r="L192" s="163"/>
      <c r="M192" s="164" t="s">
        <v>1</v>
      </c>
      <c r="N192" s="165" t="s">
        <v>40</v>
      </c>
      <c r="P192" s="146">
        <f t="shared" si="21"/>
        <v>0</v>
      </c>
      <c r="Q192" s="146">
        <v>0</v>
      </c>
      <c r="R192" s="146">
        <f t="shared" si="22"/>
        <v>0</v>
      </c>
      <c r="S192" s="146">
        <v>0</v>
      </c>
      <c r="T192" s="147">
        <f t="shared" si="23"/>
        <v>0</v>
      </c>
      <c r="AR192" s="148" t="s">
        <v>1476</v>
      </c>
      <c r="AT192" s="148" t="s">
        <v>556</v>
      </c>
      <c r="AU192" s="148" t="s">
        <v>82</v>
      </c>
      <c r="AY192" s="13" t="s">
        <v>164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173</v>
      </c>
      <c r="BK192" s="149">
        <f t="shared" si="29"/>
        <v>0</v>
      </c>
      <c r="BL192" s="13" t="s">
        <v>453</v>
      </c>
      <c r="BM192" s="148" t="s">
        <v>965</v>
      </c>
    </row>
    <row r="193" spans="2:65" s="1" customFormat="1" ht="49.15" customHeight="1">
      <c r="B193" s="135"/>
      <c r="C193" s="155" t="s">
        <v>445</v>
      </c>
      <c r="D193" s="155" t="s">
        <v>556</v>
      </c>
      <c r="E193" s="156" t="s">
        <v>3515</v>
      </c>
      <c r="F193" s="157" t="s">
        <v>3471</v>
      </c>
      <c r="G193" s="158" t="s">
        <v>3409</v>
      </c>
      <c r="H193" s="159">
        <v>79</v>
      </c>
      <c r="I193" s="160"/>
      <c r="J193" s="161">
        <f t="shared" si="20"/>
        <v>0</v>
      </c>
      <c r="K193" s="162"/>
      <c r="L193" s="163"/>
      <c r="M193" s="164" t="s">
        <v>1</v>
      </c>
      <c r="N193" s="165" t="s">
        <v>40</v>
      </c>
      <c r="P193" s="146">
        <f t="shared" si="21"/>
        <v>0</v>
      </c>
      <c r="Q193" s="146">
        <v>0</v>
      </c>
      <c r="R193" s="146">
        <f t="shared" si="22"/>
        <v>0</v>
      </c>
      <c r="S193" s="146">
        <v>0</v>
      </c>
      <c r="T193" s="147">
        <f t="shared" si="23"/>
        <v>0</v>
      </c>
      <c r="AR193" s="148" t="s">
        <v>1476</v>
      </c>
      <c r="AT193" s="148" t="s">
        <v>556</v>
      </c>
      <c r="AU193" s="148" t="s">
        <v>82</v>
      </c>
      <c r="AY193" s="13" t="s">
        <v>164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173</v>
      </c>
      <c r="BK193" s="149">
        <f t="shared" si="29"/>
        <v>0</v>
      </c>
      <c r="BL193" s="13" t="s">
        <v>453</v>
      </c>
      <c r="BM193" s="148" t="s">
        <v>981</v>
      </c>
    </row>
    <row r="194" spans="2:65" s="1" customFormat="1" ht="68.25">
      <c r="B194" s="28"/>
      <c r="D194" s="167" t="s">
        <v>1474</v>
      </c>
      <c r="F194" s="168" t="s">
        <v>3433</v>
      </c>
      <c r="I194" s="169"/>
      <c r="L194" s="28"/>
      <c r="M194" s="170"/>
      <c r="T194" s="55"/>
      <c r="AT194" s="13" t="s">
        <v>1474</v>
      </c>
      <c r="AU194" s="13" t="s">
        <v>82</v>
      </c>
    </row>
    <row r="195" spans="2:65" s="1" customFormat="1" ht="49.15" customHeight="1">
      <c r="B195" s="135"/>
      <c r="C195" s="155" t="s">
        <v>449</v>
      </c>
      <c r="D195" s="155" t="s">
        <v>556</v>
      </c>
      <c r="E195" s="156" t="s">
        <v>3516</v>
      </c>
      <c r="F195" s="157" t="s">
        <v>3517</v>
      </c>
      <c r="G195" s="158" t="s">
        <v>3409</v>
      </c>
      <c r="H195" s="159">
        <v>49</v>
      </c>
      <c r="I195" s="160"/>
      <c r="J195" s="161">
        <f>ROUND(I195*H195,2)</f>
        <v>0</v>
      </c>
      <c r="K195" s="162"/>
      <c r="L195" s="163"/>
      <c r="M195" s="164" t="s">
        <v>1</v>
      </c>
      <c r="N195" s="165" t="s">
        <v>40</v>
      </c>
      <c r="P195" s="146">
        <f>O195*H195</f>
        <v>0</v>
      </c>
      <c r="Q195" s="146">
        <v>0</v>
      </c>
      <c r="R195" s="146">
        <f>Q195*H195</f>
        <v>0</v>
      </c>
      <c r="S195" s="146">
        <v>0</v>
      </c>
      <c r="T195" s="147">
        <f>S195*H195</f>
        <v>0</v>
      </c>
      <c r="AR195" s="148" t="s">
        <v>1476</v>
      </c>
      <c r="AT195" s="148" t="s">
        <v>556</v>
      </c>
      <c r="AU195" s="148" t="s">
        <v>82</v>
      </c>
      <c r="AY195" s="13" t="s">
        <v>164</v>
      </c>
      <c r="BE195" s="149">
        <f>IF(N195="základná",J195,0)</f>
        <v>0</v>
      </c>
      <c r="BF195" s="149">
        <f>IF(N195="znížená",J195,0)</f>
        <v>0</v>
      </c>
      <c r="BG195" s="149">
        <f>IF(N195="zákl. prenesená",J195,0)</f>
        <v>0</v>
      </c>
      <c r="BH195" s="149">
        <f>IF(N195="zníž. prenesená",J195,0)</f>
        <v>0</v>
      </c>
      <c r="BI195" s="149">
        <f>IF(N195="nulová",J195,0)</f>
        <v>0</v>
      </c>
      <c r="BJ195" s="13" t="s">
        <v>173</v>
      </c>
      <c r="BK195" s="149">
        <f>ROUND(I195*H195,2)</f>
        <v>0</v>
      </c>
      <c r="BL195" s="13" t="s">
        <v>453</v>
      </c>
      <c r="BM195" s="148" t="s">
        <v>989</v>
      </c>
    </row>
    <row r="196" spans="2:65" s="1" customFormat="1" ht="68.25">
      <c r="B196" s="28"/>
      <c r="D196" s="167" t="s">
        <v>1474</v>
      </c>
      <c r="F196" s="168" t="s">
        <v>3433</v>
      </c>
      <c r="I196" s="169"/>
      <c r="L196" s="28"/>
      <c r="M196" s="170"/>
      <c r="T196" s="55"/>
      <c r="AT196" s="13" t="s">
        <v>1474</v>
      </c>
      <c r="AU196" s="13" t="s">
        <v>82</v>
      </c>
    </row>
    <row r="197" spans="2:65" s="1" customFormat="1" ht="33" customHeight="1">
      <c r="B197" s="135"/>
      <c r="C197" s="155" t="s">
        <v>453</v>
      </c>
      <c r="D197" s="155" t="s">
        <v>556</v>
      </c>
      <c r="E197" s="156" t="s">
        <v>2087</v>
      </c>
      <c r="F197" s="157" t="s">
        <v>3434</v>
      </c>
      <c r="G197" s="158" t="s">
        <v>171</v>
      </c>
      <c r="H197" s="159">
        <v>61</v>
      </c>
      <c r="I197" s="160"/>
      <c r="J197" s="161">
        <f t="shared" ref="J197:J202" si="30">ROUND(I197*H197,2)</f>
        <v>0</v>
      </c>
      <c r="K197" s="162"/>
      <c r="L197" s="163"/>
      <c r="M197" s="164" t="s">
        <v>1</v>
      </c>
      <c r="N197" s="165" t="s">
        <v>40</v>
      </c>
      <c r="P197" s="146">
        <f t="shared" ref="P197:P202" si="31">O197*H197</f>
        <v>0</v>
      </c>
      <c r="Q197" s="146">
        <v>0</v>
      </c>
      <c r="R197" s="146">
        <f t="shared" ref="R197:R202" si="32">Q197*H197</f>
        <v>0</v>
      </c>
      <c r="S197" s="146">
        <v>0</v>
      </c>
      <c r="T197" s="147">
        <f t="shared" ref="T197:T202" si="33">S197*H197</f>
        <v>0</v>
      </c>
      <c r="AR197" s="148" t="s">
        <v>1476</v>
      </c>
      <c r="AT197" s="148" t="s">
        <v>556</v>
      </c>
      <c r="AU197" s="148" t="s">
        <v>82</v>
      </c>
      <c r="AY197" s="13" t="s">
        <v>164</v>
      </c>
      <c r="BE197" s="149">
        <f t="shared" ref="BE197:BE202" si="34">IF(N197="základná",J197,0)</f>
        <v>0</v>
      </c>
      <c r="BF197" s="149">
        <f t="shared" ref="BF197:BF202" si="35">IF(N197="znížená",J197,0)</f>
        <v>0</v>
      </c>
      <c r="BG197" s="149">
        <f t="shared" ref="BG197:BG202" si="36">IF(N197="zákl. prenesená",J197,0)</f>
        <v>0</v>
      </c>
      <c r="BH197" s="149">
        <f t="shared" ref="BH197:BH202" si="37">IF(N197="zníž. prenesená",J197,0)</f>
        <v>0</v>
      </c>
      <c r="BI197" s="149">
        <f t="shared" ref="BI197:BI202" si="38">IF(N197="nulová",J197,0)</f>
        <v>0</v>
      </c>
      <c r="BJ197" s="13" t="s">
        <v>173</v>
      </c>
      <c r="BK197" s="149">
        <f t="shared" ref="BK197:BK202" si="39">ROUND(I197*H197,2)</f>
        <v>0</v>
      </c>
      <c r="BL197" s="13" t="s">
        <v>453</v>
      </c>
      <c r="BM197" s="148" t="s">
        <v>3518</v>
      </c>
    </row>
    <row r="198" spans="2:65" s="1" customFormat="1" ht="24.2" customHeight="1">
      <c r="B198" s="135"/>
      <c r="C198" s="155" t="s">
        <v>459</v>
      </c>
      <c r="D198" s="155" t="s">
        <v>556</v>
      </c>
      <c r="E198" s="156" t="s">
        <v>3519</v>
      </c>
      <c r="F198" s="157" t="s">
        <v>3475</v>
      </c>
      <c r="G198" s="158" t="s">
        <v>171</v>
      </c>
      <c r="H198" s="159">
        <v>46</v>
      </c>
      <c r="I198" s="160"/>
      <c r="J198" s="161">
        <f t="shared" si="30"/>
        <v>0</v>
      </c>
      <c r="K198" s="162"/>
      <c r="L198" s="163"/>
      <c r="M198" s="164" t="s">
        <v>1</v>
      </c>
      <c r="N198" s="16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1476</v>
      </c>
      <c r="AT198" s="148" t="s">
        <v>556</v>
      </c>
      <c r="AU198" s="148" t="s">
        <v>82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453</v>
      </c>
      <c r="BM198" s="148" t="s">
        <v>1005</v>
      </c>
    </row>
    <row r="199" spans="2:65" s="1" customFormat="1" ht="24.2" customHeight="1">
      <c r="B199" s="135"/>
      <c r="C199" s="155" t="s">
        <v>463</v>
      </c>
      <c r="D199" s="155" t="s">
        <v>556</v>
      </c>
      <c r="E199" s="156" t="s">
        <v>3520</v>
      </c>
      <c r="F199" s="157" t="s">
        <v>3521</v>
      </c>
      <c r="G199" s="158" t="s">
        <v>171</v>
      </c>
      <c r="H199" s="159">
        <v>10</v>
      </c>
      <c r="I199" s="160"/>
      <c r="J199" s="161">
        <f t="shared" si="30"/>
        <v>0</v>
      </c>
      <c r="K199" s="162"/>
      <c r="L199" s="163"/>
      <c r="M199" s="164" t="s">
        <v>1</v>
      </c>
      <c r="N199" s="16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1476</v>
      </c>
      <c r="AT199" s="148" t="s">
        <v>556</v>
      </c>
      <c r="AU199" s="148" t="s">
        <v>82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453</v>
      </c>
      <c r="BM199" s="148" t="s">
        <v>1013</v>
      </c>
    </row>
    <row r="200" spans="2:65" s="1" customFormat="1" ht="24.2" customHeight="1">
      <c r="B200" s="135"/>
      <c r="C200" s="155" t="s">
        <v>467</v>
      </c>
      <c r="D200" s="155" t="s">
        <v>556</v>
      </c>
      <c r="E200" s="156" t="s">
        <v>2117</v>
      </c>
      <c r="F200" s="157" t="s">
        <v>3522</v>
      </c>
      <c r="G200" s="158" t="s">
        <v>3409</v>
      </c>
      <c r="H200" s="159">
        <v>10</v>
      </c>
      <c r="I200" s="160"/>
      <c r="J200" s="161">
        <f t="shared" si="30"/>
        <v>0</v>
      </c>
      <c r="K200" s="162"/>
      <c r="L200" s="163"/>
      <c r="M200" s="164" t="s">
        <v>1</v>
      </c>
      <c r="N200" s="16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1476</v>
      </c>
      <c r="AT200" s="148" t="s">
        <v>556</v>
      </c>
      <c r="AU200" s="148" t="s">
        <v>82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453</v>
      </c>
      <c r="BM200" s="148" t="s">
        <v>1021</v>
      </c>
    </row>
    <row r="201" spans="2:65" s="1" customFormat="1" ht="24.2" customHeight="1">
      <c r="B201" s="135"/>
      <c r="C201" s="155" t="s">
        <v>473</v>
      </c>
      <c r="D201" s="155" t="s">
        <v>556</v>
      </c>
      <c r="E201" s="156" t="s">
        <v>2119</v>
      </c>
      <c r="F201" s="157" t="s">
        <v>3523</v>
      </c>
      <c r="G201" s="158" t="s">
        <v>3409</v>
      </c>
      <c r="H201" s="159">
        <v>6</v>
      </c>
      <c r="I201" s="160"/>
      <c r="J201" s="161">
        <f t="shared" si="30"/>
        <v>0</v>
      </c>
      <c r="K201" s="162"/>
      <c r="L201" s="163"/>
      <c r="M201" s="164" t="s">
        <v>1</v>
      </c>
      <c r="N201" s="16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1476</v>
      </c>
      <c r="AT201" s="148" t="s">
        <v>556</v>
      </c>
      <c r="AU201" s="148" t="s">
        <v>82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453</v>
      </c>
      <c r="BM201" s="148" t="s">
        <v>1029</v>
      </c>
    </row>
    <row r="202" spans="2:65" s="1" customFormat="1" ht="16.5" customHeight="1">
      <c r="B202" s="135"/>
      <c r="C202" s="155" t="s">
        <v>477</v>
      </c>
      <c r="D202" s="155" t="s">
        <v>556</v>
      </c>
      <c r="E202" s="156" t="s">
        <v>3524</v>
      </c>
      <c r="F202" s="157" t="s">
        <v>3439</v>
      </c>
      <c r="G202" s="158" t="s">
        <v>402</v>
      </c>
      <c r="H202" s="159">
        <v>1</v>
      </c>
      <c r="I202" s="160"/>
      <c r="J202" s="161">
        <f t="shared" si="30"/>
        <v>0</v>
      </c>
      <c r="K202" s="162"/>
      <c r="L202" s="163"/>
      <c r="M202" s="164" t="s">
        <v>1</v>
      </c>
      <c r="N202" s="165" t="s">
        <v>40</v>
      </c>
      <c r="P202" s="146">
        <f t="shared" si="31"/>
        <v>0</v>
      </c>
      <c r="Q202" s="146">
        <v>0</v>
      </c>
      <c r="R202" s="146">
        <f t="shared" si="32"/>
        <v>0</v>
      </c>
      <c r="S202" s="146">
        <v>0</v>
      </c>
      <c r="T202" s="147">
        <f t="shared" si="33"/>
        <v>0</v>
      </c>
      <c r="AR202" s="148" t="s">
        <v>1476</v>
      </c>
      <c r="AT202" s="148" t="s">
        <v>556</v>
      </c>
      <c r="AU202" s="148" t="s">
        <v>82</v>
      </c>
      <c r="AY202" s="13" t="s">
        <v>164</v>
      </c>
      <c r="BE202" s="149">
        <f t="shared" si="34"/>
        <v>0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3" t="s">
        <v>173</v>
      </c>
      <c r="BK202" s="149">
        <f t="shared" si="39"/>
        <v>0</v>
      </c>
      <c r="BL202" s="13" t="s">
        <v>453</v>
      </c>
      <c r="BM202" s="148" t="s">
        <v>1035</v>
      </c>
    </row>
    <row r="203" spans="2:65" s="11" customFormat="1" ht="25.9" customHeight="1">
      <c r="B203" s="123"/>
      <c r="D203" s="124" t="s">
        <v>73</v>
      </c>
      <c r="E203" s="125" t="s">
        <v>2275</v>
      </c>
      <c r="F203" s="125" t="s">
        <v>3525</v>
      </c>
      <c r="I203" s="126"/>
      <c r="J203" s="127">
        <f>BK203</f>
        <v>0</v>
      </c>
      <c r="L203" s="123"/>
      <c r="M203" s="128"/>
      <c r="P203" s="129">
        <f>SUM(P204:P227)</f>
        <v>0</v>
      </c>
      <c r="R203" s="129">
        <f>SUM(R204:R227)</f>
        <v>0</v>
      </c>
      <c r="T203" s="130">
        <f>SUM(T204:T227)</f>
        <v>0</v>
      </c>
      <c r="AR203" s="124" t="s">
        <v>82</v>
      </c>
      <c r="AT203" s="131" t="s">
        <v>73</v>
      </c>
      <c r="AU203" s="131" t="s">
        <v>74</v>
      </c>
      <c r="AY203" s="124" t="s">
        <v>164</v>
      </c>
      <c r="BK203" s="132">
        <f>SUM(BK204:BK227)</f>
        <v>0</v>
      </c>
    </row>
    <row r="204" spans="2:65" s="1" customFormat="1" ht="66.75" customHeight="1">
      <c r="B204" s="135"/>
      <c r="C204" s="136" t="s">
        <v>484</v>
      </c>
      <c r="D204" s="136" t="s">
        <v>168</v>
      </c>
      <c r="E204" s="137" t="s">
        <v>3526</v>
      </c>
      <c r="F204" s="138" t="s">
        <v>3527</v>
      </c>
      <c r="G204" s="139" t="s">
        <v>402</v>
      </c>
      <c r="H204" s="140">
        <v>1</v>
      </c>
      <c r="I204" s="141"/>
      <c r="J204" s="142">
        <f t="shared" ref="J204:J220" si="40">ROUND(I204*H204,2)</f>
        <v>0</v>
      </c>
      <c r="K204" s="143"/>
      <c r="L204" s="28"/>
      <c r="M204" s="144" t="s">
        <v>1</v>
      </c>
      <c r="N204" s="145" t="s">
        <v>40</v>
      </c>
      <c r="P204" s="146">
        <f t="shared" ref="P204:P220" si="41">O204*H204</f>
        <v>0</v>
      </c>
      <c r="Q204" s="146">
        <v>0</v>
      </c>
      <c r="R204" s="146">
        <f t="shared" ref="R204:R220" si="42">Q204*H204</f>
        <v>0</v>
      </c>
      <c r="S204" s="146">
        <v>0</v>
      </c>
      <c r="T204" s="147">
        <f t="shared" ref="T204:T220" si="43">S204*H204</f>
        <v>0</v>
      </c>
      <c r="AR204" s="148" t="s">
        <v>453</v>
      </c>
      <c r="AT204" s="148" t="s">
        <v>168</v>
      </c>
      <c r="AU204" s="148" t="s">
        <v>82</v>
      </c>
      <c r="AY204" s="13" t="s">
        <v>164</v>
      </c>
      <c r="BE204" s="149">
        <f t="shared" ref="BE204:BE220" si="44">IF(N204="základná",J204,0)</f>
        <v>0</v>
      </c>
      <c r="BF204" s="149">
        <f t="shared" ref="BF204:BF220" si="45">IF(N204="znížená",J204,0)</f>
        <v>0</v>
      </c>
      <c r="BG204" s="149">
        <f t="shared" ref="BG204:BG220" si="46">IF(N204="zákl. prenesená",J204,0)</f>
        <v>0</v>
      </c>
      <c r="BH204" s="149">
        <f t="shared" ref="BH204:BH220" si="47">IF(N204="zníž. prenesená",J204,0)</f>
        <v>0</v>
      </c>
      <c r="BI204" s="149">
        <f t="shared" ref="BI204:BI220" si="48">IF(N204="nulová",J204,0)</f>
        <v>0</v>
      </c>
      <c r="BJ204" s="13" t="s">
        <v>173</v>
      </c>
      <c r="BK204" s="149">
        <f t="shared" ref="BK204:BK220" si="49">ROUND(I204*H204,2)</f>
        <v>0</v>
      </c>
      <c r="BL204" s="13" t="s">
        <v>453</v>
      </c>
      <c r="BM204" s="148" t="s">
        <v>3528</v>
      </c>
    </row>
    <row r="205" spans="2:65" s="1" customFormat="1" ht="16.5" customHeight="1">
      <c r="B205" s="135"/>
      <c r="C205" s="155" t="s">
        <v>489</v>
      </c>
      <c r="D205" s="155" t="s">
        <v>556</v>
      </c>
      <c r="E205" s="156" t="s">
        <v>3529</v>
      </c>
      <c r="F205" s="157" t="s">
        <v>3530</v>
      </c>
      <c r="G205" s="158" t="s">
        <v>192</v>
      </c>
      <c r="H205" s="159">
        <v>2</v>
      </c>
      <c r="I205" s="160"/>
      <c r="J205" s="161">
        <f t="shared" si="40"/>
        <v>0</v>
      </c>
      <c r="K205" s="162"/>
      <c r="L205" s="163"/>
      <c r="M205" s="164" t="s">
        <v>1</v>
      </c>
      <c r="N205" s="165" t="s">
        <v>40</v>
      </c>
      <c r="P205" s="146">
        <f t="shared" si="41"/>
        <v>0</v>
      </c>
      <c r="Q205" s="146">
        <v>0</v>
      </c>
      <c r="R205" s="146">
        <f t="shared" si="42"/>
        <v>0</v>
      </c>
      <c r="S205" s="146">
        <v>0</v>
      </c>
      <c r="T205" s="147">
        <f t="shared" si="43"/>
        <v>0</v>
      </c>
      <c r="AR205" s="148" t="s">
        <v>1476</v>
      </c>
      <c r="AT205" s="148" t="s">
        <v>556</v>
      </c>
      <c r="AU205" s="148" t="s">
        <v>82</v>
      </c>
      <c r="AY205" s="13" t="s">
        <v>164</v>
      </c>
      <c r="BE205" s="149">
        <f t="shared" si="44"/>
        <v>0</v>
      </c>
      <c r="BF205" s="149">
        <f t="shared" si="45"/>
        <v>0</v>
      </c>
      <c r="BG205" s="149">
        <f t="shared" si="46"/>
        <v>0</v>
      </c>
      <c r="BH205" s="149">
        <f t="shared" si="47"/>
        <v>0</v>
      </c>
      <c r="BI205" s="149">
        <f t="shared" si="48"/>
        <v>0</v>
      </c>
      <c r="BJ205" s="13" t="s">
        <v>173</v>
      </c>
      <c r="BK205" s="149">
        <f t="shared" si="49"/>
        <v>0</v>
      </c>
      <c r="BL205" s="13" t="s">
        <v>453</v>
      </c>
      <c r="BM205" s="148" t="s">
        <v>3531</v>
      </c>
    </row>
    <row r="206" spans="2:65" s="1" customFormat="1" ht="16.5" customHeight="1">
      <c r="B206" s="135"/>
      <c r="C206" s="155" t="s">
        <v>314</v>
      </c>
      <c r="D206" s="155" t="s">
        <v>556</v>
      </c>
      <c r="E206" s="156" t="s">
        <v>3532</v>
      </c>
      <c r="F206" s="157" t="s">
        <v>3412</v>
      </c>
      <c r="G206" s="158" t="s">
        <v>192</v>
      </c>
      <c r="H206" s="159">
        <v>4</v>
      </c>
      <c r="I206" s="160"/>
      <c r="J206" s="161">
        <f t="shared" si="40"/>
        <v>0</v>
      </c>
      <c r="K206" s="162"/>
      <c r="L206" s="163"/>
      <c r="M206" s="164" t="s">
        <v>1</v>
      </c>
      <c r="N206" s="165" t="s">
        <v>40</v>
      </c>
      <c r="P206" s="146">
        <f t="shared" si="41"/>
        <v>0</v>
      </c>
      <c r="Q206" s="146">
        <v>0</v>
      </c>
      <c r="R206" s="146">
        <f t="shared" si="42"/>
        <v>0</v>
      </c>
      <c r="S206" s="146">
        <v>0</v>
      </c>
      <c r="T206" s="147">
        <f t="shared" si="43"/>
        <v>0</v>
      </c>
      <c r="AR206" s="148" t="s">
        <v>1476</v>
      </c>
      <c r="AT206" s="148" t="s">
        <v>556</v>
      </c>
      <c r="AU206" s="148" t="s">
        <v>82</v>
      </c>
      <c r="AY206" s="13" t="s">
        <v>164</v>
      </c>
      <c r="BE206" s="149">
        <f t="shared" si="44"/>
        <v>0</v>
      </c>
      <c r="BF206" s="149">
        <f t="shared" si="45"/>
        <v>0</v>
      </c>
      <c r="BG206" s="149">
        <f t="shared" si="46"/>
        <v>0</v>
      </c>
      <c r="BH206" s="149">
        <f t="shared" si="47"/>
        <v>0</v>
      </c>
      <c r="BI206" s="149">
        <f t="shared" si="48"/>
        <v>0</v>
      </c>
      <c r="BJ206" s="13" t="s">
        <v>173</v>
      </c>
      <c r="BK206" s="149">
        <f t="shared" si="49"/>
        <v>0</v>
      </c>
      <c r="BL206" s="13" t="s">
        <v>453</v>
      </c>
      <c r="BM206" s="148" t="s">
        <v>1058</v>
      </c>
    </row>
    <row r="207" spans="2:65" s="1" customFormat="1" ht="16.5" customHeight="1">
      <c r="B207" s="135"/>
      <c r="C207" s="155" t="s">
        <v>207</v>
      </c>
      <c r="D207" s="155" t="s">
        <v>556</v>
      </c>
      <c r="E207" s="156" t="s">
        <v>3533</v>
      </c>
      <c r="F207" s="157" t="s">
        <v>3453</v>
      </c>
      <c r="G207" s="158" t="s">
        <v>192</v>
      </c>
      <c r="H207" s="159">
        <v>2</v>
      </c>
      <c r="I207" s="160"/>
      <c r="J207" s="161">
        <f t="shared" si="40"/>
        <v>0</v>
      </c>
      <c r="K207" s="162"/>
      <c r="L207" s="163"/>
      <c r="M207" s="164" t="s">
        <v>1</v>
      </c>
      <c r="N207" s="165" t="s">
        <v>40</v>
      </c>
      <c r="P207" s="146">
        <f t="shared" si="41"/>
        <v>0</v>
      </c>
      <c r="Q207" s="146">
        <v>0</v>
      </c>
      <c r="R207" s="146">
        <f t="shared" si="42"/>
        <v>0</v>
      </c>
      <c r="S207" s="146">
        <v>0</v>
      </c>
      <c r="T207" s="147">
        <f t="shared" si="43"/>
        <v>0</v>
      </c>
      <c r="AR207" s="148" t="s">
        <v>1476</v>
      </c>
      <c r="AT207" s="148" t="s">
        <v>556</v>
      </c>
      <c r="AU207" s="148" t="s">
        <v>82</v>
      </c>
      <c r="AY207" s="13" t="s">
        <v>164</v>
      </c>
      <c r="BE207" s="149">
        <f t="shared" si="44"/>
        <v>0</v>
      </c>
      <c r="BF207" s="149">
        <f t="shared" si="45"/>
        <v>0</v>
      </c>
      <c r="BG207" s="149">
        <f t="shared" si="46"/>
        <v>0</v>
      </c>
      <c r="BH207" s="149">
        <f t="shared" si="47"/>
        <v>0</v>
      </c>
      <c r="BI207" s="149">
        <f t="shared" si="48"/>
        <v>0</v>
      </c>
      <c r="BJ207" s="13" t="s">
        <v>173</v>
      </c>
      <c r="BK207" s="149">
        <f t="shared" si="49"/>
        <v>0</v>
      </c>
      <c r="BL207" s="13" t="s">
        <v>453</v>
      </c>
      <c r="BM207" s="148" t="s">
        <v>1066</v>
      </c>
    </row>
    <row r="208" spans="2:65" s="1" customFormat="1" ht="16.5" customHeight="1">
      <c r="B208" s="135"/>
      <c r="C208" s="155" t="s">
        <v>246</v>
      </c>
      <c r="D208" s="155" t="s">
        <v>556</v>
      </c>
      <c r="E208" s="156" t="s">
        <v>3534</v>
      </c>
      <c r="F208" s="157" t="s">
        <v>3535</v>
      </c>
      <c r="G208" s="158" t="s">
        <v>192</v>
      </c>
      <c r="H208" s="159">
        <v>7</v>
      </c>
      <c r="I208" s="160"/>
      <c r="J208" s="161">
        <f t="shared" si="40"/>
        <v>0</v>
      </c>
      <c r="K208" s="162"/>
      <c r="L208" s="163"/>
      <c r="M208" s="164" t="s">
        <v>1</v>
      </c>
      <c r="N208" s="165" t="s">
        <v>40</v>
      </c>
      <c r="P208" s="146">
        <f t="shared" si="41"/>
        <v>0</v>
      </c>
      <c r="Q208" s="146">
        <v>0</v>
      </c>
      <c r="R208" s="146">
        <f t="shared" si="42"/>
        <v>0</v>
      </c>
      <c r="S208" s="146">
        <v>0</v>
      </c>
      <c r="T208" s="147">
        <f t="shared" si="43"/>
        <v>0</v>
      </c>
      <c r="AR208" s="148" t="s">
        <v>1476</v>
      </c>
      <c r="AT208" s="148" t="s">
        <v>556</v>
      </c>
      <c r="AU208" s="148" t="s">
        <v>82</v>
      </c>
      <c r="AY208" s="13" t="s">
        <v>164</v>
      </c>
      <c r="BE208" s="149">
        <f t="shared" si="44"/>
        <v>0</v>
      </c>
      <c r="BF208" s="149">
        <f t="shared" si="45"/>
        <v>0</v>
      </c>
      <c r="BG208" s="149">
        <f t="shared" si="46"/>
        <v>0</v>
      </c>
      <c r="BH208" s="149">
        <f t="shared" si="47"/>
        <v>0</v>
      </c>
      <c r="BI208" s="149">
        <f t="shared" si="48"/>
        <v>0</v>
      </c>
      <c r="BJ208" s="13" t="s">
        <v>173</v>
      </c>
      <c r="BK208" s="149">
        <f t="shared" si="49"/>
        <v>0</v>
      </c>
      <c r="BL208" s="13" t="s">
        <v>453</v>
      </c>
      <c r="BM208" s="148" t="s">
        <v>3536</v>
      </c>
    </row>
    <row r="209" spans="2:65" s="1" customFormat="1" ht="16.5" customHeight="1">
      <c r="B209" s="135"/>
      <c r="C209" s="155" t="s">
        <v>410</v>
      </c>
      <c r="D209" s="155" t="s">
        <v>556</v>
      </c>
      <c r="E209" s="156" t="s">
        <v>3537</v>
      </c>
      <c r="F209" s="157" t="s">
        <v>3538</v>
      </c>
      <c r="G209" s="158" t="s">
        <v>192</v>
      </c>
      <c r="H209" s="159">
        <v>3</v>
      </c>
      <c r="I209" s="160"/>
      <c r="J209" s="161">
        <f t="shared" si="40"/>
        <v>0</v>
      </c>
      <c r="K209" s="162"/>
      <c r="L209" s="163"/>
      <c r="M209" s="164" t="s">
        <v>1</v>
      </c>
      <c r="N209" s="165" t="s">
        <v>40</v>
      </c>
      <c r="P209" s="146">
        <f t="shared" si="41"/>
        <v>0</v>
      </c>
      <c r="Q209" s="146">
        <v>0</v>
      </c>
      <c r="R209" s="146">
        <f t="shared" si="42"/>
        <v>0</v>
      </c>
      <c r="S209" s="146">
        <v>0</v>
      </c>
      <c r="T209" s="147">
        <f t="shared" si="43"/>
        <v>0</v>
      </c>
      <c r="AR209" s="148" t="s">
        <v>1476</v>
      </c>
      <c r="AT209" s="148" t="s">
        <v>556</v>
      </c>
      <c r="AU209" s="148" t="s">
        <v>82</v>
      </c>
      <c r="AY209" s="13" t="s">
        <v>164</v>
      </c>
      <c r="BE209" s="149">
        <f t="shared" si="44"/>
        <v>0</v>
      </c>
      <c r="BF209" s="149">
        <f t="shared" si="45"/>
        <v>0</v>
      </c>
      <c r="BG209" s="149">
        <f t="shared" si="46"/>
        <v>0</v>
      </c>
      <c r="BH209" s="149">
        <f t="shared" si="47"/>
        <v>0</v>
      </c>
      <c r="BI209" s="149">
        <f t="shared" si="48"/>
        <v>0</v>
      </c>
      <c r="BJ209" s="13" t="s">
        <v>173</v>
      </c>
      <c r="BK209" s="149">
        <f t="shared" si="49"/>
        <v>0</v>
      </c>
      <c r="BL209" s="13" t="s">
        <v>453</v>
      </c>
      <c r="BM209" s="148" t="s">
        <v>3539</v>
      </c>
    </row>
    <row r="210" spans="2:65" s="1" customFormat="1" ht="37.9" customHeight="1">
      <c r="B210" s="135"/>
      <c r="C210" s="155" t="s">
        <v>182</v>
      </c>
      <c r="D210" s="155" t="s">
        <v>556</v>
      </c>
      <c r="E210" s="156" t="s">
        <v>3540</v>
      </c>
      <c r="F210" s="157" t="s">
        <v>3541</v>
      </c>
      <c r="G210" s="158" t="s">
        <v>402</v>
      </c>
      <c r="H210" s="159">
        <v>4</v>
      </c>
      <c r="I210" s="160"/>
      <c r="J210" s="161">
        <f t="shared" si="40"/>
        <v>0</v>
      </c>
      <c r="K210" s="162"/>
      <c r="L210" s="163"/>
      <c r="M210" s="164" t="s">
        <v>1</v>
      </c>
      <c r="N210" s="165" t="s">
        <v>40</v>
      </c>
      <c r="P210" s="146">
        <f t="shared" si="41"/>
        <v>0</v>
      </c>
      <c r="Q210" s="146">
        <v>0</v>
      </c>
      <c r="R210" s="146">
        <f t="shared" si="42"/>
        <v>0</v>
      </c>
      <c r="S210" s="146">
        <v>0</v>
      </c>
      <c r="T210" s="147">
        <f t="shared" si="43"/>
        <v>0</v>
      </c>
      <c r="AR210" s="148" t="s">
        <v>1476</v>
      </c>
      <c r="AT210" s="148" t="s">
        <v>556</v>
      </c>
      <c r="AU210" s="148" t="s">
        <v>82</v>
      </c>
      <c r="AY210" s="13" t="s">
        <v>164</v>
      </c>
      <c r="BE210" s="149">
        <f t="shared" si="44"/>
        <v>0</v>
      </c>
      <c r="BF210" s="149">
        <f t="shared" si="45"/>
        <v>0</v>
      </c>
      <c r="BG210" s="149">
        <f t="shared" si="46"/>
        <v>0</v>
      </c>
      <c r="BH210" s="149">
        <f t="shared" si="47"/>
        <v>0</v>
      </c>
      <c r="BI210" s="149">
        <f t="shared" si="48"/>
        <v>0</v>
      </c>
      <c r="BJ210" s="13" t="s">
        <v>173</v>
      </c>
      <c r="BK210" s="149">
        <f t="shared" si="49"/>
        <v>0</v>
      </c>
      <c r="BL210" s="13" t="s">
        <v>453</v>
      </c>
      <c r="BM210" s="148" t="s">
        <v>1090</v>
      </c>
    </row>
    <row r="211" spans="2:65" s="1" customFormat="1" ht="37.9" customHeight="1">
      <c r="B211" s="135"/>
      <c r="C211" s="155" t="s">
        <v>211</v>
      </c>
      <c r="D211" s="155" t="s">
        <v>556</v>
      </c>
      <c r="E211" s="156" t="s">
        <v>3542</v>
      </c>
      <c r="F211" s="157" t="s">
        <v>3543</v>
      </c>
      <c r="G211" s="158" t="s">
        <v>402</v>
      </c>
      <c r="H211" s="159">
        <v>3</v>
      </c>
      <c r="I211" s="160"/>
      <c r="J211" s="161">
        <f t="shared" si="40"/>
        <v>0</v>
      </c>
      <c r="K211" s="162"/>
      <c r="L211" s="163"/>
      <c r="M211" s="164" t="s">
        <v>1</v>
      </c>
      <c r="N211" s="165" t="s">
        <v>40</v>
      </c>
      <c r="P211" s="146">
        <f t="shared" si="41"/>
        <v>0</v>
      </c>
      <c r="Q211" s="146">
        <v>0</v>
      </c>
      <c r="R211" s="146">
        <f t="shared" si="42"/>
        <v>0</v>
      </c>
      <c r="S211" s="146">
        <v>0</v>
      </c>
      <c r="T211" s="147">
        <f t="shared" si="43"/>
        <v>0</v>
      </c>
      <c r="AR211" s="148" t="s">
        <v>1476</v>
      </c>
      <c r="AT211" s="148" t="s">
        <v>556</v>
      </c>
      <c r="AU211" s="148" t="s">
        <v>82</v>
      </c>
      <c r="AY211" s="13" t="s">
        <v>164</v>
      </c>
      <c r="BE211" s="149">
        <f t="shared" si="44"/>
        <v>0</v>
      </c>
      <c r="BF211" s="149">
        <f t="shared" si="45"/>
        <v>0</v>
      </c>
      <c r="BG211" s="149">
        <f t="shared" si="46"/>
        <v>0</v>
      </c>
      <c r="BH211" s="149">
        <f t="shared" si="47"/>
        <v>0</v>
      </c>
      <c r="BI211" s="149">
        <f t="shared" si="48"/>
        <v>0</v>
      </c>
      <c r="BJ211" s="13" t="s">
        <v>173</v>
      </c>
      <c r="BK211" s="149">
        <f t="shared" si="49"/>
        <v>0</v>
      </c>
      <c r="BL211" s="13" t="s">
        <v>453</v>
      </c>
      <c r="BM211" s="148" t="s">
        <v>1096</v>
      </c>
    </row>
    <row r="212" spans="2:65" s="1" customFormat="1" ht="24.2" customHeight="1">
      <c r="B212" s="135"/>
      <c r="C212" s="155" t="s">
        <v>189</v>
      </c>
      <c r="D212" s="155" t="s">
        <v>556</v>
      </c>
      <c r="E212" s="156" t="s">
        <v>3544</v>
      </c>
      <c r="F212" s="157" t="s">
        <v>3510</v>
      </c>
      <c r="G212" s="158" t="s">
        <v>402</v>
      </c>
      <c r="H212" s="159">
        <v>4</v>
      </c>
      <c r="I212" s="160"/>
      <c r="J212" s="161">
        <f t="shared" si="40"/>
        <v>0</v>
      </c>
      <c r="K212" s="162"/>
      <c r="L212" s="163"/>
      <c r="M212" s="164" t="s">
        <v>1</v>
      </c>
      <c r="N212" s="165" t="s">
        <v>40</v>
      </c>
      <c r="P212" s="146">
        <f t="shared" si="41"/>
        <v>0</v>
      </c>
      <c r="Q212" s="146">
        <v>0</v>
      </c>
      <c r="R212" s="146">
        <f t="shared" si="42"/>
        <v>0</v>
      </c>
      <c r="S212" s="146">
        <v>0</v>
      </c>
      <c r="T212" s="147">
        <f t="shared" si="43"/>
        <v>0</v>
      </c>
      <c r="AR212" s="148" t="s">
        <v>1476</v>
      </c>
      <c r="AT212" s="148" t="s">
        <v>556</v>
      </c>
      <c r="AU212" s="148" t="s">
        <v>82</v>
      </c>
      <c r="AY212" s="13" t="s">
        <v>164</v>
      </c>
      <c r="BE212" s="149">
        <f t="shared" si="44"/>
        <v>0</v>
      </c>
      <c r="BF212" s="149">
        <f t="shared" si="45"/>
        <v>0</v>
      </c>
      <c r="BG212" s="149">
        <f t="shared" si="46"/>
        <v>0</v>
      </c>
      <c r="BH212" s="149">
        <f t="shared" si="47"/>
        <v>0</v>
      </c>
      <c r="BI212" s="149">
        <f t="shared" si="48"/>
        <v>0</v>
      </c>
      <c r="BJ212" s="13" t="s">
        <v>173</v>
      </c>
      <c r="BK212" s="149">
        <f t="shared" si="49"/>
        <v>0</v>
      </c>
      <c r="BL212" s="13" t="s">
        <v>453</v>
      </c>
      <c r="BM212" s="148" t="s">
        <v>1104</v>
      </c>
    </row>
    <row r="213" spans="2:65" s="1" customFormat="1" ht="21.75" customHeight="1">
      <c r="B213" s="135"/>
      <c r="C213" s="155" t="s">
        <v>354</v>
      </c>
      <c r="D213" s="155" t="s">
        <v>556</v>
      </c>
      <c r="E213" s="156" t="s">
        <v>3545</v>
      </c>
      <c r="F213" s="157" t="s">
        <v>3546</v>
      </c>
      <c r="G213" s="158" t="s">
        <v>192</v>
      </c>
      <c r="H213" s="159">
        <v>5</v>
      </c>
      <c r="I213" s="160"/>
      <c r="J213" s="161">
        <f t="shared" si="40"/>
        <v>0</v>
      </c>
      <c r="K213" s="162"/>
      <c r="L213" s="163"/>
      <c r="M213" s="164" t="s">
        <v>1</v>
      </c>
      <c r="N213" s="165" t="s">
        <v>40</v>
      </c>
      <c r="P213" s="146">
        <f t="shared" si="41"/>
        <v>0</v>
      </c>
      <c r="Q213" s="146">
        <v>0</v>
      </c>
      <c r="R213" s="146">
        <f t="shared" si="42"/>
        <v>0</v>
      </c>
      <c r="S213" s="146">
        <v>0</v>
      </c>
      <c r="T213" s="147">
        <f t="shared" si="43"/>
        <v>0</v>
      </c>
      <c r="AR213" s="148" t="s">
        <v>1476</v>
      </c>
      <c r="AT213" s="148" t="s">
        <v>556</v>
      </c>
      <c r="AU213" s="148" t="s">
        <v>82</v>
      </c>
      <c r="AY213" s="13" t="s">
        <v>164</v>
      </c>
      <c r="BE213" s="149">
        <f t="shared" si="44"/>
        <v>0</v>
      </c>
      <c r="BF213" s="149">
        <f t="shared" si="45"/>
        <v>0</v>
      </c>
      <c r="BG213" s="149">
        <f t="shared" si="46"/>
        <v>0</v>
      </c>
      <c r="BH213" s="149">
        <f t="shared" si="47"/>
        <v>0</v>
      </c>
      <c r="BI213" s="149">
        <f t="shared" si="48"/>
        <v>0</v>
      </c>
      <c r="BJ213" s="13" t="s">
        <v>173</v>
      </c>
      <c r="BK213" s="149">
        <f t="shared" si="49"/>
        <v>0</v>
      </c>
      <c r="BL213" s="13" t="s">
        <v>453</v>
      </c>
      <c r="BM213" s="148" t="s">
        <v>1112</v>
      </c>
    </row>
    <row r="214" spans="2:65" s="1" customFormat="1" ht="33" customHeight="1">
      <c r="B214" s="135"/>
      <c r="C214" s="155" t="s">
        <v>194</v>
      </c>
      <c r="D214" s="155" t="s">
        <v>556</v>
      </c>
      <c r="E214" s="156" t="s">
        <v>3547</v>
      </c>
      <c r="F214" s="157" t="s">
        <v>3457</v>
      </c>
      <c r="G214" s="158" t="s">
        <v>192</v>
      </c>
      <c r="H214" s="159">
        <v>4</v>
      </c>
      <c r="I214" s="160"/>
      <c r="J214" s="161">
        <f t="shared" si="40"/>
        <v>0</v>
      </c>
      <c r="K214" s="162"/>
      <c r="L214" s="163"/>
      <c r="M214" s="164" t="s">
        <v>1</v>
      </c>
      <c r="N214" s="165" t="s">
        <v>40</v>
      </c>
      <c r="P214" s="146">
        <f t="shared" si="41"/>
        <v>0</v>
      </c>
      <c r="Q214" s="146">
        <v>0</v>
      </c>
      <c r="R214" s="146">
        <f t="shared" si="42"/>
        <v>0</v>
      </c>
      <c r="S214" s="146">
        <v>0</v>
      </c>
      <c r="T214" s="147">
        <f t="shared" si="43"/>
        <v>0</v>
      </c>
      <c r="AR214" s="148" t="s">
        <v>1476</v>
      </c>
      <c r="AT214" s="148" t="s">
        <v>556</v>
      </c>
      <c r="AU214" s="148" t="s">
        <v>82</v>
      </c>
      <c r="AY214" s="13" t="s">
        <v>164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173</v>
      </c>
      <c r="BK214" s="149">
        <f t="shared" si="49"/>
        <v>0</v>
      </c>
      <c r="BL214" s="13" t="s">
        <v>453</v>
      </c>
      <c r="BM214" s="148" t="s">
        <v>1120</v>
      </c>
    </row>
    <row r="215" spans="2:65" s="1" customFormat="1" ht="21.75" customHeight="1">
      <c r="B215" s="135"/>
      <c r="C215" s="155" t="s">
        <v>167</v>
      </c>
      <c r="D215" s="155" t="s">
        <v>556</v>
      </c>
      <c r="E215" s="156" t="s">
        <v>3548</v>
      </c>
      <c r="F215" s="157" t="s">
        <v>3549</v>
      </c>
      <c r="G215" s="158" t="s">
        <v>192</v>
      </c>
      <c r="H215" s="159">
        <v>2</v>
      </c>
      <c r="I215" s="160"/>
      <c r="J215" s="161">
        <f t="shared" si="40"/>
        <v>0</v>
      </c>
      <c r="K215" s="162"/>
      <c r="L215" s="163"/>
      <c r="M215" s="164" t="s">
        <v>1</v>
      </c>
      <c r="N215" s="165" t="s">
        <v>40</v>
      </c>
      <c r="P215" s="146">
        <f t="shared" si="41"/>
        <v>0</v>
      </c>
      <c r="Q215" s="146">
        <v>0</v>
      </c>
      <c r="R215" s="146">
        <f t="shared" si="42"/>
        <v>0</v>
      </c>
      <c r="S215" s="146">
        <v>0</v>
      </c>
      <c r="T215" s="147">
        <f t="shared" si="43"/>
        <v>0</v>
      </c>
      <c r="AR215" s="148" t="s">
        <v>1476</v>
      </c>
      <c r="AT215" s="148" t="s">
        <v>556</v>
      </c>
      <c r="AU215" s="148" t="s">
        <v>82</v>
      </c>
      <c r="AY215" s="13" t="s">
        <v>164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173</v>
      </c>
      <c r="BK215" s="149">
        <f t="shared" si="49"/>
        <v>0</v>
      </c>
      <c r="BL215" s="13" t="s">
        <v>453</v>
      </c>
      <c r="BM215" s="148" t="s">
        <v>1128</v>
      </c>
    </row>
    <row r="216" spans="2:65" s="1" customFormat="1" ht="24.2" customHeight="1">
      <c r="B216" s="135"/>
      <c r="C216" s="155" t="s">
        <v>251</v>
      </c>
      <c r="D216" s="155" t="s">
        <v>556</v>
      </c>
      <c r="E216" s="156" t="s">
        <v>3550</v>
      </c>
      <c r="F216" s="157" t="s">
        <v>3551</v>
      </c>
      <c r="G216" s="158" t="s">
        <v>3409</v>
      </c>
      <c r="H216" s="159">
        <v>4</v>
      </c>
      <c r="I216" s="160"/>
      <c r="J216" s="161">
        <f t="shared" si="40"/>
        <v>0</v>
      </c>
      <c r="K216" s="162"/>
      <c r="L216" s="163"/>
      <c r="M216" s="164" t="s">
        <v>1</v>
      </c>
      <c r="N216" s="165" t="s">
        <v>40</v>
      </c>
      <c r="P216" s="146">
        <f t="shared" si="41"/>
        <v>0</v>
      </c>
      <c r="Q216" s="146">
        <v>0</v>
      </c>
      <c r="R216" s="146">
        <f t="shared" si="42"/>
        <v>0</v>
      </c>
      <c r="S216" s="146">
        <v>0</v>
      </c>
      <c r="T216" s="147">
        <f t="shared" si="43"/>
        <v>0</v>
      </c>
      <c r="AR216" s="148" t="s">
        <v>1476</v>
      </c>
      <c r="AT216" s="148" t="s">
        <v>556</v>
      </c>
      <c r="AU216" s="148" t="s">
        <v>82</v>
      </c>
      <c r="AY216" s="13" t="s">
        <v>164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173</v>
      </c>
      <c r="BK216" s="149">
        <f t="shared" si="49"/>
        <v>0</v>
      </c>
      <c r="BL216" s="13" t="s">
        <v>453</v>
      </c>
      <c r="BM216" s="148" t="s">
        <v>1138</v>
      </c>
    </row>
    <row r="217" spans="2:65" s="1" customFormat="1" ht="24.2" customHeight="1">
      <c r="B217" s="135"/>
      <c r="C217" s="155" t="s">
        <v>308</v>
      </c>
      <c r="D217" s="155" t="s">
        <v>556</v>
      </c>
      <c r="E217" s="156" t="s">
        <v>3552</v>
      </c>
      <c r="F217" s="157" t="s">
        <v>3553</v>
      </c>
      <c r="G217" s="158" t="s">
        <v>3409</v>
      </c>
      <c r="H217" s="159">
        <v>14</v>
      </c>
      <c r="I217" s="160"/>
      <c r="J217" s="161">
        <f t="shared" si="40"/>
        <v>0</v>
      </c>
      <c r="K217" s="162"/>
      <c r="L217" s="163"/>
      <c r="M217" s="164" t="s">
        <v>1</v>
      </c>
      <c r="N217" s="165" t="s">
        <v>40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R217" s="148" t="s">
        <v>1476</v>
      </c>
      <c r="AT217" s="148" t="s">
        <v>556</v>
      </c>
      <c r="AU217" s="148" t="s">
        <v>82</v>
      </c>
      <c r="AY217" s="13" t="s">
        <v>164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173</v>
      </c>
      <c r="BK217" s="149">
        <f t="shared" si="49"/>
        <v>0</v>
      </c>
      <c r="BL217" s="13" t="s">
        <v>453</v>
      </c>
      <c r="BM217" s="148" t="s">
        <v>1146</v>
      </c>
    </row>
    <row r="218" spans="2:65" s="1" customFormat="1" ht="16.5" customHeight="1">
      <c r="B218" s="135"/>
      <c r="C218" s="155" t="s">
        <v>778</v>
      </c>
      <c r="D218" s="155" t="s">
        <v>556</v>
      </c>
      <c r="E218" s="156" t="s">
        <v>3554</v>
      </c>
      <c r="F218" s="157" t="s">
        <v>3555</v>
      </c>
      <c r="G218" s="158" t="s">
        <v>3409</v>
      </c>
      <c r="H218" s="159">
        <v>6</v>
      </c>
      <c r="I218" s="160"/>
      <c r="J218" s="161">
        <f t="shared" si="40"/>
        <v>0</v>
      </c>
      <c r="K218" s="162"/>
      <c r="L218" s="163"/>
      <c r="M218" s="164" t="s">
        <v>1</v>
      </c>
      <c r="N218" s="165" t="s">
        <v>40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R218" s="148" t="s">
        <v>1476</v>
      </c>
      <c r="AT218" s="148" t="s">
        <v>556</v>
      </c>
      <c r="AU218" s="148" t="s">
        <v>82</v>
      </c>
      <c r="AY218" s="13" t="s">
        <v>164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173</v>
      </c>
      <c r="BK218" s="149">
        <f t="shared" si="49"/>
        <v>0</v>
      </c>
      <c r="BL218" s="13" t="s">
        <v>453</v>
      </c>
      <c r="BM218" s="148" t="s">
        <v>1154</v>
      </c>
    </row>
    <row r="219" spans="2:65" s="1" customFormat="1" ht="16.5" customHeight="1">
      <c r="B219" s="135"/>
      <c r="C219" s="155" t="s">
        <v>782</v>
      </c>
      <c r="D219" s="155" t="s">
        <v>556</v>
      </c>
      <c r="E219" s="156" t="s">
        <v>3556</v>
      </c>
      <c r="F219" s="157" t="s">
        <v>3557</v>
      </c>
      <c r="G219" s="158" t="s">
        <v>3409</v>
      </c>
      <c r="H219" s="159">
        <v>11</v>
      </c>
      <c r="I219" s="160"/>
      <c r="J219" s="161">
        <f t="shared" si="40"/>
        <v>0</v>
      </c>
      <c r="K219" s="162"/>
      <c r="L219" s="163"/>
      <c r="M219" s="164" t="s">
        <v>1</v>
      </c>
      <c r="N219" s="165" t="s">
        <v>40</v>
      </c>
      <c r="P219" s="146">
        <f t="shared" si="41"/>
        <v>0</v>
      </c>
      <c r="Q219" s="146">
        <v>0</v>
      </c>
      <c r="R219" s="146">
        <f t="shared" si="42"/>
        <v>0</v>
      </c>
      <c r="S219" s="146">
        <v>0</v>
      </c>
      <c r="T219" s="147">
        <f t="shared" si="43"/>
        <v>0</v>
      </c>
      <c r="AR219" s="148" t="s">
        <v>1476</v>
      </c>
      <c r="AT219" s="148" t="s">
        <v>556</v>
      </c>
      <c r="AU219" s="148" t="s">
        <v>82</v>
      </c>
      <c r="AY219" s="13" t="s">
        <v>164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173</v>
      </c>
      <c r="BK219" s="149">
        <f t="shared" si="49"/>
        <v>0</v>
      </c>
      <c r="BL219" s="13" t="s">
        <v>453</v>
      </c>
      <c r="BM219" s="148" t="s">
        <v>1164</v>
      </c>
    </row>
    <row r="220" spans="2:65" s="1" customFormat="1" ht="49.15" customHeight="1">
      <c r="B220" s="135"/>
      <c r="C220" s="155" t="s">
        <v>786</v>
      </c>
      <c r="D220" s="155" t="s">
        <v>556</v>
      </c>
      <c r="E220" s="156" t="s">
        <v>3558</v>
      </c>
      <c r="F220" s="157" t="s">
        <v>3473</v>
      </c>
      <c r="G220" s="158" t="s">
        <v>3409</v>
      </c>
      <c r="H220" s="159">
        <v>39</v>
      </c>
      <c r="I220" s="160"/>
      <c r="J220" s="161">
        <f t="shared" si="40"/>
        <v>0</v>
      </c>
      <c r="K220" s="162"/>
      <c r="L220" s="163"/>
      <c r="M220" s="164" t="s">
        <v>1</v>
      </c>
      <c r="N220" s="165" t="s">
        <v>40</v>
      </c>
      <c r="P220" s="146">
        <f t="shared" si="41"/>
        <v>0</v>
      </c>
      <c r="Q220" s="146">
        <v>0</v>
      </c>
      <c r="R220" s="146">
        <f t="shared" si="42"/>
        <v>0</v>
      </c>
      <c r="S220" s="146">
        <v>0</v>
      </c>
      <c r="T220" s="147">
        <f t="shared" si="43"/>
        <v>0</v>
      </c>
      <c r="AR220" s="148" t="s">
        <v>1476</v>
      </c>
      <c r="AT220" s="148" t="s">
        <v>556</v>
      </c>
      <c r="AU220" s="148" t="s">
        <v>82</v>
      </c>
      <c r="AY220" s="13" t="s">
        <v>164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173</v>
      </c>
      <c r="BK220" s="149">
        <f t="shared" si="49"/>
        <v>0</v>
      </c>
      <c r="BL220" s="13" t="s">
        <v>453</v>
      </c>
      <c r="BM220" s="148" t="s">
        <v>1182</v>
      </c>
    </row>
    <row r="221" spans="2:65" s="1" customFormat="1" ht="68.25">
      <c r="B221" s="28"/>
      <c r="D221" s="167" t="s">
        <v>1474</v>
      </c>
      <c r="F221" s="168" t="s">
        <v>3433</v>
      </c>
      <c r="I221" s="169"/>
      <c r="L221" s="28"/>
      <c r="M221" s="170"/>
      <c r="T221" s="55"/>
      <c r="AT221" s="13" t="s">
        <v>1474</v>
      </c>
      <c r="AU221" s="13" t="s">
        <v>82</v>
      </c>
    </row>
    <row r="222" spans="2:65" s="1" customFormat="1" ht="49.15" customHeight="1">
      <c r="B222" s="135"/>
      <c r="C222" s="155" t="s">
        <v>790</v>
      </c>
      <c r="D222" s="155" t="s">
        <v>556</v>
      </c>
      <c r="E222" s="156" t="s">
        <v>3559</v>
      </c>
      <c r="F222" s="157" t="s">
        <v>3517</v>
      </c>
      <c r="G222" s="158" t="s">
        <v>3409</v>
      </c>
      <c r="H222" s="159">
        <v>43</v>
      </c>
      <c r="I222" s="160"/>
      <c r="J222" s="161">
        <f>ROUND(I222*H222,2)</f>
        <v>0</v>
      </c>
      <c r="K222" s="162"/>
      <c r="L222" s="163"/>
      <c r="M222" s="164" t="s">
        <v>1</v>
      </c>
      <c r="N222" s="165" t="s">
        <v>40</v>
      </c>
      <c r="P222" s="146">
        <f>O222*H222</f>
        <v>0</v>
      </c>
      <c r="Q222" s="146">
        <v>0</v>
      </c>
      <c r="R222" s="146">
        <f>Q222*H222</f>
        <v>0</v>
      </c>
      <c r="S222" s="146">
        <v>0</v>
      </c>
      <c r="T222" s="147">
        <f>S222*H222</f>
        <v>0</v>
      </c>
      <c r="AR222" s="148" t="s">
        <v>1476</v>
      </c>
      <c r="AT222" s="148" t="s">
        <v>556</v>
      </c>
      <c r="AU222" s="148" t="s">
        <v>82</v>
      </c>
      <c r="AY222" s="13" t="s">
        <v>164</v>
      </c>
      <c r="BE222" s="149">
        <f>IF(N222="základná",J222,0)</f>
        <v>0</v>
      </c>
      <c r="BF222" s="149">
        <f>IF(N222="znížená",J222,0)</f>
        <v>0</v>
      </c>
      <c r="BG222" s="149">
        <f>IF(N222="zákl. prenesená",J222,0)</f>
        <v>0</v>
      </c>
      <c r="BH222" s="149">
        <f>IF(N222="zníž. prenesená",J222,0)</f>
        <v>0</v>
      </c>
      <c r="BI222" s="149">
        <f>IF(N222="nulová",J222,0)</f>
        <v>0</v>
      </c>
      <c r="BJ222" s="13" t="s">
        <v>173</v>
      </c>
      <c r="BK222" s="149">
        <f>ROUND(I222*H222,2)</f>
        <v>0</v>
      </c>
      <c r="BL222" s="13" t="s">
        <v>453</v>
      </c>
      <c r="BM222" s="148" t="s">
        <v>1192</v>
      </c>
    </row>
    <row r="223" spans="2:65" s="1" customFormat="1" ht="68.25">
      <c r="B223" s="28"/>
      <c r="D223" s="167" t="s">
        <v>1474</v>
      </c>
      <c r="F223" s="168" t="s">
        <v>3433</v>
      </c>
      <c r="I223" s="169"/>
      <c r="L223" s="28"/>
      <c r="M223" s="170"/>
      <c r="T223" s="55"/>
      <c r="AT223" s="13" t="s">
        <v>1474</v>
      </c>
      <c r="AU223" s="13" t="s">
        <v>82</v>
      </c>
    </row>
    <row r="224" spans="2:65" s="1" customFormat="1" ht="33" customHeight="1">
      <c r="B224" s="135"/>
      <c r="C224" s="155" t="s">
        <v>794</v>
      </c>
      <c r="D224" s="155" t="s">
        <v>556</v>
      </c>
      <c r="E224" s="156" t="s">
        <v>2087</v>
      </c>
      <c r="F224" s="157" t="s">
        <v>3434</v>
      </c>
      <c r="G224" s="158" t="s">
        <v>171</v>
      </c>
      <c r="H224" s="159">
        <v>13</v>
      </c>
      <c r="I224" s="160"/>
      <c r="J224" s="161">
        <f>ROUND(I224*H224,2)</f>
        <v>0</v>
      </c>
      <c r="K224" s="162"/>
      <c r="L224" s="163"/>
      <c r="M224" s="164" t="s">
        <v>1</v>
      </c>
      <c r="N224" s="165" t="s">
        <v>40</v>
      </c>
      <c r="P224" s="146">
        <f>O224*H224</f>
        <v>0</v>
      </c>
      <c r="Q224" s="146">
        <v>0</v>
      </c>
      <c r="R224" s="146">
        <f>Q224*H224</f>
        <v>0</v>
      </c>
      <c r="S224" s="146">
        <v>0</v>
      </c>
      <c r="T224" s="147">
        <f>S224*H224</f>
        <v>0</v>
      </c>
      <c r="AR224" s="148" t="s">
        <v>1476</v>
      </c>
      <c r="AT224" s="148" t="s">
        <v>556</v>
      </c>
      <c r="AU224" s="148" t="s">
        <v>82</v>
      </c>
      <c r="AY224" s="13" t="s">
        <v>164</v>
      </c>
      <c r="BE224" s="149">
        <f>IF(N224="základná",J224,0)</f>
        <v>0</v>
      </c>
      <c r="BF224" s="149">
        <f>IF(N224="znížená",J224,0)</f>
        <v>0</v>
      </c>
      <c r="BG224" s="149">
        <f>IF(N224="zákl. prenesená",J224,0)</f>
        <v>0</v>
      </c>
      <c r="BH224" s="149">
        <f>IF(N224="zníž. prenesená",J224,0)</f>
        <v>0</v>
      </c>
      <c r="BI224" s="149">
        <f>IF(N224="nulová",J224,0)</f>
        <v>0</v>
      </c>
      <c r="BJ224" s="13" t="s">
        <v>173</v>
      </c>
      <c r="BK224" s="149">
        <f>ROUND(I224*H224,2)</f>
        <v>0</v>
      </c>
      <c r="BL224" s="13" t="s">
        <v>453</v>
      </c>
      <c r="BM224" s="148" t="s">
        <v>3560</v>
      </c>
    </row>
    <row r="225" spans="2:65" s="1" customFormat="1" ht="24.2" customHeight="1">
      <c r="B225" s="135"/>
      <c r="C225" s="155" t="s">
        <v>798</v>
      </c>
      <c r="D225" s="155" t="s">
        <v>556</v>
      </c>
      <c r="E225" s="156" t="s">
        <v>3561</v>
      </c>
      <c r="F225" s="157" t="s">
        <v>3475</v>
      </c>
      <c r="G225" s="158" t="s">
        <v>171</v>
      </c>
      <c r="H225" s="159">
        <v>2</v>
      </c>
      <c r="I225" s="160"/>
      <c r="J225" s="161">
        <f>ROUND(I225*H225,2)</f>
        <v>0</v>
      </c>
      <c r="K225" s="162"/>
      <c r="L225" s="163"/>
      <c r="M225" s="164" t="s">
        <v>1</v>
      </c>
      <c r="N225" s="165" t="s">
        <v>40</v>
      </c>
      <c r="P225" s="146">
        <f>O225*H225</f>
        <v>0</v>
      </c>
      <c r="Q225" s="146">
        <v>0</v>
      </c>
      <c r="R225" s="146">
        <f>Q225*H225</f>
        <v>0</v>
      </c>
      <c r="S225" s="146">
        <v>0</v>
      </c>
      <c r="T225" s="147">
        <f>S225*H225</f>
        <v>0</v>
      </c>
      <c r="AR225" s="148" t="s">
        <v>1476</v>
      </c>
      <c r="AT225" s="148" t="s">
        <v>556</v>
      </c>
      <c r="AU225" s="148" t="s">
        <v>82</v>
      </c>
      <c r="AY225" s="13" t="s">
        <v>164</v>
      </c>
      <c r="BE225" s="149">
        <f>IF(N225="základná",J225,0)</f>
        <v>0</v>
      </c>
      <c r="BF225" s="149">
        <f>IF(N225="znížená",J225,0)</f>
        <v>0</v>
      </c>
      <c r="BG225" s="149">
        <f>IF(N225="zákl. prenesená",J225,0)</f>
        <v>0</v>
      </c>
      <c r="BH225" s="149">
        <f>IF(N225="zníž. prenesená",J225,0)</f>
        <v>0</v>
      </c>
      <c r="BI225" s="149">
        <f>IF(N225="nulová",J225,0)</f>
        <v>0</v>
      </c>
      <c r="BJ225" s="13" t="s">
        <v>173</v>
      </c>
      <c r="BK225" s="149">
        <f>ROUND(I225*H225,2)</f>
        <v>0</v>
      </c>
      <c r="BL225" s="13" t="s">
        <v>453</v>
      </c>
      <c r="BM225" s="148" t="s">
        <v>1208</v>
      </c>
    </row>
    <row r="226" spans="2:65" s="1" customFormat="1" ht="24.2" customHeight="1">
      <c r="B226" s="135"/>
      <c r="C226" s="155" t="s">
        <v>802</v>
      </c>
      <c r="D226" s="155" t="s">
        <v>556</v>
      </c>
      <c r="E226" s="156" t="s">
        <v>3562</v>
      </c>
      <c r="F226" s="157" t="s">
        <v>3521</v>
      </c>
      <c r="G226" s="158" t="s">
        <v>171</v>
      </c>
      <c r="H226" s="159">
        <v>12</v>
      </c>
      <c r="I226" s="160"/>
      <c r="J226" s="161">
        <f>ROUND(I226*H226,2)</f>
        <v>0</v>
      </c>
      <c r="K226" s="162"/>
      <c r="L226" s="163"/>
      <c r="M226" s="164" t="s">
        <v>1</v>
      </c>
      <c r="N226" s="165" t="s">
        <v>40</v>
      </c>
      <c r="P226" s="146">
        <f>O226*H226</f>
        <v>0</v>
      </c>
      <c r="Q226" s="146">
        <v>0</v>
      </c>
      <c r="R226" s="146">
        <f>Q226*H226</f>
        <v>0</v>
      </c>
      <c r="S226" s="146">
        <v>0</v>
      </c>
      <c r="T226" s="147">
        <f>S226*H226</f>
        <v>0</v>
      </c>
      <c r="AR226" s="148" t="s">
        <v>1476</v>
      </c>
      <c r="AT226" s="148" t="s">
        <v>556</v>
      </c>
      <c r="AU226" s="148" t="s">
        <v>82</v>
      </c>
      <c r="AY226" s="13" t="s">
        <v>164</v>
      </c>
      <c r="BE226" s="149">
        <f>IF(N226="základná",J226,0)</f>
        <v>0</v>
      </c>
      <c r="BF226" s="149">
        <f>IF(N226="znížená",J226,0)</f>
        <v>0</v>
      </c>
      <c r="BG226" s="149">
        <f>IF(N226="zákl. prenesená",J226,0)</f>
        <v>0</v>
      </c>
      <c r="BH226" s="149">
        <f>IF(N226="zníž. prenesená",J226,0)</f>
        <v>0</v>
      </c>
      <c r="BI226" s="149">
        <f>IF(N226="nulová",J226,0)</f>
        <v>0</v>
      </c>
      <c r="BJ226" s="13" t="s">
        <v>173</v>
      </c>
      <c r="BK226" s="149">
        <f>ROUND(I226*H226,2)</f>
        <v>0</v>
      </c>
      <c r="BL226" s="13" t="s">
        <v>453</v>
      </c>
      <c r="BM226" s="148" t="s">
        <v>1216</v>
      </c>
    </row>
    <row r="227" spans="2:65" s="1" customFormat="1" ht="16.5" customHeight="1">
      <c r="B227" s="135"/>
      <c r="C227" s="155" t="s">
        <v>806</v>
      </c>
      <c r="D227" s="155" t="s">
        <v>556</v>
      </c>
      <c r="E227" s="156" t="s">
        <v>3563</v>
      </c>
      <c r="F227" s="157" t="s">
        <v>3439</v>
      </c>
      <c r="G227" s="158" t="s">
        <v>402</v>
      </c>
      <c r="H227" s="159">
        <v>1</v>
      </c>
      <c r="I227" s="160"/>
      <c r="J227" s="161">
        <f>ROUND(I227*H227,2)</f>
        <v>0</v>
      </c>
      <c r="K227" s="162"/>
      <c r="L227" s="163"/>
      <c r="M227" s="164" t="s">
        <v>1</v>
      </c>
      <c r="N227" s="165" t="s">
        <v>40</v>
      </c>
      <c r="P227" s="146">
        <f>O227*H227</f>
        <v>0</v>
      </c>
      <c r="Q227" s="146">
        <v>0</v>
      </c>
      <c r="R227" s="146">
        <f>Q227*H227</f>
        <v>0</v>
      </c>
      <c r="S227" s="146">
        <v>0</v>
      </c>
      <c r="T227" s="147">
        <f>S227*H227</f>
        <v>0</v>
      </c>
      <c r="AR227" s="148" t="s">
        <v>1476</v>
      </c>
      <c r="AT227" s="148" t="s">
        <v>556</v>
      </c>
      <c r="AU227" s="148" t="s">
        <v>82</v>
      </c>
      <c r="AY227" s="13" t="s">
        <v>164</v>
      </c>
      <c r="BE227" s="149">
        <f>IF(N227="základná",J227,0)</f>
        <v>0</v>
      </c>
      <c r="BF227" s="149">
        <f>IF(N227="znížená",J227,0)</f>
        <v>0</v>
      </c>
      <c r="BG227" s="149">
        <f>IF(N227="zákl. prenesená",J227,0)</f>
        <v>0</v>
      </c>
      <c r="BH227" s="149">
        <f>IF(N227="zníž. prenesená",J227,0)</f>
        <v>0</v>
      </c>
      <c r="BI227" s="149">
        <f>IF(N227="nulová",J227,0)</f>
        <v>0</v>
      </c>
      <c r="BJ227" s="13" t="s">
        <v>173</v>
      </c>
      <c r="BK227" s="149">
        <f>ROUND(I227*H227,2)</f>
        <v>0</v>
      </c>
      <c r="BL227" s="13" t="s">
        <v>453</v>
      </c>
      <c r="BM227" s="148" t="s">
        <v>1224</v>
      </c>
    </row>
    <row r="228" spans="2:65" s="11" customFormat="1" ht="25.9" customHeight="1">
      <c r="B228" s="123"/>
      <c r="D228" s="124" t="s">
        <v>73</v>
      </c>
      <c r="E228" s="125" t="s">
        <v>2280</v>
      </c>
      <c r="F228" s="125" t="s">
        <v>3564</v>
      </c>
      <c r="I228" s="126"/>
      <c r="J228" s="127">
        <f>BK228</f>
        <v>0</v>
      </c>
      <c r="L228" s="123"/>
      <c r="M228" s="128"/>
      <c r="P228" s="129">
        <f>SUM(P229:P254)</f>
        <v>0</v>
      </c>
      <c r="R228" s="129">
        <f>SUM(R229:R254)</f>
        <v>0</v>
      </c>
      <c r="T228" s="130">
        <f>SUM(T229:T254)</f>
        <v>0</v>
      </c>
      <c r="AR228" s="124" t="s">
        <v>82</v>
      </c>
      <c r="AT228" s="131" t="s">
        <v>73</v>
      </c>
      <c r="AU228" s="131" t="s">
        <v>74</v>
      </c>
      <c r="AY228" s="124" t="s">
        <v>164</v>
      </c>
      <c r="BK228" s="132">
        <f>SUM(BK229:BK254)</f>
        <v>0</v>
      </c>
    </row>
    <row r="229" spans="2:65" s="1" customFormat="1" ht="66.75" customHeight="1">
      <c r="B229" s="135"/>
      <c r="C229" s="136" t="s">
        <v>810</v>
      </c>
      <c r="D229" s="136" t="s">
        <v>168</v>
      </c>
      <c r="E229" s="137" t="s">
        <v>3565</v>
      </c>
      <c r="F229" s="138" t="s">
        <v>3566</v>
      </c>
      <c r="G229" s="139" t="s">
        <v>402</v>
      </c>
      <c r="H229" s="140">
        <v>1</v>
      </c>
      <c r="I229" s="141"/>
      <c r="J229" s="142">
        <f t="shared" ref="J229:J245" si="50">ROUND(I229*H229,2)</f>
        <v>0</v>
      </c>
      <c r="K229" s="143"/>
      <c r="L229" s="28"/>
      <c r="M229" s="144" t="s">
        <v>1</v>
      </c>
      <c r="N229" s="145" t="s">
        <v>40</v>
      </c>
      <c r="P229" s="146">
        <f t="shared" ref="P229:P245" si="51">O229*H229</f>
        <v>0</v>
      </c>
      <c r="Q229" s="146">
        <v>0</v>
      </c>
      <c r="R229" s="146">
        <f t="shared" ref="R229:R245" si="52">Q229*H229</f>
        <v>0</v>
      </c>
      <c r="S229" s="146">
        <v>0</v>
      </c>
      <c r="T229" s="147">
        <f t="shared" ref="T229:T245" si="53">S229*H229</f>
        <v>0</v>
      </c>
      <c r="AR229" s="148" t="s">
        <v>453</v>
      </c>
      <c r="AT229" s="148" t="s">
        <v>168</v>
      </c>
      <c r="AU229" s="148" t="s">
        <v>82</v>
      </c>
      <c r="AY229" s="13" t="s">
        <v>164</v>
      </c>
      <c r="BE229" s="149">
        <f t="shared" ref="BE229:BE245" si="54">IF(N229="základná",J229,0)</f>
        <v>0</v>
      </c>
      <c r="BF229" s="149">
        <f t="shared" ref="BF229:BF245" si="55">IF(N229="znížená",J229,0)</f>
        <v>0</v>
      </c>
      <c r="BG229" s="149">
        <f t="shared" ref="BG229:BG245" si="56">IF(N229="zákl. prenesená",J229,0)</f>
        <v>0</v>
      </c>
      <c r="BH229" s="149">
        <f t="shared" ref="BH229:BH245" si="57">IF(N229="zníž. prenesená",J229,0)</f>
        <v>0</v>
      </c>
      <c r="BI229" s="149">
        <f t="shared" ref="BI229:BI245" si="58">IF(N229="nulová",J229,0)</f>
        <v>0</v>
      </c>
      <c r="BJ229" s="13" t="s">
        <v>173</v>
      </c>
      <c r="BK229" s="149">
        <f t="shared" ref="BK229:BK245" si="59">ROUND(I229*H229,2)</f>
        <v>0</v>
      </c>
      <c r="BL229" s="13" t="s">
        <v>453</v>
      </c>
      <c r="BM229" s="148" t="s">
        <v>3567</v>
      </c>
    </row>
    <row r="230" spans="2:65" s="1" customFormat="1" ht="16.5" customHeight="1">
      <c r="B230" s="135"/>
      <c r="C230" s="155" t="s">
        <v>814</v>
      </c>
      <c r="D230" s="155" t="s">
        <v>556</v>
      </c>
      <c r="E230" s="156" t="s">
        <v>3568</v>
      </c>
      <c r="F230" s="157" t="s">
        <v>3569</v>
      </c>
      <c r="G230" s="158" t="s">
        <v>192</v>
      </c>
      <c r="H230" s="159">
        <v>2</v>
      </c>
      <c r="I230" s="160"/>
      <c r="J230" s="161">
        <f t="shared" si="50"/>
        <v>0</v>
      </c>
      <c r="K230" s="162"/>
      <c r="L230" s="163"/>
      <c r="M230" s="164" t="s">
        <v>1</v>
      </c>
      <c r="N230" s="165" t="s">
        <v>40</v>
      </c>
      <c r="P230" s="146">
        <f t="shared" si="51"/>
        <v>0</v>
      </c>
      <c r="Q230" s="146">
        <v>0</v>
      </c>
      <c r="R230" s="146">
        <f t="shared" si="52"/>
        <v>0</v>
      </c>
      <c r="S230" s="146">
        <v>0</v>
      </c>
      <c r="T230" s="147">
        <f t="shared" si="53"/>
        <v>0</v>
      </c>
      <c r="AR230" s="148" t="s">
        <v>1476</v>
      </c>
      <c r="AT230" s="148" t="s">
        <v>556</v>
      </c>
      <c r="AU230" s="148" t="s">
        <v>82</v>
      </c>
      <c r="AY230" s="13" t="s">
        <v>164</v>
      </c>
      <c r="BE230" s="149">
        <f t="shared" si="54"/>
        <v>0</v>
      </c>
      <c r="BF230" s="149">
        <f t="shared" si="55"/>
        <v>0</v>
      </c>
      <c r="BG230" s="149">
        <f t="shared" si="56"/>
        <v>0</v>
      </c>
      <c r="BH230" s="149">
        <f t="shared" si="57"/>
        <v>0</v>
      </c>
      <c r="BI230" s="149">
        <f t="shared" si="58"/>
        <v>0</v>
      </c>
      <c r="BJ230" s="13" t="s">
        <v>173</v>
      </c>
      <c r="BK230" s="149">
        <f t="shared" si="59"/>
        <v>0</v>
      </c>
      <c r="BL230" s="13" t="s">
        <v>453</v>
      </c>
      <c r="BM230" s="148" t="s">
        <v>3570</v>
      </c>
    </row>
    <row r="231" spans="2:65" s="1" customFormat="1" ht="16.5" customHeight="1">
      <c r="B231" s="135"/>
      <c r="C231" s="155" t="s">
        <v>818</v>
      </c>
      <c r="D231" s="155" t="s">
        <v>556</v>
      </c>
      <c r="E231" s="156" t="s">
        <v>3571</v>
      </c>
      <c r="F231" s="157" t="s">
        <v>3447</v>
      </c>
      <c r="G231" s="158" t="s">
        <v>192</v>
      </c>
      <c r="H231" s="159">
        <v>8</v>
      </c>
      <c r="I231" s="160"/>
      <c r="J231" s="161">
        <f t="shared" si="50"/>
        <v>0</v>
      </c>
      <c r="K231" s="162"/>
      <c r="L231" s="163"/>
      <c r="M231" s="164" t="s">
        <v>1</v>
      </c>
      <c r="N231" s="165" t="s">
        <v>40</v>
      </c>
      <c r="P231" s="146">
        <f t="shared" si="51"/>
        <v>0</v>
      </c>
      <c r="Q231" s="146">
        <v>0</v>
      </c>
      <c r="R231" s="146">
        <f t="shared" si="52"/>
        <v>0</v>
      </c>
      <c r="S231" s="146">
        <v>0</v>
      </c>
      <c r="T231" s="147">
        <f t="shared" si="53"/>
        <v>0</v>
      </c>
      <c r="AR231" s="148" t="s">
        <v>1476</v>
      </c>
      <c r="AT231" s="148" t="s">
        <v>556</v>
      </c>
      <c r="AU231" s="148" t="s">
        <v>82</v>
      </c>
      <c r="AY231" s="13" t="s">
        <v>164</v>
      </c>
      <c r="BE231" s="149">
        <f t="shared" si="54"/>
        <v>0</v>
      </c>
      <c r="BF231" s="149">
        <f t="shared" si="55"/>
        <v>0</v>
      </c>
      <c r="BG231" s="149">
        <f t="shared" si="56"/>
        <v>0</v>
      </c>
      <c r="BH231" s="149">
        <f t="shared" si="57"/>
        <v>0</v>
      </c>
      <c r="BI231" s="149">
        <f t="shared" si="58"/>
        <v>0</v>
      </c>
      <c r="BJ231" s="13" t="s">
        <v>173</v>
      </c>
      <c r="BK231" s="149">
        <f t="shared" si="59"/>
        <v>0</v>
      </c>
      <c r="BL231" s="13" t="s">
        <v>453</v>
      </c>
      <c r="BM231" s="148" t="s">
        <v>1250</v>
      </c>
    </row>
    <row r="232" spans="2:65" s="1" customFormat="1" ht="16.5" customHeight="1">
      <c r="B232" s="135"/>
      <c r="C232" s="155" t="s">
        <v>823</v>
      </c>
      <c r="D232" s="155" t="s">
        <v>556</v>
      </c>
      <c r="E232" s="156" t="s">
        <v>3572</v>
      </c>
      <c r="F232" s="157" t="s">
        <v>3573</v>
      </c>
      <c r="G232" s="158" t="s">
        <v>192</v>
      </c>
      <c r="H232" s="159">
        <v>1</v>
      </c>
      <c r="I232" s="160"/>
      <c r="J232" s="161">
        <f t="shared" si="50"/>
        <v>0</v>
      </c>
      <c r="K232" s="162"/>
      <c r="L232" s="163"/>
      <c r="M232" s="164" t="s">
        <v>1</v>
      </c>
      <c r="N232" s="165" t="s">
        <v>40</v>
      </c>
      <c r="P232" s="146">
        <f t="shared" si="51"/>
        <v>0</v>
      </c>
      <c r="Q232" s="146">
        <v>0</v>
      </c>
      <c r="R232" s="146">
        <f t="shared" si="52"/>
        <v>0</v>
      </c>
      <c r="S232" s="146">
        <v>0</v>
      </c>
      <c r="T232" s="147">
        <f t="shared" si="53"/>
        <v>0</v>
      </c>
      <c r="AR232" s="148" t="s">
        <v>1476</v>
      </c>
      <c r="AT232" s="148" t="s">
        <v>556</v>
      </c>
      <c r="AU232" s="148" t="s">
        <v>82</v>
      </c>
      <c r="AY232" s="13" t="s">
        <v>164</v>
      </c>
      <c r="BE232" s="149">
        <f t="shared" si="54"/>
        <v>0</v>
      </c>
      <c r="BF232" s="149">
        <f t="shared" si="55"/>
        <v>0</v>
      </c>
      <c r="BG232" s="149">
        <f t="shared" si="56"/>
        <v>0</v>
      </c>
      <c r="BH232" s="149">
        <f t="shared" si="57"/>
        <v>0</v>
      </c>
      <c r="BI232" s="149">
        <f t="shared" si="58"/>
        <v>0</v>
      </c>
      <c r="BJ232" s="13" t="s">
        <v>173</v>
      </c>
      <c r="BK232" s="149">
        <f t="shared" si="59"/>
        <v>0</v>
      </c>
      <c r="BL232" s="13" t="s">
        <v>453</v>
      </c>
      <c r="BM232" s="148" t="s">
        <v>1258</v>
      </c>
    </row>
    <row r="233" spans="2:65" s="1" customFormat="1" ht="16.5" customHeight="1">
      <c r="B233" s="135"/>
      <c r="C233" s="155" t="s">
        <v>827</v>
      </c>
      <c r="D233" s="155" t="s">
        <v>556</v>
      </c>
      <c r="E233" s="156" t="s">
        <v>3574</v>
      </c>
      <c r="F233" s="157" t="s">
        <v>3573</v>
      </c>
      <c r="G233" s="158" t="s">
        <v>192</v>
      </c>
      <c r="H233" s="159">
        <v>1</v>
      </c>
      <c r="I233" s="160"/>
      <c r="J233" s="161">
        <f t="shared" si="50"/>
        <v>0</v>
      </c>
      <c r="K233" s="162"/>
      <c r="L233" s="163"/>
      <c r="M233" s="164" t="s">
        <v>1</v>
      </c>
      <c r="N233" s="165" t="s">
        <v>40</v>
      </c>
      <c r="P233" s="146">
        <f t="shared" si="51"/>
        <v>0</v>
      </c>
      <c r="Q233" s="146">
        <v>0</v>
      </c>
      <c r="R233" s="146">
        <f t="shared" si="52"/>
        <v>0</v>
      </c>
      <c r="S233" s="146">
        <v>0</v>
      </c>
      <c r="T233" s="147">
        <f t="shared" si="53"/>
        <v>0</v>
      </c>
      <c r="AR233" s="148" t="s">
        <v>1476</v>
      </c>
      <c r="AT233" s="148" t="s">
        <v>556</v>
      </c>
      <c r="AU233" s="148" t="s">
        <v>82</v>
      </c>
      <c r="AY233" s="13" t="s">
        <v>164</v>
      </c>
      <c r="BE233" s="149">
        <f t="shared" si="54"/>
        <v>0</v>
      </c>
      <c r="BF233" s="149">
        <f t="shared" si="55"/>
        <v>0</v>
      </c>
      <c r="BG233" s="149">
        <f t="shared" si="56"/>
        <v>0</v>
      </c>
      <c r="BH233" s="149">
        <f t="shared" si="57"/>
        <v>0</v>
      </c>
      <c r="BI233" s="149">
        <f t="shared" si="58"/>
        <v>0</v>
      </c>
      <c r="BJ233" s="13" t="s">
        <v>173</v>
      </c>
      <c r="BK233" s="149">
        <f t="shared" si="59"/>
        <v>0</v>
      </c>
      <c r="BL233" s="13" t="s">
        <v>453</v>
      </c>
      <c r="BM233" s="148" t="s">
        <v>1266</v>
      </c>
    </row>
    <row r="234" spans="2:65" s="1" customFormat="1" ht="16.5" customHeight="1">
      <c r="B234" s="135"/>
      <c r="C234" s="155" t="s">
        <v>831</v>
      </c>
      <c r="D234" s="155" t="s">
        <v>556</v>
      </c>
      <c r="E234" s="156" t="s">
        <v>3575</v>
      </c>
      <c r="F234" s="157" t="s">
        <v>3535</v>
      </c>
      <c r="G234" s="158" t="s">
        <v>192</v>
      </c>
      <c r="H234" s="159">
        <v>10</v>
      </c>
      <c r="I234" s="160"/>
      <c r="J234" s="161">
        <f t="shared" si="50"/>
        <v>0</v>
      </c>
      <c r="K234" s="162"/>
      <c r="L234" s="163"/>
      <c r="M234" s="164" t="s">
        <v>1</v>
      </c>
      <c r="N234" s="165" t="s">
        <v>40</v>
      </c>
      <c r="P234" s="146">
        <f t="shared" si="51"/>
        <v>0</v>
      </c>
      <c r="Q234" s="146">
        <v>0</v>
      </c>
      <c r="R234" s="146">
        <f t="shared" si="52"/>
        <v>0</v>
      </c>
      <c r="S234" s="146">
        <v>0</v>
      </c>
      <c r="T234" s="147">
        <f t="shared" si="53"/>
        <v>0</v>
      </c>
      <c r="AR234" s="148" t="s">
        <v>1476</v>
      </c>
      <c r="AT234" s="148" t="s">
        <v>556</v>
      </c>
      <c r="AU234" s="148" t="s">
        <v>82</v>
      </c>
      <c r="AY234" s="13" t="s">
        <v>164</v>
      </c>
      <c r="BE234" s="149">
        <f t="shared" si="54"/>
        <v>0</v>
      </c>
      <c r="BF234" s="149">
        <f t="shared" si="55"/>
        <v>0</v>
      </c>
      <c r="BG234" s="149">
        <f t="shared" si="56"/>
        <v>0</v>
      </c>
      <c r="BH234" s="149">
        <f t="shared" si="57"/>
        <v>0</v>
      </c>
      <c r="BI234" s="149">
        <f t="shared" si="58"/>
        <v>0</v>
      </c>
      <c r="BJ234" s="13" t="s">
        <v>173</v>
      </c>
      <c r="BK234" s="149">
        <f t="shared" si="59"/>
        <v>0</v>
      </c>
      <c r="BL234" s="13" t="s">
        <v>453</v>
      </c>
      <c r="BM234" s="148" t="s">
        <v>3576</v>
      </c>
    </row>
    <row r="235" spans="2:65" s="1" customFormat="1" ht="16.5" customHeight="1">
      <c r="B235" s="135"/>
      <c r="C235" s="155" t="s">
        <v>835</v>
      </c>
      <c r="D235" s="155" t="s">
        <v>556</v>
      </c>
      <c r="E235" s="156" t="s">
        <v>3577</v>
      </c>
      <c r="F235" s="157" t="s">
        <v>3538</v>
      </c>
      <c r="G235" s="158" t="s">
        <v>192</v>
      </c>
      <c r="H235" s="159">
        <v>6</v>
      </c>
      <c r="I235" s="160"/>
      <c r="J235" s="161">
        <f t="shared" si="50"/>
        <v>0</v>
      </c>
      <c r="K235" s="162"/>
      <c r="L235" s="163"/>
      <c r="M235" s="164" t="s">
        <v>1</v>
      </c>
      <c r="N235" s="165" t="s">
        <v>40</v>
      </c>
      <c r="P235" s="146">
        <f t="shared" si="51"/>
        <v>0</v>
      </c>
      <c r="Q235" s="146">
        <v>0</v>
      </c>
      <c r="R235" s="146">
        <f t="shared" si="52"/>
        <v>0</v>
      </c>
      <c r="S235" s="146">
        <v>0</v>
      </c>
      <c r="T235" s="147">
        <f t="shared" si="53"/>
        <v>0</v>
      </c>
      <c r="AR235" s="148" t="s">
        <v>1476</v>
      </c>
      <c r="AT235" s="148" t="s">
        <v>556</v>
      </c>
      <c r="AU235" s="148" t="s">
        <v>82</v>
      </c>
      <c r="AY235" s="13" t="s">
        <v>164</v>
      </c>
      <c r="BE235" s="149">
        <f t="shared" si="54"/>
        <v>0</v>
      </c>
      <c r="BF235" s="149">
        <f t="shared" si="55"/>
        <v>0</v>
      </c>
      <c r="BG235" s="149">
        <f t="shared" si="56"/>
        <v>0</v>
      </c>
      <c r="BH235" s="149">
        <f t="shared" si="57"/>
        <v>0</v>
      </c>
      <c r="BI235" s="149">
        <f t="shared" si="58"/>
        <v>0</v>
      </c>
      <c r="BJ235" s="13" t="s">
        <v>173</v>
      </c>
      <c r="BK235" s="149">
        <f t="shared" si="59"/>
        <v>0</v>
      </c>
      <c r="BL235" s="13" t="s">
        <v>453</v>
      </c>
      <c r="BM235" s="148" t="s">
        <v>3578</v>
      </c>
    </row>
    <row r="236" spans="2:65" s="1" customFormat="1" ht="24.2" customHeight="1">
      <c r="B236" s="135"/>
      <c r="C236" s="155" t="s">
        <v>312</v>
      </c>
      <c r="D236" s="155" t="s">
        <v>556</v>
      </c>
      <c r="E236" s="156" t="s">
        <v>3579</v>
      </c>
      <c r="F236" s="157" t="s">
        <v>3580</v>
      </c>
      <c r="G236" s="158" t="s">
        <v>402</v>
      </c>
      <c r="H236" s="159">
        <v>8</v>
      </c>
      <c r="I236" s="160"/>
      <c r="J236" s="161">
        <f t="shared" si="50"/>
        <v>0</v>
      </c>
      <c r="K236" s="162"/>
      <c r="L236" s="163"/>
      <c r="M236" s="164" t="s">
        <v>1</v>
      </c>
      <c r="N236" s="165" t="s">
        <v>40</v>
      </c>
      <c r="P236" s="146">
        <f t="shared" si="51"/>
        <v>0</v>
      </c>
      <c r="Q236" s="146">
        <v>0</v>
      </c>
      <c r="R236" s="146">
        <f t="shared" si="52"/>
        <v>0</v>
      </c>
      <c r="S236" s="146">
        <v>0</v>
      </c>
      <c r="T236" s="147">
        <f t="shared" si="53"/>
        <v>0</v>
      </c>
      <c r="AR236" s="148" t="s">
        <v>1476</v>
      </c>
      <c r="AT236" s="148" t="s">
        <v>556</v>
      </c>
      <c r="AU236" s="148" t="s">
        <v>82</v>
      </c>
      <c r="AY236" s="13" t="s">
        <v>164</v>
      </c>
      <c r="BE236" s="149">
        <f t="shared" si="54"/>
        <v>0</v>
      </c>
      <c r="BF236" s="149">
        <f t="shared" si="55"/>
        <v>0</v>
      </c>
      <c r="BG236" s="149">
        <f t="shared" si="56"/>
        <v>0</v>
      </c>
      <c r="BH236" s="149">
        <f t="shared" si="57"/>
        <v>0</v>
      </c>
      <c r="BI236" s="149">
        <f t="shared" si="58"/>
        <v>0</v>
      </c>
      <c r="BJ236" s="13" t="s">
        <v>173</v>
      </c>
      <c r="BK236" s="149">
        <f t="shared" si="59"/>
        <v>0</v>
      </c>
      <c r="BL236" s="13" t="s">
        <v>453</v>
      </c>
      <c r="BM236" s="148" t="s">
        <v>1290</v>
      </c>
    </row>
    <row r="237" spans="2:65" s="1" customFormat="1" ht="37.9" customHeight="1">
      <c r="B237" s="135"/>
      <c r="C237" s="155" t="s">
        <v>842</v>
      </c>
      <c r="D237" s="155" t="s">
        <v>556</v>
      </c>
      <c r="E237" s="156" t="s">
        <v>3581</v>
      </c>
      <c r="F237" s="157" t="s">
        <v>3541</v>
      </c>
      <c r="G237" s="158" t="s">
        <v>402</v>
      </c>
      <c r="H237" s="159">
        <v>5</v>
      </c>
      <c r="I237" s="160"/>
      <c r="J237" s="161">
        <f t="shared" si="50"/>
        <v>0</v>
      </c>
      <c r="K237" s="162"/>
      <c r="L237" s="163"/>
      <c r="M237" s="164" t="s">
        <v>1</v>
      </c>
      <c r="N237" s="165" t="s">
        <v>40</v>
      </c>
      <c r="P237" s="146">
        <f t="shared" si="51"/>
        <v>0</v>
      </c>
      <c r="Q237" s="146">
        <v>0</v>
      </c>
      <c r="R237" s="146">
        <f t="shared" si="52"/>
        <v>0</v>
      </c>
      <c r="S237" s="146">
        <v>0</v>
      </c>
      <c r="T237" s="147">
        <f t="shared" si="53"/>
        <v>0</v>
      </c>
      <c r="AR237" s="148" t="s">
        <v>1476</v>
      </c>
      <c r="AT237" s="148" t="s">
        <v>556</v>
      </c>
      <c r="AU237" s="148" t="s">
        <v>82</v>
      </c>
      <c r="AY237" s="13" t="s">
        <v>164</v>
      </c>
      <c r="BE237" s="149">
        <f t="shared" si="54"/>
        <v>0</v>
      </c>
      <c r="BF237" s="149">
        <f t="shared" si="55"/>
        <v>0</v>
      </c>
      <c r="BG237" s="149">
        <f t="shared" si="56"/>
        <v>0</v>
      </c>
      <c r="BH237" s="149">
        <f t="shared" si="57"/>
        <v>0</v>
      </c>
      <c r="BI237" s="149">
        <f t="shared" si="58"/>
        <v>0</v>
      </c>
      <c r="BJ237" s="13" t="s">
        <v>173</v>
      </c>
      <c r="BK237" s="149">
        <f t="shared" si="59"/>
        <v>0</v>
      </c>
      <c r="BL237" s="13" t="s">
        <v>453</v>
      </c>
      <c r="BM237" s="148" t="s">
        <v>1298</v>
      </c>
    </row>
    <row r="238" spans="2:65" s="1" customFormat="1" ht="37.9" customHeight="1">
      <c r="B238" s="135"/>
      <c r="C238" s="155" t="s">
        <v>846</v>
      </c>
      <c r="D238" s="155" t="s">
        <v>556</v>
      </c>
      <c r="E238" s="156" t="s">
        <v>3582</v>
      </c>
      <c r="F238" s="157" t="s">
        <v>3543</v>
      </c>
      <c r="G238" s="158" t="s">
        <v>402</v>
      </c>
      <c r="H238" s="159">
        <v>4</v>
      </c>
      <c r="I238" s="160"/>
      <c r="J238" s="161">
        <f t="shared" si="50"/>
        <v>0</v>
      </c>
      <c r="K238" s="162"/>
      <c r="L238" s="163"/>
      <c r="M238" s="164" t="s">
        <v>1</v>
      </c>
      <c r="N238" s="165" t="s">
        <v>40</v>
      </c>
      <c r="P238" s="146">
        <f t="shared" si="51"/>
        <v>0</v>
      </c>
      <c r="Q238" s="146">
        <v>0</v>
      </c>
      <c r="R238" s="146">
        <f t="shared" si="52"/>
        <v>0</v>
      </c>
      <c r="S238" s="146">
        <v>0</v>
      </c>
      <c r="T238" s="147">
        <f t="shared" si="53"/>
        <v>0</v>
      </c>
      <c r="AR238" s="148" t="s">
        <v>1476</v>
      </c>
      <c r="AT238" s="148" t="s">
        <v>556</v>
      </c>
      <c r="AU238" s="148" t="s">
        <v>82</v>
      </c>
      <c r="AY238" s="13" t="s">
        <v>164</v>
      </c>
      <c r="BE238" s="149">
        <f t="shared" si="54"/>
        <v>0</v>
      </c>
      <c r="BF238" s="149">
        <f t="shared" si="55"/>
        <v>0</v>
      </c>
      <c r="BG238" s="149">
        <f t="shared" si="56"/>
        <v>0</v>
      </c>
      <c r="BH238" s="149">
        <f t="shared" si="57"/>
        <v>0</v>
      </c>
      <c r="BI238" s="149">
        <f t="shared" si="58"/>
        <v>0</v>
      </c>
      <c r="BJ238" s="13" t="s">
        <v>173</v>
      </c>
      <c r="BK238" s="149">
        <f t="shared" si="59"/>
        <v>0</v>
      </c>
      <c r="BL238" s="13" t="s">
        <v>453</v>
      </c>
      <c r="BM238" s="148" t="s">
        <v>1306</v>
      </c>
    </row>
    <row r="239" spans="2:65" s="1" customFormat="1" ht="16.5" customHeight="1">
      <c r="B239" s="135"/>
      <c r="C239" s="155" t="s">
        <v>850</v>
      </c>
      <c r="D239" s="155" t="s">
        <v>556</v>
      </c>
      <c r="E239" s="156" t="s">
        <v>3583</v>
      </c>
      <c r="F239" s="157" t="s">
        <v>3584</v>
      </c>
      <c r="G239" s="158" t="s">
        <v>192</v>
      </c>
      <c r="H239" s="159">
        <v>3</v>
      </c>
      <c r="I239" s="160"/>
      <c r="J239" s="161">
        <f t="shared" si="50"/>
        <v>0</v>
      </c>
      <c r="K239" s="162"/>
      <c r="L239" s="163"/>
      <c r="M239" s="164" t="s">
        <v>1</v>
      </c>
      <c r="N239" s="165" t="s">
        <v>40</v>
      </c>
      <c r="P239" s="146">
        <f t="shared" si="51"/>
        <v>0</v>
      </c>
      <c r="Q239" s="146">
        <v>0</v>
      </c>
      <c r="R239" s="146">
        <f t="shared" si="52"/>
        <v>0</v>
      </c>
      <c r="S239" s="146">
        <v>0</v>
      </c>
      <c r="T239" s="147">
        <f t="shared" si="53"/>
        <v>0</v>
      </c>
      <c r="AR239" s="148" t="s">
        <v>1476</v>
      </c>
      <c r="AT239" s="148" t="s">
        <v>556</v>
      </c>
      <c r="AU239" s="148" t="s">
        <v>82</v>
      </c>
      <c r="AY239" s="13" t="s">
        <v>164</v>
      </c>
      <c r="BE239" s="149">
        <f t="shared" si="54"/>
        <v>0</v>
      </c>
      <c r="BF239" s="149">
        <f t="shared" si="55"/>
        <v>0</v>
      </c>
      <c r="BG239" s="149">
        <f t="shared" si="56"/>
        <v>0</v>
      </c>
      <c r="BH239" s="149">
        <f t="shared" si="57"/>
        <v>0</v>
      </c>
      <c r="BI239" s="149">
        <f t="shared" si="58"/>
        <v>0</v>
      </c>
      <c r="BJ239" s="13" t="s">
        <v>173</v>
      </c>
      <c r="BK239" s="149">
        <f t="shared" si="59"/>
        <v>0</v>
      </c>
      <c r="BL239" s="13" t="s">
        <v>453</v>
      </c>
      <c r="BM239" s="148" t="s">
        <v>1314</v>
      </c>
    </row>
    <row r="240" spans="2:65" s="1" customFormat="1" ht="33" customHeight="1">
      <c r="B240" s="135"/>
      <c r="C240" s="155" t="s">
        <v>854</v>
      </c>
      <c r="D240" s="155" t="s">
        <v>556</v>
      </c>
      <c r="E240" s="156" t="s">
        <v>3585</v>
      </c>
      <c r="F240" s="157" t="s">
        <v>3457</v>
      </c>
      <c r="G240" s="158" t="s">
        <v>192</v>
      </c>
      <c r="H240" s="159">
        <v>2</v>
      </c>
      <c r="I240" s="160"/>
      <c r="J240" s="161">
        <f t="shared" si="50"/>
        <v>0</v>
      </c>
      <c r="K240" s="162"/>
      <c r="L240" s="163"/>
      <c r="M240" s="164" t="s">
        <v>1</v>
      </c>
      <c r="N240" s="165" t="s">
        <v>40</v>
      </c>
      <c r="P240" s="146">
        <f t="shared" si="51"/>
        <v>0</v>
      </c>
      <c r="Q240" s="146">
        <v>0</v>
      </c>
      <c r="R240" s="146">
        <f t="shared" si="52"/>
        <v>0</v>
      </c>
      <c r="S240" s="146">
        <v>0</v>
      </c>
      <c r="T240" s="147">
        <f t="shared" si="53"/>
        <v>0</v>
      </c>
      <c r="AR240" s="148" t="s">
        <v>1476</v>
      </c>
      <c r="AT240" s="148" t="s">
        <v>556</v>
      </c>
      <c r="AU240" s="148" t="s">
        <v>82</v>
      </c>
      <c r="AY240" s="13" t="s">
        <v>164</v>
      </c>
      <c r="BE240" s="149">
        <f t="shared" si="54"/>
        <v>0</v>
      </c>
      <c r="BF240" s="149">
        <f t="shared" si="55"/>
        <v>0</v>
      </c>
      <c r="BG240" s="149">
        <f t="shared" si="56"/>
        <v>0</v>
      </c>
      <c r="BH240" s="149">
        <f t="shared" si="57"/>
        <v>0</v>
      </c>
      <c r="BI240" s="149">
        <f t="shared" si="58"/>
        <v>0</v>
      </c>
      <c r="BJ240" s="13" t="s">
        <v>173</v>
      </c>
      <c r="BK240" s="149">
        <f t="shared" si="59"/>
        <v>0</v>
      </c>
      <c r="BL240" s="13" t="s">
        <v>453</v>
      </c>
      <c r="BM240" s="148" t="s">
        <v>1322</v>
      </c>
    </row>
    <row r="241" spans="2:65" s="1" customFormat="1" ht="24.2" customHeight="1">
      <c r="B241" s="135"/>
      <c r="C241" s="155" t="s">
        <v>858</v>
      </c>
      <c r="D241" s="155" t="s">
        <v>556</v>
      </c>
      <c r="E241" s="156" t="s">
        <v>3586</v>
      </c>
      <c r="F241" s="157" t="s">
        <v>3551</v>
      </c>
      <c r="G241" s="158" t="s">
        <v>3409</v>
      </c>
      <c r="H241" s="159">
        <v>4</v>
      </c>
      <c r="I241" s="160"/>
      <c r="J241" s="161">
        <f t="shared" si="50"/>
        <v>0</v>
      </c>
      <c r="K241" s="162"/>
      <c r="L241" s="163"/>
      <c r="M241" s="164" t="s">
        <v>1</v>
      </c>
      <c r="N241" s="165" t="s">
        <v>40</v>
      </c>
      <c r="P241" s="146">
        <f t="shared" si="51"/>
        <v>0</v>
      </c>
      <c r="Q241" s="146">
        <v>0</v>
      </c>
      <c r="R241" s="146">
        <f t="shared" si="52"/>
        <v>0</v>
      </c>
      <c r="S241" s="146">
        <v>0</v>
      </c>
      <c r="T241" s="147">
        <f t="shared" si="53"/>
        <v>0</v>
      </c>
      <c r="AR241" s="148" t="s">
        <v>1476</v>
      </c>
      <c r="AT241" s="148" t="s">
        <v>556</v>
      </c>
      <c r="AU241" s="148" t="s">
        <v>82</v>
      </c>
      <c r="AY241" s="13" t="s">
        <v>164</v>
      </c>
      <c r="BE241" s="149">
        <f t="shared" si="54"/>
        <v>0</v>
      </c>
      <c r="BF241" s="149">
        <f t="shared" si="55"/>
        <v>0</v>
      </c>
      <c r="BG241" s="149">
        <f t="shared" si="56"/>
        <v>0</v>
      </c>
      <c r="BH241" s="149">
        <f t="shared" si="57"/>
        <v>0</v>
      </c>
      <c r="BI241" s="149">
        <f t="shared" si="58"/>
        <v>0</v>
      </c>
      <c r="BJ241" s="13" t="s">
        <v>173</v>
      </c>
      <c r="BK241" s="149">
        <f t="shared" si="59"/>
        <v>0</v>
      </c>
      <c r="BL241" s="13" t="s">
        <v>453</v>
      </c>
      <c r="BM241" s="148" t="s">
        <v>1330</v>
      </c>
    </row>
    <row r="242" spans="2:65" s="1" customFormat="1" ht="24.2" customHeight="1">
      <c r="B242" s="135"/>
      <c r="C242" s="155" t="s">
        <v>862</v>
      </c>
      <c r="D242" s="155" t="s">
        <v>556</v>
      </c>
      <c r="E242" s="156" t="s">
        <v>3587</v>
      </c>
      <c r="F242" s="157" t="s">
        <v>3553</v>
      </c>
      <c r="G242" s="158" t="s">
        <v>3409</v>
      </c>
      <c r="H242" s="159">
        <v>20</v>
      </c>
      <c r="I242" s="160"/>
      <c r="J242" s="161">
        <f t="shared" si="50"/>
        <v>0</v>
      </c>
      <c r="K242" s="162"/>
      <c r="L242" s="163"/>
      <c r="M242" s="164" t="s">
        <v>1</v>
      </c>
      <c r="N242" s="165" t="s">
        <v>40</v>
      </c>
      <c r="P242" s="146">
        <f t="shared" si="51"/>
        <v>0</v>
      </c>
      <c r="Q242" s="146">
        <v>0</v>
      </c>
      <c r="R242" s="146">
        <f t="shared" si="52"/>
        <v>0</v>
      </c>
      <c r="S242" s="146">
        <v>0</v>
      </c>
      <c r="T242" s="147">
        <f t="shared" si="53"/>
        <v>0</v>
      </c>
      <c r="AR242" s="148" t="s">
        <v>1476</v>
      </c>
      <c r="AT242" s="148" t="s">
        <v>556</v>
      </c>
      <c r="AU242" s="148" t="s">
        <v>82</v>
      </c>
      <c r="AY242" s="13" t="s">
        <v>164</v>
      </c>
      <c r="BE242" s="149">
        <f t="shared" si="54"/>
        <v>0</v>
      </c>
      <c r="BF242" s="149">
        <f t="shared" si="55"/>
        <v>0</v>
      </c>
      <c r="BG242" s="149">
        <f t="shared" si="56"/>
        <v>0</v>
      </c>
      <c r="BH242" s="149">
        <f t="shared" si="57"/>
        <v>0</v>
      </c>
      <c r="BI242" s="149">
        <f t="shared" si="58"/>
        <v>0</v>
      </c>
      <c r="BJ242" s="13" t="s">
        <v>173</v>
      </c>
      <c r="BK242" s="149">
        <f t="shared" si="59"/>
        <v>0</v>
      </c>
      <c r="BL242" s="13" t="s">
        <v>453</v>
      </c>
      <c r="BM242" s="148" t="s">
        <v>1338</v>
      </c>
    </row>
    <row r="243" spans="2:65" s="1" customFormat="1" ht="16.5" customHeight="1">
      <c r="B243" s="135"/>
      <c r="C243" s="155" t="s">
        <v>866</v>
      </c>
      <c r="D243" s="155" t="s">
        <v>556</v>
      </c>
      <c r="E243" s="156" t="s">
        <v>2125</v>
      </c>
      <c r="F243" s="157" t="s">
        <v>3555</v>
      </c>
      <c r="G243" s="158" t="s">
        <v>3409</v>
      </c>
      <c r="H243" s="159">
        <v>10</v>
      </c>
      <c r="I243" s="160"/>
      <c r="J243" s="161">
        <f t="shared" si="50"/>
        <v>0</v>
      </c>
      <c r="K243" s="162"/>
      <c r="L243" s="163"/>
      <c r="M243" s="164" t="s">
        <v>1</v>
      </c>
      <c r="N243" s="165" t="s">
        <v>40</v>
      </c>
      <c r="P243" s="146">
        <f t="shared" si="51"/>
        <v>0</v>
      </c>
      <c r="Q243" s="146">
        <v>0</v>
      </c>
      <c r="R243" s="146">
        <f t="shared" si="52"/>
        <v>0</v>
      </c>
      <c r="S243" s="146">
        <v>0</v>
      </c>
      <c r="T243" s="147">
        <f t="shared" si="53"/>
        <v>0</v>
      </c>
      <c r="AR243" s="148" t="s">
        <v>1476</v>
      </c>
      <c r="AT243" s="148" t="s">
        <v>556</v>
      </c>
      <c r="AU243" s="148" t="s">
        <v>82</v>
      </c>
      <c r="AY243" s="13" t="s">
        <v>164</v>
      </c>
      <c r="BE243" s="149">
        <f t="shared" si="54"/>
        <v>0</v>
      </c>
      <c r="BF243" s="149">
        <f t="shared" si="55"/>
        <v>0</v>
      </c>
      <c r="BG243" s="149">
        <f t="shared" si="56"/>
        <v>0</v>
      </c>
      <c r="BH243" s="149">
        <f t="shared" si="57"/>
        <v>0</v>
      </c>
      <c r="BI243" s="149">
        <f t="shared" si="58"/>
        <v>0</v>
      </c>
      <c r="BJ243" s="13" t="s">
        <v>173</v>
      </c>
      <c r="BK243" s="149">
        <f t="shared" si="59"/>
        <v>0</v>
      </c>
      <c r="BL243" s="13" t="s">
        <v>453</v>
      </c>
      <c r="BM243" s="148" t="s">
        <v>1346</v>
      </c>
    </row>
    <row r="244" spans="2:65" s="1" customFormat="1" ht="16.5" customHeight="1">
      <c r="B244" s="135"/>
      <c r="C244" s="155" t="s">
        <v>870</v>
      </c>
      <c r="D244" s="155" t="s">
        <v>556</v>
      </c>
      <c r="E244" s="156" t="s">
        <v>2127</v>
      </c>
      <c r="F244" s="157" t="s">
        <v>3557</v>
      </c>
      <c r="G244" s="158" t="s">
        <v>3409</v>
      </c>
      <c r="H244" s="159">
        <v>15</v>
      </c>
      <c r="I244" s="160"/>
      <c r="J244" s="161">
        <f t="shared" si="50"/>
        <v>0</v>
      </c>
      <c r="K244" s="162"/>
      <c r="L244" s="163"/>
      <c r="M244" s="164" t="s">
        <v>1</v>
      </c>
      <c r="N244" s="165" t="s">
        <v>40</v>
      </c>
      <c r="P244" s="146">
        <f t="shared" si="51"/>
        <v>0</v>
      </c>
      <c r="Q244" s="146">
        <v>0</v>
      </c>
      <c r="R244" s="146">
        <f t="shared" si="52"/>
        <v>0</v>
      </c>
      <c r="S244" s="146">
        <v>0</v>
      </c>
      <c r="T244" s="147">
        <f t="shared" si="53"/>
        <v>0</v>
      </c>
      <c r="AR244" s="148" t="s">
        <v>1476</v>
      </c>
      <c r="AT244" s="148" t="s">
        <v>556</v>
      </c>
      <c r="AU244" s="148" t="s">
        <v>82</v>
      </c>
      <c r="AY244" s="13" t="s">
        <v>164</v>
      </c>
      <c r="BE244" s="149">
        <f t="shared" si="54"/>
        <v>0</v>
      </c>
      <c r="BF244" s="149">
        <f t="shared" si="55"/>
        <v>0</v>
      </c>
      <c r="BG244" s="149">
        <f t="shared" si="56"/>
        <v>0</v>
      </c>
      <c r="BH244" s="149">
        <f t="shared" si="57"/>
        <v>0</v>
      </c>
      <c r="BI244" s="149">
        <f t="shared" si="58"/>
        <v>0</v>
      </c>
      <c r="BJ244" s="13" t="s">
        <v>173</v>
      </c>
      <c r="BK244" s="149">
        <f t="shared" si="59"/>
        <v>0</v>
      </c>
      <c r="BL244" s="13" t="s">
        <v>453</v>
      </c>
      <c r="BM244" s="148" t="s">
        <v>1354</v>
      </c>
    </row>
    <row r="245" spans="2:65" s="1" customFormat="1" ht="49.15" customHeight="1">
      <c r="B245" s="135"/>
      <c r="C245" s="155" t="s">
        <v>874</v>
      </c>
      <c r="D245" s="155" t="s">
        <v>556</v>
      </c>
      <c r="E245" s="156" t="s">
        <v>2113</v>
      </c>
      <c r="F245" s="157" t="s">
        <v>3517</v>
      </c>
      <c r="G245" s="158" t="s">
        <v>3409</v>
      </c>
      <c r="H245" s="159">
        <v>74</v>
      </c>
      <c r="I245" s="160"/>
      <c r="J245" s="161">
        <f t="shared" si="50"/>
        <v>0</v>
      </c>
      <c r="K245" s="162"/>
      <c r="L245" s="163"/>
      <c r="M245" s="164" t="s">
        <v>1</v>
      </c>
      <c r="N245" s="16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1476</v>
      </c>
      <c r="AT245" s="148" t="s">
        <v>556</v>
      </c>
      <c r="AU245" s="148" t="s">
        <v>82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453</v>
      </c>
      <c r="BM245" s="148" t="s">
        <v>1370</v>
      </c>
    </row>
    <row r="246" spans="2:65" s="1" customFormat="1" ht="68.25">
      <c r="B246" s="28"/>
      <c r="D246" s="167" t="s">
        <v>1474</v>
      </c>
      <c r="F246" s="168" t="s">
        <v>3433</v>
      </c>
      <c r="I246" s="169"/>
      <c r="L246" s="28"/>
      <c r="M246" s="170"/>
      <c r="T246" s="55"/>
      <c r="AT246" s="13" t="s">
        <v>1474</v>
      </c>
      <c r="AU246" s="13" t="s">
        <v>82</v>
      </c>
    </row>
    <row r="247" spans="2:65" s="1" customFormat="1" ht="49.15" customHeight="1">
      <c r="B247" s="135"/>
      <c r="C247" s="155" t="s">
        <v>878</v>
      </c>
      <c r="D247" s="155" t="s">
        <v>556</v>
      </c>
      <c r="E247" s="156" t="s">
        <v>2101</v>
      </c>
      <c r="F247" s="157" t="s">
        <v>3471</v>
      </c>
      <c r="G247" s="158" t="s">
        <v>3409</v>
      </c>
      <c r="H247" s="159">
        <v>29</v>
      </c>
      <c r="I247" s="160"/>
      <c r="J247" s="161">
        <f>ROUND(I247*H247,2)</f>
        <v>0</v>
      </c>
      <c r="K247" s="162"/>
      <c r="L247" s="163"/>
      <c r="M247" s="164" t="s">
        <v>1</v>
      </c>
      <c r="N247" s="165" t="s">
        <v>40</v>
      </c>
      <c r="P247" s="146">
        <f>O247*H247</f>
        <v>0</v>
      </c>
      <c r="Q247" s="146">
        <v>0</v>
      </c>
      <c r="R247" s="146">
        <f>Q247*H247</f>
        <v>0</v>
      </c>
      <c r="S247" s="146">
        <v>0</v>
      </c>
      <c r="T247" s="147">
        <f>S247*H247</f>
        <v>0</v>
      </c>
      <c r="AR247" s="148" t="s">
        <v>1476</v>
      </c>
      <c r="AT247" s="148" t="s">
        <v>556</v>
      </c>
      <c r="AU247" s="148" t="s">
        <v>82</v>
      </c>
      <c r="AY247" s="13" t="s">
        <v>164</v>
      </c>
      <c r="BE247" s="149">
        <f>IF(N247="základná",J247,0)</f>
        <v>0</v>
      </c>
      <c r="BF247" s="149">
        <f>IF(N247="znížená",J247,0)</f>
        <v>0</v>
      </c>
      <c r="BG247" s="149">
        <f>IF(N247="zákl. prenesená",J247,0)</f>
        <v>0</v>
      </c>
      <c r="BH247" s="149">
        <f>IF(N247="zníž. prenesená",J247,0)</f>
        <v>0</v>
      </c>
      <c r="BI247" s="149">
        <f>IF(N247="nulová",J247,0)</f>
        <v>0</v>
      </c>
      <c r="BJ247" s="13" t="s">
        <v>173</v>
      </c>
      <c r="BK247" s="149">
        <f>ROUND(I247*H247,2)</f>
        <v>0</v>
      </c>
      <c r="BL247" s="13" t="s">
        <v>453</v>
      </c>
      <c r="BM247" s="148" t="s">
        <v>1378</v>
      </c>
    </row>
    <row r="248" spans="2:65" s="1" customFormat="1" ht="68.25">
      <c r="B248" s="28"/>
      <c r="D248" s="167" t="s">
        <v>1474</v>
      </c>
      <c r="F248" s="168" t="s">
        <v>3433</v>
      </c>
      <c r="I248" s="169"/>
      <c r="L248" s="28"/>
      <c r="M248" s="170"/>
      <c r="T248" s="55"/>
      <c r="AT248" s="13" t="s">
        <v>1474</v>
      </c>
      <c r="AU248" s="13" t="s">
        <v>82</v>
      </c>
    </row>
    <row r="249" spans="2:65" s="1" customFormat="1" ht="49.15" customHeight="1">
      <c r="B249" s="135"/>
      <c r="C249" s="155" t="s">
        <v>882</v>
      </c>
      <c r="D249" s="155" t="s">
        <v>556</v>
      </c>
      <c r="E249" s="156" t="s">
        <v>2129</v>
      </c>
      <c r="F249" s="157" t="s">
        <v>3588</v>
      </c>
      <c r="G249" s="158" t="s">
        <v>3409</v>
      </c>
      <c r="H249" s="159">
        <v>11</v>
      </c>
      <c r="I249" s="160"/>
      <c r="J249" s="161">
        <f>ROUND(I249*H249,2)</f>
        <v>0</v>
      </c>
      <c r="K249" s="162"/>
      <c r="L249" s="163"/>
      <c r="M249" s="164" t="s">
        <v>1</v>
      </c>
      <c r="N249" s="165" t="s">
        <v>40</v>
      </c>
      <c r="P249" s="146">
        <f>O249*H249</f>
        <v>0</v>
      </c>
      <c r="Q249" s="146">
        <v>0</v>
      </c>
      <c r="R249" s="146">
        <f>Q249*H249</f>
        <v>0</v>
      </c>
      <c r="S249" s="146">
        <v>0</v>
      </c>
      <c r="T249" s="147">
        <f>S249*H249</f>
        <v>0</v>
      </c>
      <c r="AR249" s="148" t="s">
        <v>1476</v>
      </c>
      <c r="AT249" s="148" t="s">
        <v>556</v>
      </c>
      <c r="AU249" s="148" t="s">
        <v>82</v>
      </c>
      <c r="AY249" s="13" t="s">
        <v>164</v>
      </c>
      <c r="BE249" s="149">
        <f>IF(N249="základná",J249,0)</f>
        <v>0</v>
      </c>
      <c r="BF249" s="149">
        <f>IF(N249="znížená",J249,0)</f>
        <v>0</v>
      </c>
      <c r="BG249" s="149">
        <f>IF(N249="zákl. prenesená",J249,0)</f>
        <v>0</v>
      </c>
      <c r="BH249" s="149">
        <f>IF(N249="zníž. prenesená",J249,0)</f>
        <v>0</v>
      </c>
      <c r="BI249" s="149">
        <f>IF(N249="nulová",J249,0)</f>
        <v>0</v>
      </c>
      <c r="BJ249" s="13" t="s">
        <v>173</v>
      </c>
      <c r="BK249" s="149">
        <f>ROUND(I249*H249,2)</f>
        <v>0</v>
      </c>
      <c r="BL249" s="13" t="s">
        <v>453</v>
      </c>
      <c r="BM249" s="148" t="s">
        <v>1386</v>
      </c>
    </row>
    <row r="250" spans="2:65" s="1" customFormat="1" ht="68.25">
      <c r="B250" s="28"/>
      <c r="D250" s="167" t="s">
        <v>1474</v>
      </c>
      <c r="F250" s="168" t="s">
        <v>3433</v>
      </c>
      <c r="I250" s="169"/>
      <c r="L250" s="28"/>
      <c r="M250" s="170"/>
      <c r="T250" s="55"/>
      <c r="AT250" s="13" t="s">
        <v>1474</v>
      </c>
      <c r="AU250" s="13" t="s">
        <v>82</v>
      </c>
    </row>
    <row r="251" spans="2:65" s="1" customFormat="1" ht="33" customHeight="1">
      <c r="B251" s="135"/>
      <c r="C251" s="155" t="s">
        <v>886</v>
      </c>
      <c r="D251" s="155" t="s">
        <v>556</v>
      </c>
      <c r="E251" s="156" t="s">
        <v>2087</v>
      </c>
      <c r="F251" s="157" t="s">
        <v>3434</v>
      </c>
      <c r="G251" s="158" t="s">
        <v>171</v>
      </c>
      <c r="H251" s="159">
        <v>20</v>
      </c>
      <c r="I251" s="160"/>
      <c r="J251" s="161">
        <f>ROUND(I251*H251,2)</f>
        <v>0</v>
      </c>
      <c r="K251" s="162"/>
      <c r="L251" s="163"/>
      <c r="M251" s="164" t="s">
        <v>1</v>
      </c>
      <c r="N251" s="165" t="s">
        <v>40</v>
      </c>
      <c r="P251" s="146">
        <f>O251*H251</f>
        <v>0</v>
      </c>
      <c r="Q251" s="146">
        <v>0</v>
      </c>
      <c r="R251" s="146">
        <f>Q251*H251</f>
        <v>0</v>
      </c>
      <c r="S251" s="146">
        <v>0</v>
      </c>
      <c r="T251" s="147">
        <f>S251*H251</f>
        <v>0</v>
      </c>
      <c r="AR251" s="148" t="s">
        <v>1476</v>
      </c>
      <c r="AT251" s="148" t="s">
        <v>556</v>
      </c>
      <c r="AU251" s="148" t="s">
        <v>82</v>
      </c>
      <c r="AY251" s="13" t="s">
        <v>164</v>
      </c>
      <c r="BE251" s="149">
        <f>IF(N251="základná",J251,0)</f>
        <v>0</v>
      </c>
      <c r="BF251" s="149">
        <f>IF(N251="znížená",J251,0)</f>
        <v>0</v>
      </c>
      <c r="BG251" s="149">
        <f>IF(N251="zákl. prenesená",J251,0)</f>
        <v>0</v>
      </c>
      <c r="BH251" s="149">
        <f>IF(N251="zníž. prenesená",J251,0)</f>
        <v>0</v>
      </c>
      <c r="BI251" s="149">
        <f>IF(N251="nulová",J251,0)</f>
        <v>0</v>
      </c>
      <c r="BJ251" s="13" t="s">
        <v>173</v>
      </c>
      <c r="BK251" s="149">
        <f>ROUND(I251*H251,2)</f>
        <v>0</v>
      </c>
      <c r="BL251" s="13" t="s">
        <v>453</v>
      </c>
      <c r="BM251" s="148" t="s">
        <v>3589</v>
      </c>
    </row>
    <row r="252" spans="2:65" s="1" customFormat="1" ht="24.2" customHeight="1">
      <c r="B252" s="135"/>
      <c r="C252" s="155" t="s">
        <v>890</v>
      </c>
      <c r="D252" s="155" t="s">
        <v>556</v>
      </c>
      <c r="E252" s="156" t="s">
        <v>3590</v>
      </c>
      <c r="F252" s="157" t="s">
        <v>3475</v>
      </c>
      <c r="G252" s="158" t="s">
        <v>171</v>
      </c>
      <c r="H252" s="159">
        <v>33</v>
      </c>
      <c r="I252" s="160"/>
      <c r="J252" s="161">
        <f>ROUND(I252*H252,2)</f>
        <v>0</v>
      </c>
      <c r="K252" s="162"/>
      <c r="L252" s="163"/>
      <c r="M252" s="164" t="s">
        <v>1</v>
      </c>
      <c r="N252" s="165" t="s">
        <v>40</v>
      </c>
      <c r="P252" s="146">
        <f>O252*H252</f>
        <v>0</v>
      </c>
      <c r="Q252" s="146">
        <v>0</v>
      </c>
      <c r="R252" s="146">
        <f>Q252*H252</f>
        <v>0</v>
      </c>
      <c r="S252" s="146">
        <v>0</v>
      </c>
      <c r="T252" s="147">
        <f>S252*H252</f>
        <v>0</v>
      </c>
      <c r="AR252" s="148" t="s">
        <v>1476</v>
      </c>
      <c r="AT252" s="148" t="s">
        <v>556</v>
      </c>
      <c r="AU252" s="148" t="s">
        <v>82</v>
      </c>
      <c r="AY252" s="13" t="s">
        <v>164</v>
      </c>
      <c r="BE252" s="149">
        <f>IF(N252="základná",J252,0)</f>
        <v>0</v>
      </c>
      <c r="BF252" s="149">
        <f>IF(N252="znížená",J252,0)</f>
        <v>0</v>
      </c>
      <c r="BG252" s="149">
        <f>IF(N252="zákl. prenesená",J252,0)</f>
        <v>0</v>
      </c>
      <c r="BH252" s="149">
        <f>IF(N252="zníž. prenesená",J252,0)</f>
        <v>0</v>
      </c>
      <c r="BI252" s="149">
        <f>IF(N252="nulová",J252,0)</f>
        <v>0</v>
      </c>
      <c r="BJ252" s="13" t="s">
        <v>173</v>
      </c>
      <c r="BK252" s="149">
        <f>ROUND(I252*H252,2)</f>
        <v>0</v>
      </c>
      <c r="BL252" s="13" t="s">
        <v>453</v>
      </c>
      <c r="BM252" s="148" t="s">
        <v>1402</v>
      </c>
    </row>
    <row r="253" spans="2:65" s="1" customFormat="1" ht="24.2" customHeight="1">
      <c r="B253" s="135"/>
      <c r="C253" s="155" t="s">
        <v>894</v>
      </c>
      <c r="D253" s="155" t="s">
        <v>556</v>
      </c>
      <c r="E253" s="156" t="s">
        <v>3591</v>
      </c>
      <c r="F253" s="157" t="s">
        <v>3521</v>
      </c>
      <c r="G253" s="158" t="s">
        <v>171</v>
      </c>
      <c r="H253" s="159">
        <v>25</v>
      </c>
      <c r="I253" s="160"/>
      <c r="J253" s="161">
        <f>ROUND(I253*H253,2)</f>
        <v>0</v>
      </c>
      <c r="K253" s="162"/>
      <c r="L253" s="163"/>
      <c r="M253" s="164" t="s">
        <v>1</v>
      </c>
      <c r="N253" s="165" t="s">
        <v>40</v>
      </c>
      <c r="P253" s="146">
        <f>O253*H253</f>
        <v>0</v>
      </c>
      <c r="Q253" s="146">
        <v>0</v>
      </c>
      <c r="R253" s="146">
        <f>Q253*H253</f>
        <v>0</v>
      </c>
      <c r="S253" s="146">
        <v>0</v>
      </c>
      <c r="T253" s="147">
        <f>S253*H253</f>
        <v>0</v>
      </c>
      <c r="AR253" s="148" t="s">
        <v>1476</v>
      </c>
      <c r="AT253" s="148" t="s">
        <v>556</v>
      </c>
      <c r="AU253" s="148" t="s">
        <v>82</v>
      </c>
      <c r="AY253" s="13" t="s">
        <v>164</v>
      </c>
      <c r="BE253" s="149">
        <f>IF(N253="základná",J253,0)</f>
        <v>0</v>
      </c>
      <c r="BF253" s="149">
        <f>IF(N253="znížená",J253,0)</f>
        <v>0</v>
      </c>
      <c r="BG253" s="149">
        <f>IF(N253="zákl. prenesená",J253,0)</f>
        <v>0</v>
      </c>
      <c r="BH253" s="149">
        <f>IF(N253="zníž. prenesená",J253,0)</f>
        <v>0</v>
      </c>
      <c r="BI253" s="149">
        <f>IF(N253="nulová",J253,0)</f>
        <v>0</v>
      </c>
      <c r="BJ253" s="13" t="s">
        <v>173</v>
      </c>
      <c r="BK253" s="149">
        <f>ROUND(I253*H253,2)</f>
        <v>0</v>
      </c>
      <c r="BL253" s="13" t="s">
        <v>453</v>
      </c>
      <c r="BM253" s="148" t="s">
        <v>1410</v>
      </c>
    </row>
    <row r="254" spans="2:65" s="1" customFormat="1" ht="16.5" customHeight="1">
      <c r="B254" s="135"/>
      <c r="C254" s="155" t="s">
        <v>898</v>
      </c>
      <c r="D254" s="155" t="s">
        <v>556</v>
      </c>
      <c r="E254" s="156" t="s">
        <v>3592</v>
      </c>
      <c r="F254" s="157" t="s">
        <v>3439</v>
      </c>
      <c r="G254" s="158" t="s">
        <v>402</v>
      </c>
      <c r="H254" s="159">
        <v>1</v>
      </c>
      <c r="I254" s="160"/>
      <c r="J254" s="161">
        <f>ROUND(I254*H254,2)</f>
        <v>0</v>
      </c>
      <c r="K254" s="162"/>
      <c r="L254" s="163"/>
      <c r="M254" s="164" t="s">
        <v>1</v>
      </c>
      <c r="N254" s="165" t="s">
        <v>40</v>
      </c>
      <c r="P254" s="146">
        <f>O254*H254</f>
        <v>0</v>
      </c>
      <c r="Q254" s="146">
        <v>0</v>
      </c>
      <c r="R254" s="146">
        <f>Q254*H254</f>
        <v>0</v>
      </c>
      <c r="S254" s="146">
        <v>0</v>
      </c>
      <c r="T254" s="147">
        <f>S254*H254</f>
        <v>0</v>
      </c>
      <c r="AR254" s="148" t="s">
        <v>1476</v>
      </c>
      <c r="AT254" s="148" t="s">
        <v>556</v>
      </c>
      <c r="AU254" s="148" t="s">
        <v>82</v>
      </c>
      <c r="AY254" s="13" t="s">
        <v>164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173</v>
      </c>
      <c r="BK254" s="149">
        <f>ROUND(I254*H254,2)</f>
        <v>0</v>
      </c>
      <c r="BL254" s="13" t="s">
        <v>453</v>
      </c>
      <c r="BM254" s="148" t="s">
        <v>1418</v>
      </c>
    </row>
    <row r="255" spans="2:65" s="11" customFormat="1" ht="25.9" customHeight="1">
      <c r="B255" s="123"/>
      <c r="D255" s="124" t="s">
        <v>73</v>
      </c>
      <c r="E255" s="125" t="s">
        <v>2301</v>
      </c>
      <c r="F255" s="125" t="s">
        <v>3593</v>
      </c>
      <c r="I255" s="126"/>
      <c r="J255" s="127">
        <f>BK255</f>
        <v>0</v>
      </c>
      <c r="L255" s="123"/>
      <c r="M255" s="128"/>
      <c r="P255" s="129">
        <f>SUM(P256:P272)</f>
        <v>0</v>
      </c>
      <c r="R255" s="129">
        <f>SUM(R256:R272)</f>
        <v>0</v>
      </c>
      <c r="T255" s="130">
        <f>SUM(T256:T272)</f>
        <v>0</v>
      </c>
      <c r="AR255" s="124" t="s">
        <v>82</v>
      </c>
      <c r="AT255" s="131" t="s">
        <v>73</v>
      </c>
      <c r="AU255" s="131" t="s">
        <v>74</v>
      </c>
      <c r="AY255" s="124" t="s">
        <v>164</v>
      </c>
      <c r="BK255" s="132">
        <f>SUM(BK256:BK272)</f>
        <v>0</v>
      </c>
    </row>
    <row r="256" spans="2:65" s="1" customFormat="1" ht="66.75" customHeight="1">
      <c r="B256" s="135"/>
      <c r="C256" s="136" t="s">
        <v>902</v>
      </c>
      <c r="D256" s="136" t="s">
        <v>168</v>
      </c>
      <c r="E256" s="137" t="s">
        <v>3594</v>
      </c>
      <c r="F256" s="138" t="s">
        <v>3595</v>
      </c>
      <c r="G256" s="139" t="s">
        <v>402</v>
      </c>
      <c r="H256" s="140">
        <v>2</v>
      </c>
      <c r="I256" s="141"/>
      <c r="J256" s="142">
        <f t="shared" ref="J256:J269" si="60">ROUND(I256*H256,2)</f>
        <v>0</v>
      </c>
      <c r="K256" s="143"/>
      <c r="L256" s="28"/>
      <c r="M256" s="144" t="s">
        <v>1</v>
      </c>
      <c r="N256" s="145" t="s">
        <v>40</v>
      </c>
      <c r="P256" s="146">
        <f t="shared" ref="P256:P269" si="61">O256*H256</f>
        <v>0</v>
      </c>
      <c r="Q256" s="146">
        <v>0</v>
      </c>
      <c r="R256" s="146">
        <f t="shared" ref="R256:R269" si="62">Q256*H256</f>
        <v>0</v>
      </c>
      <c r="S256" s="146">
        <v>0</v>
      </c>
      <c r="T256" s="147">
        <f t="shared" ref="T256:T269" si="63">S256*H256</f>
        <v>0</v>
      </c>
      <c r="AR256" s="148" t="s">
        <v>453</v>
      </c>
      <c r="AT256" s="148" t="s">
        <v>168</v>
      </c>
      <c r="AU256" s="148" t="s">
        <v>82</v>
      </c>
      <c r="AY256" s="13" t="s">
        <v>164</v>
      </c>
      <c r="BE256" s="149">
        <f t="shared" ref="BE256:BE269" si="64">IF(N256="základná",J256,0)</f>
        <v>0</v>
      </c>
      <c r="BF256" s="149">
        <f t="shared" ref="BF256:BF269" si="65">IF(N256="znížená",J256,0)</f>
        <v>0</v>
      </c>
      <c r="BG256" s="149">
        <f t="shared" ref="BG256:BG269" si="66">IF(N256="zákl. prenesená",J256,0)</f>
        <v>0</v>
      </c>
      <c r="BH256" s="149">
        <f t="shared" ref="BH256:BH269" si="67">IF(N256="zníž. prenesená",J256,0)</f>
        <v>0</v>
      </c>
      <c r="BI256" s="149">
        <f t="shared" ref="BI256:BI269" si="68">IF(N256="nulová",J256,0)</f>
        <v>0</v>
      </c>
      <c r="BJ256" s="13" t="s">
        <v>173</v>
      </c>
      <c r="BK256" s="149">
        <f t="shared" ref="BK256:BK269" si="69">ROUND(I256*H256,2)</f>
        <v>0</v>
      </c>
      <c r="BL256" s="13" t="s">
        <v>453</v>
      </c>
      <c r="BM256" s="148" t="s">
        <v>3596</v>
      </c>
    </row>
    <row r="257" spans="2:65" s="1" customFormat="1" ht="66.75" customHeight="1">
      <c r="B257" s="135"/>
      <c r="C257" s="155" t="s">
        <v>908</v>
      </c>
      <c r="D257" s="155" t="s">
        <v>556</v>
      </c>
      <c r="E257" s="156" t="s">
        <v>3597</v>
      </c>
      <c r="F257" s="157" t="s">
        <v>3598</v>
      </c>
      <c r="G257" s="158" t="s">
        <v>402</v>
      </c>
      <c r="H257" s="159">
        <v>1</v>
      </c>
      <c r="I257" s="160"/>
      <c r="J257" s="161">
        <f t="shared" si="60"/>
        <v>0</v>
      </c>
      <c r="K257" s="162"/>
      <c r="L257" s="163"/>
      <c r="M257" s="164" t="s">
        <v>1</v>
      </c>
      <c r="N257" s="165" t="s">
        <v>40</v>
      </c>
      <c r="P257" s="146">
        <f t="shared" si="61"/>
        <v>0</v>
      </c>
      <c r="Q257" s="146">
        <v>0</v>
      </c>
      <c r="R257" s="146">
        <f t="shared" si="62"/>
        <v>0</v>
      </c>
      <c r="S257" s="146">
        <v>0</v>
      </c>
      <c r="T257" s="147">
        <f t="shared" si="63"/>
        <v>0</v>
      </c>
      <c r="AR257" s="148" t="s">
        <v>1476</v>
      </c>
      <c r="AT257" s="148" t="s">
        <v>556</v>
      </c>
      <c r="AU257" s="148" t="s">
        <v>82</v>
      </c>
      <c r="AY257" s="13" t="s">
        <v>164</v>
      </c>
      <c r="BE257" s="149">
        <f t="shared" si="64"/>
        <v>0</v>
      </c>
      <c r="BF257" s="149">
        <f t="shared" si="65"/>
        <v>0</v>
      </c>
      <c r="BG257" s="149">
        <f t="shared" si="66"/>
        <v>0</v>
      </c>
      <c r="BH257" s="149">
        <f t="shared" si="67"/>
        <v>0</v>
      </c>
      <c r="BI257" s="149">
        <f t="shared" si="68"/>
        <v>0</v>
      </c>
      <c r="BJ257" s="13" t="s">
        <v>173</v>
      </c>
      <c r="BK257" s="149">
        <f t="shared" si="69"/>
        <v>0</v>
      </c>
      <c r="BL257" s="13" t="s">
        <v>453</v>
      </c>
      <c r="BM257" s="148" t="s">
        <v>3599</v>
      </c>
    </row>
    <row r="258" spans="2:65" s="1" customFormat="1" ht="37.9" customHeight="1">
      <c r="B258" s="135"/>
      <c r="C258" s="155" t="s">
        <v>912</v>
      </c>
      <c r="D258" s="155" t="s">
        <v>556</v>
      </c>
      <c r="E258" s="156" t="s">
        <v>3600</v>
      </c>
      <c r="F258" s="157" t="s">
        <v>3601</v>
      </c>
      <c r="G258" s="158" t="s">
        <v>402</v>
      </c>
      <c r="H258" s="159">
        <v>4</v>
      </c>
      <c r="I258" s="160"/>
      <c r="J258" s="161">
        <f t="shared" si="60"/>
        <v>0</v>
      </c>
      <c r="K258" s="162"/>
      <c r="L258" s="163"/>
      <c r="M258" s="164" t="s">
        <v>1</v>
      </c>
      <c r="N258" s="165" t="s">
        <v>40</v>
      </c>
      <c r="P258" s="146">
        <f t="shared" si="61"/>
        <v>0</v>
      </c>
      <c r="Q258" s="146">
        <v>0</v>
      </c>
      <c r="R258" s="146">
        <f t="shared" si="62"/>
        <v>0</v>
      </c>
      <c r="S258" s="146">
        <v>0</v>
      </c>
      <c r="T258" s="147">
        <f t="shared" si="63"/>
        <v>0</v>
      </c>
      <c r="AR258" s="148" t="s">
        <v>1476</v>
      </c>
      <c r="AT258" s="148" t="s">
        <v>556</v>
      </c>
      <c r="AU258" s="148" t="s">
        <v>82</v>
      </c>
      <c r="AY258" s="13" t="s">
        <v>164</v>
      </c>
      <c r="BE258" s="149">
        <f t="shared" si="64"/>
        <v>0</v>
      </c>
      <c r="BF258" s="149">
        <f t="shared" si="65"/>
        <v>0</v>
      </c>
      <c r="BG258" s="149">
        <f t="shared" si="66"/>
        <v>0</v>
      </c>
      <c r="BH258" s="149">
        <f t="shared" si="67"/>
        <v>0</v>
      </c>
      <c r="BI258" s="149">
        <f t="shared" si="68"/>
        <v>0</v>
      </c>
      <c r="BJ258" s="13" t="s">
        <v>173</v>
      </c>
      <c r="BK258" s="149">
        <f t="shared" si="69"/>
        <v>0</v>
      </c>
      <c r="BL258" s="13" t="s">
        <v>453</v>
      </c>
      <c r="BM258" s="148" t="s">
        <v>3602</v>
      </c>
    </row>
    <row r="259" spans="2:65" s="1" customFormat="1" ht="37.9" customHeight="1">
      <c r="B259" s="135"/>
      <c r="C259" s="155" t="s">
        <v>916</v>
      </c>
      <c r="D259" s="155" t="s">
        <v>556</v>
      </c>
      <c r="E259" s="156" t="s">
        <v>3603</v>
      </c>
      <c r="F259" s="157" t="s">
        <v>3604</v>
      </c>
      <c r="G259" s="158" t="s">
        <v>402</v>
      </c>
      <c r="H259" s="159">
        <v>1</v>
      </c>
      <c r="I259" s="160"/>
      <c r="J259" s="161">
        <f t="shared" si="60"/>
        <v>0</v>
      </c>
      <c r="K259" s="162"/>
      <c r="L259" s="163"/>
      <c r="M259" s="164" t="s">
        <v>1</v>
      </c>
      <c r="N259" s="165" t="s">
        <v>40</v>
      </c>
      <c r="P259" s="146">
        <f t="shared" si="61"/>
        <v>0</v>
      </c>
      <c r="Q259" s="146">
        <v>0</v>
      </c>
      <c r="R259" s="146">
        <f t="shared" si="62"/>
        <v>0</v>
      </c>
      <c r="S259" s="146">
        <v>0</v>
      </c>
      <c r="T259" s="147">
        <f t="shared" si="63"/>
        <v>0</v>
      </c>
      <c r="AR259" s="148" t="s">
        <v>1476</v>
      </c>
      <c r="AT259" s="148" t="s">
        <v>556</v>
      </c>
      <c r="AU259" s="148" t="s">
        <v>82</v>
      </c>
      <c r="AY259" s="13" t="s">
        <v>164</v>
      </c>
      <c r="BE259" s="149">
        <f t="shared" si="64"/>
        <v>0</v>
      </c>
      <c r="BF259" s="149">
        <f t="shared" si="65"/>
        <v>0</v>
      </c>
      <c r="BG259" s="149">
        <f t="shared" si="66"/>
        <v>0</v>
      </c>
      <c r="BH259" s="149">
        <f t="shared" si="67"/>
        <v>0</v>
      </c>
      <c r="BI259" s="149">
        <f t="shared" si="68"/>
        <v>0</v>
      </c>
      <c r="BJ259" s="13" t="s">
        <v>173</v>
      </c>
      <c r="BK259" s="149">
        <f t="shared" si="69"/>
        <v>0</v>
      </c>
      <c r="BL259" s="13" t="s">
        <v>453</v>
      </c>
      <c r="BM259" s="148" t="s">
        <v>3605</v>
      </c>
    </row>
    <row r="260" spans="2:65" s="1" customFormat="1" ht="16.5" customHeight="1">
      <c r="B260" s="135"/>
      <c r="C260" s="155" t="s">
        <v>921</v>
      </c>
      <c r="D260" s="155" t="s">
        <v>556</v>
      </c>
      <c r="E260" s="156" t="s">
        <v>3606</v>
      </c>
      <c r="F260" s="157" t="s">
        <v>3607</v>
      </c>
      <c r="G260" s="158" t="s">
        <v>192</v>
      </c>
      <c r="H260" s="159">
        <v>1</v>
      </c>
      <c r="I260" s="160"/>
      <c r="J260" s="161">
        <f t="shared" si="60"/>
        <v>0</v>
      </c>
      <c r="K260" s="162"/>
      <c r="L260" s="163"/>
      <c r="M260" s="164" t="s">
        <v>1</v>
      </c>
      <c r="N260" s="165" t="s">
        <v>40</v>
      </c>
      <c r="P260" s="146">
        <f t="shared" si="61"/>
        <v>0</v>
      </c>
      <c r="Q260" s="146">
        <v>0</v>
      </c>
      <c r="R260" s="146">
        <f t="shared" si="62"/>
        <v>0</v>
      </c>
      <c r="S260" s="146">
        <v>0</v>
      </c>
      <c r="T260" s="147">
        <f t="shared" si="63"/>
        <v>0</v>
      </c>
      <c r="AR260" s="148" t="s">
        <v>1476</v>
      </c>
      <c r="AT260" s="148" t="s">
        <v>556</v>
      </c>
      <c r="AU260" s="148" t="s">
        <v>82</v>
      </c>
      <c r="AY260" s="13" t="s">
        <v>164</v>
      </c>
      <c r="BE260" s="149">
        <f t="shared" si="64"/>
        <v>0</v>
      </c>
      <c r="BF260" s="149">
        <f t="shared" si="65"/>
        <v>0</v>
      </c>
      <c r="BG260" s="149">
        <f t="shared" si="66"/>
        <v>0</v>
      </c>
      <c r="BH260" s="149">
        <f t="shared" si="67"/>
        <v>0</v>
      </c>
      <c r="BI260" s="149">
        <f t="shared" si="68"/>
        <v>0</v>
      </c>
      <c r="BJ260" s="13" t="s">
        <v>173</v>
      </c>
      <c r="BK260" s="149">
        <f t="shared" si="69"/>
        <v>0</v>
      </c>
      <c r="BL260" s="13" t="s">
        <v>453</v>
      </c>
      <c r="BM260" s="148" t="s">
        <v>3608</v>
      </c>
    </row>
    <row r="261" spans="2:65" s="1" customFormat="1" ht="24.2" customHeight="1">
      <c r="B261" s="135"/>
      <c r="C261" s="155" t="s">
        <v>925</v>
      </c>
      <c r="D261" s="155" t="s">
        <v>556</v>
      </c>
      <c r="E261" s="156" t="s">
        <v>3609</v>
      </c>
      <c r="F261" s="157" t="s">
        <v>3610</v>
      </c>
      <c r="G261" s="158" t="s">
        <v>402</v>
      </c>
      <c r="H261" s="159">
        <v>13</v>
      </c>
      <c r="I261" s="160"/>
      <c r="J261" s="161">
        <f t="shared" si="60"/>
        <v>0</v>
      </c>
      <c r="K261" s="162"/>
      <c r="L261" s="163"/>
      <c r="M261" s="164" t="s">
        <v>1</v>
      </c>
      <c r="N261" s="165" t="s">
        <v>40</v>
      </c>
      <c r="P261" s="146">
        <f t="shared" si="61"/>
        <v>0</v>
      </c>
      <c r="Q261" s="146">
        <v>0</v>
      </c>
      <c r="R261" s="146">
        <f t="shared" si="62"/>
        <v>0</v>
      </c>
      <c r="S261" s="146">
        <v>0</v>
      </c>
      <c r="T261" s="147">
        <f t="shared" si="63"/>
        <v>0</v>
      </c>
      <c r="AR261" s="148" t="s">
        <v>1476</v>
      </c>
      <c r="AT261" s="148" t="s">
        <v>556</v>
      </c>
      <c r="AU261" s="148" t="s">
        <v>82</v>
      </c>
      <c r="AY261" s="13" t="s">
        <v>164</v>
      </c>
      <c r="BE261" s="149">
        <f t="shared" si="64"/>
        <v>0</v>
      </c>
      <c r="BF261" s="149">
        <f t="shared" si="65"/>
        <v>0</v>
      </c>
      <c r="BG261" s="149">
        <f t="shared" si="66"/>
        <v>0</v>
      </c>
      <c r="BH261" s="149">
        <f t="shared" si="67"/>
        <v>0</v>
      </c>
      <c r="BI261" s="149">
        <f t="shared" si="68"/>
        <v>0</v>
      </c>
      <c r="BJ261" s="13" t="s">
        <v>173</v>
      </c>
      <c r="BK261" s="149">
        <f t="shared" si="69"/>
        <v>0</v>
      </c>
      <c r="BL261" s="13" t="s">
        <v>453</v>
      </c>
      <c r="BM261" s="148" t="s">
        <v>1464</v>
      </c>
    </row>
    <row r="262" spans="2:65" s="1" customFormat="1" ht="33" customHeight="1">
      <c r="B262" s="135"/>
      <c r="C262" s="155" t="s">
        <v>929</v>
      </c>
      <c r="D262" s="155" t="s">
        <v>556</v>
      </c>
      <c r="E262" s="156" t="s">
        <v>3611</v>
      </c>
      <c r="F262" s="157" t="s">
        <v>3457</v>
      </c>
      <c r="G262" s="158" t="s">
        <v>192</v>
      </c>
      <c r="H262" s="159">
        <v>4</v>
      </c>
      <c r="I262" s="160"/>
      <c r="J262" s="161">
        <f t="shared" si="60"/>
        <v>0</v>
      </c>
      <c r="K262" s="162"/>
      <c r="L262" s="163"/>
      <c r="M262" s="164" t="s">
        <v>1</v>
      </c>
      <c r="N262" s="165" t="s">
        <v>40</v>
      </c>
      <c r="P262" s="146">
        <f t="shared" si="61"/>
        <v>0</v>
      </c>
      <c r="Q262" s="146">
        <v>0</v>
      </c>
      <c r="R262" s="146">
        <f t="shared" si="62"/>
        <v>0</v>
      </c>
      <c r="S262" s="146">
        <v>0</v>
      </c>
      <c r="T262" s="147">
        <f t="shared" si="63"/>
        <v>0</v>
      </c>
      <c r="AR262" s="148" t="s">
        <v>1476</v>
      </c>
      <c r="AT262" s="148" t="s">
        <v>556</v>
      </c>
      <c r="AU262" s="148" t="s">
        <v>82</v>
      </c>
      <c r="AY262" s="13" t="s">
        <v>164</v>
      </c>
      <c r="BE262" s="149">
        <f t="shared" si="64"/>
        <v>0</v>
      </c>
      <c r="BF262" s="149">
        <f t="shared" si="65"/>
        <v>0</v>
      </c>
      <c r="BG262" s="149">
        <f t="shared" si="66"/>
        <v>0</v>
      </c>
      <c r="BH262" s="149">
        <f t="shared" si="67"/>
        <v>0</v>
      </c>
      <c r="BI262" s="149">
        <f t="shared" si="68"/>
        <v>0</v>
      </c>
      <c r="BJ262" s="13" t="s">
        <v>173</v>
      </c>
      <c r="BK262" s="149">
        <f t="shared" si="69"/>
        <v>0</v>
      </c>
      <c r="BL262" s="13" t="s">
        <v>453</v>
      </c>
      <c r="BM262" s="148" t="s">
        <v>1476</v>
      </c>
    </row>
    <row r="263" spans="2:65" s="1" customFormat="1" ht="16.5" customHeight="1">
      <c r="B263" s="135"/>
      <c r="C263" s="155" t="s">
        <v>933</v>
      </c>
      <c r="D263" s="155" t="s">
        <v>556</v>
      </c>
      <c r="E263" s="156" t="s">
        <v>2131</v>
      </c>
      <c r="F263" s="157" t="s">
        <v>3612</v>
      </c>
      <c r="G263" s="158" t="s">
        <v>3409</v>
      </c>
      <c r="H263" s="159">
        <v>19</v>
      </c>
      <c r="I263" s="160"/>
      <c r="J263" s="161">
        <f t="shared" si="60"/>
        <v>0</v>
      </c>
      <c r="K263" s="162"/>
      <c r="L263" s="163"/>
      <c r="M263" s="164" t="s">
        <v>1</v>
      </c>
      <c r="N263" s="165" t="s">
        <v>40</v>
      </c>
      <c r="P263" s="146">
        <f t="shared" si="61"/>
        <v>0</v>
      </c>
      <c r="Q263" s="146">
        <v>0</v>
      </c>
      <c r="R263" s="146">
        <f t="shared" si="62"/>
        <v>0</v>
      </c>
      <c r="S263" s="146">
        <v>0</v>
      </c>
      <c r="T263" s="147">
        <f t="shared" si="63"/>
        <v>0</v>
      </c>
      <c r="AR263" s="148" t="s">
        <v>1476</v>
      </c>
      <c r="AT263" s="148" t="s">
        <v>556</v>
      </c>
      <c r="AU263" s="148" t="s">
        <v>82</v>
      </c>
      <c r="AY263" s="13" t="s">
        <v>164</v>
      </c>
      <c r="BE263" s="149">
        <f t="shared" si="64"/>
        <v>0</v>
      </c>
      <c r="BF263" s="149">
        <f t="shared" si="65"/>
        <v>0</v>
      </c>
      <c r="BG263" s="149">
        <f t="shared" si="66"/>
        <v>0</v>
      </c>
      <c r="BH263" s="149">
        <f t="shared" si="67"/>
        <v>0</v>
      </c>
      <c r="BI263" s="149">
        <f t="shared" si="68"/>
        <v>0</v>
      </c>
      <c r="BJ263" s="13" t="s">
        <v>173</v>
      </c>
      <c r="BK263" s="149">
        <f t="shared" si="69"/>
        <v>0</v>
      </c>
      <c r="BL263" s="13" t="s">
        <v>453</v>
      </c>
      <c r="BM263" s="148" t="s">
        <v>1484</v>
      </c>
    </row>
    <row r="264" spans="2:65" s="1" customFormat="1" ht="16.5" customHeight="1">
      <c r="B264" s="135"/>
      <c r="C264" s="155" t="s">
        <v>937</v>
      </c>
      <c r="D264" s="155" t="s">
        <v>556</v>
      </c>
      <c r="E264" s="156" t="s">
        <v>2111</v>
      </c>
      <c r="F264" s="157" t="s">
        <v>3514</v>
      </c>
      <c r="G264" s="158" t="s">
        <v>3409</v>
      </c>
      <c r="H264" s="159">
        <v>6</v>
      </c>
      <c r="I264" s="160"/>
      <c r="J264" s="161">
        <f t="shared" si="60"/>
        <v>0</v>
      </c>
      <c r="K264" s="162"/>
      <c r="L264" s="163"/>
      <c r="M264" s="164" t="s">
        <v>1</v>
      </c>
      <c r="N264" s="165" t="s">
        <v>40</v>
      </c>
      <c r="P264" s="146">
        <f t="shared" si="61"/>
        <v>0</v>
      </c>
      <c r="Q264" s="146">
        <v>0</v>
      </c>
      <c r="R264" s="146">
        <f t="shared" si="62"/>
        <v>0</v>
      </c>
      <c r="S264" s="146">
        <v>0</v>
      </c>
      <c r="T264" s="147">
        <f t="shared" si="63"/>
        <v>0</v>
      </c>
      <c r="AR264" s="148" t="s">
        <v>1476</v>
      </c>
      <c r="AT264" s="148" t="s">
        <v>556</v>
      </c>
      <c r="AU264" s="148" t="s">
        <v>82</v>
      </c>
      <c r="AY264" s="13" t="s">
        <v>164</v>
      </c>
      <c r="BE264" s="149">
        <f t="shared" si="64"/>
        <v>0</v>
      </c>
      <c r="BF264" s="149">
        <f t="shared" si="65"/>
        <v>0</v>
      </c>
      <c r="BG264" s="149">
        <f t="shared" si="66"/>
        <v>0</v>
      </c>
      <c r="BH264" s="149">
        <f t="shared" si="67"/>
        <v>0</v>
      </c>
      <c r="BI264" s="149">
        <f t="shared" si="68"/>
        <v>0</v>
      </c>
      <c r="BJ264" s="13" t="s">
        <v>173</v>
      </c>
      <c r="BK264" s="149">
        <f t="shared" si="69"/>
        <v>0</v>
      </c>
      <c r="BL264" s="13" t="s">
        <v>453</v>
      </c>
      <c r="BM264" s="148" t="s">
        <v>1492</v>
      </c>
    </row>
    <row r="265" spans="2:65" s="1" customFormat="1" ht="24.2" customHeight="1">
      <c r="B265" s="135"/>
      <c r="C265" s="155" t="s">
        <v>941</v>
      </c>
      <c r="D265" s="155" t="s">
        <v>556</v>
      </c>
      <c r="E265" s="156" t="s">
        <v>2109</v>
      </c>
      <c r="F265" s="157" t="s">
        <v>3512</v>
      </c>
      <c r="G265" s="158" t="s">
        <v>3409</v>
      </c>
      <c r="H265" s="159">
        <v>64</v>
      </c>
      <c r="I265" s="160"/>
      <c r="J265" s="161">
        <f t="shared" si="60"/>
        <v>0</v>
      </c>
      <c r="K265" s="162"/>
      <c r="L265" s="163"/>
      <c r="M265" s="164" t="s">
        <v>1</v>
      </c>
      <c r="N265" s="165" t="s">
        <v>40</v>
      </c>
      <c r="P265" s="146">
        <f t="shared" si="61"/>
        <v>0</v>
      </c>
      <c r="Q265" s="146">
        <v>0</v>
      </c>
      <c r="R265" s="146">
        <f t="shared" si="62"/>
        <v>0</v>
      </c>
      <c r="S265" s="146">
        <v>0</v>
      </c>
      <c r="T265" s="147">
        <f t="shared" si="63"/>
        <v>0</v>
      </c>
      <c r="AR265" s="148" t="s">
        <v>1476</v>
      </c>
      <c r="AT265" s="148" t="s">
        <v>556</v>
      </c>
      <c r="AU265" s="148" t="s">
        <v>82</v>
      </c>
      <c r="AY265" s="13" t="s">
        <v>164</v>
      </c>
      <c r="BE265" s="149">
        <f t="shared" si="64"/>
        <v>0</v>
      </c>
      <c r="BF265" s="149">
        <f t="shared" si="65"/>
        <v>0</v>
      </c>
      <c r="BG265" s="149">
        <f t="shared" si="66"/>
        <v>0</v>
      </c>
      <c r="BH265" s="149">
        <f t="shared" si="67"/>
        <v>0</v>
      </c>
      <c r="BI265" s="149">
        <f t="shared" si="68"/>
        <v>0</v>
      </c>
      <c r="BJ265" s="13" t="s">
        <v>173</v>
      </c>
      <c r="BK265" s="149">
        <f t="shared" si="69"/>
        <v>0</v>
      </c>
      <c r="BL265" s="13" t="s">
        <v>453</v>
      </c>
      <c r="BM265" s="148" t="s">
        <v>1500</v>
      </c>
    </row>
    <row r="266" spans="2:65" s="1" customFormat="1" ht="24.2" customHeight="1">
      <c r="B266" s="135"/>
      <c r="C266" s="155" t="s">
        <v>945</v>
      </c>
      <c r="D266" s="155" t="s">
        <v>556</v>
      </c>
      <c r="E266" s="156" t="s">
        <v>2133</v>
      </c>
      <c r="F266" s="157" t="s">
        <v>3613</v>
      </c>
      <c r="G266" s="158" t="s">
        <v>3409</v>
      </c>
      <c r="H266" s="159">
        <v>12</v>
      </c>
      <c r="I266" s="160"/>
      <c r="J266" s="161">
        <f t="shared" si="60"/>
        <v>0</v>
      </c>
      <c r="K266" s="162"/>
      <c r="L266" s="163"/>
      <c r="M266" s="164" t="s">
        <v>1</v>
      </c>
      <c r="N266" s="165" t="s">
        <v>40</v>
      </c>
      <c r="P266" s="146">
        <f t="shared" si="61"/>
        <v>0</v>
      </c>
      <c r="Q266" s="146">
        <v>0</v>
      </c>
      <c r="R266" s="146">
        <f t="shared" si="62"/>
        <v>0</v>
      </c>
      <c r="S266" s="146">
        <v>0</v>
      </c>
      <c r="T266" s="147">
        <f t="shared" si="63"/>
        <v>0</v>
      </c>
      <c r="AR266" s="148" t="s">
        <v>1476</v>
      </c>
      <c r="AT266" s="148" t="s">
        <v>556</v>
      </c>
      <c r="AU266" s="148" t="s">
        <v>82</v>
      </c>
      <c r="AY266" s="13" t="s">
        <v>164</v>
      </c>
      <c r="BE266" s="149">
        <f t="shared" si="64"/>
        <v>0</v>
      </c>
      <c r="BF266" s="149">
        <f t="shared" si="65"/>
        <v>0</v>
      </c>
      <c r="BG266" s="149">
        <f t="shared" si="66"/>
        <v>0</v>
      </c>
      <c r="BH266" s="149">
        <f t="shared" si="67"/>
        <v>0</v>
      </c>
      <c r="BI266" s="149">
        <f t="shared" si="68"/>
        <v>0</v>
      </c>
      <c r="BJ266" s="13" t="s">
        <v>173</v>
      </c>
      <c r="BK266" s="149">
        <f t="shared" si="69"/>
        <v>0</v>
      </c>
      <c r="BL266" s="13" t="s">
        <v>453</v>
      </c>
      <c r="BM266" s="148" t="s">
        <v>1508</v>
      </c>
    </row>
    <row r="267" spans="2:65" s="1" customFormat="1" ht="24.2" customHeight="1">
      <c r="B267" s="135"/>
      <c r="C267" s="155" t="s">
        <v>949</v>
      </c>
      <c r="D267" s="155" t="s">
        <v>556</v>
      </c>
      <c r="E267" s="156" t="s">
        <v>2121</v>
      </c>
      <c r="F267" s="157" t="s">
        <v>3551</v>
      </c>
      <c r="G267" s="158" t="s">
        <v>3409</v>
      </c>
      <c r="H267" s="159">
        <v>22</v>
      </c>
      <c r="I267" s="160"/>
      <c r="J267" s="161">
        <f t="shared" si="60"/>
        <v>0</v>
      </c>
      <c r="K267" s="162"/>
      <c r="L267" s="163"/>
      <c r="M267" s="164" t="s">
        <v>1</v>
      </c>
      <c r="N267" s="165" t="s">
        <v>40</v>
      </c>
      <c r="P267" s="146">
        <f t="shared" si="61"/>
        <v>0</v>
      </c>
      <c r="Q267" s="146">
        <v>0</v>
      </c>
      <c r="R267" s="146">
        <f t="shared" si="62"/>
        <v>0</v>
      </c>
      <c r="S267" s="146">
        <v>0</v>
      </c>
      <c r="T267" s="147">
        <f t="shared" si="63"/>
        <v>0</v>
      </c>
      <c r="AR267" s="148" t="s">
        <v>1476</v>
      </c>
      <c r="AT267" s="148" t="s">
        <v>556</v>
      </c>
      <c r="AU267" s="148" t="s">
        <v>82</v>
      </c>
      <c r="AY267" s="13" t="s">
        <v>164</v>
      </c>
      <c r="BE267" s="149">
        <f t="shared" si="64"/>
        <v>0</v>
      </c>
      <c r="BF267" s="149">
        <f t="shared" si="65"/>
        <v>0</v>
      </c>
      <c r="BG267" s="149">
        <f t="shared" si="66"/>
        <v>0</v>
      </c>
      <c r="BH267" s="149">
        <f t="shared" si="67"/>
        <v>0</v>
      </c>
      <c r="BI267" s="149">
        <f t="shared" si="68"/>
        <v>0</v>
      </c>
      <c r="BJ267" s="13" t="s">
        <v>173</v>
      </c>
      <c r="BK267" s="149">
        <f t="shared" si="69"/>
        <v>0</v>
      </c>
      <c r="BL267" s="13" t="s">
        <v>453</v>
      </c>
      <c r="BM267" s="148" t="s">
        <v>1516</v>
      </c>
    </row>
    <row r="268" spans="2:65" s="1" customFormat="1" ht="24.2" customHeight="1">
      <c r="B268" s="135"/>
      <c r="C268" s="155" t="s">
        <v>953</v>
      </c>
      <c r="D268" s="155" t="s">
        <v>556</v>
      </c>
      <c r="E268" s="156" t="s">
        <v>2123</v>
      </c>
      <c r="F268" s="157" t="s">
        <v>3553</v>
      </c>
      <c r="G268" s="158" t="s">
        <v>3409</v>
      </c>
      <c r="H268" s="159">
        <v>30</v>
      </c>
      <c r="I268" s="160"/>
      <c r="J268" s="161">
        <f t="shared" si="60"/>
        <v>0</v>
      </c>
      <c r="K268" s="162"/>
      <c r="L268" s="163"/>
      <c r="M268" s="164" t="s">
        <v>1</v>
      </c>
      <c r="N268" s="165" t="s">
        <v>40</v>
      </c>
      <c r="P268" s="146">
        <f t="shared" si="61"/>
        <v>0</v>
      </c>
      <c r="Q268" s="146">
        <v>0</v>
      </c>
      <c r="R268" s="146">
        <f t="shared" si="62"/>
        <v>0</v>
      </c>
      <c r="S268" s="146">
        <v>0</v>
      </c>
      <c r="T268" s="147">
        <f t="shared" si="63"/>
        <v>0</v>
      </c>
      <c r="AR268" s="148" t="s">
        <v>1476</v>
      </c>
      <c r="AT268" s="148" t="s">
        <v>556</v>
      </c>
      <c r="AU268" s="148" t="s">
        <v>82</v>
      </c>
      <c r="AY268" s="13" t="s">
        <v>164</v>
      </c>
      <c r="BE268" s="149">
        <f t="shared" si="64"/>
        <v>0</v>
      </c>
      <c r="BF268" s="149">
        <f t="shared" si="65"/>
        <v>0</v>
      </c>
      <c r="BG268" s="149">
        <f t="shared" si="66"/>
        <v>0</v>
      </c>
      <c r="BH268" s="149">
        <f t="shared" si="67"/>
        <v>0</v>
      </c>
      <c r="BI268" s="149">
        <f t="shared" si="68"/>
        <v>0</v>
      </c>
      <c r="BJ268" s="13" t="s">
        <v>173</v>
      </c>
      <c r="BK268" s="149">
        <f t="shared" si="69"/>
        <v>0</v>
      </c>
      <c r="BL268" s="13" t="s">
        <v>453</v>
      </c>
      <c r="BM268" s="148" t="s">
        <v>1524</v>
      </c>
    </row>
    <row r="269" spans="2:65" s="1" customFormat="1" ht="49.15" customHeight="1">
      <c r="B269" s="135"/>
      <c r="C269" s="155" t="s">
        <v>957</v>
      </c>
      <c r="D269" s="155" t="s">
        <v>556</v>
      </c>
      <c r="E269" s="156" t="s">
        <v>2137</v>
      </c>
      <c r="F269" s="157" t="s">
        <v>3614</v>
      </c>
      <c r="G269" s="158" t="s">
        <v>3409</v>
      </c>
      <c r="H269" s="159">
        <v>2</v>
      </c>
      <c r="I269" s="160"/>
      <c r="J269" s="161">
        <f t="shared" si="60"/>
        <v>0</v>
      </c>
      <c r="K269" s="162"/>
      <c r="L269" s="163"/>
      <c r="M269" s="164" t="s">
        <v>1</v>
      </c>
      <c r="N269" s="165" t="s">
        <v>40</v>
      </c>
      <c r="P269" s="146">
        <f t="shared" si="61"/>
        <v>0</v>
      </c>
      <c r="Q269" s="146">
        <v>0</v>
      </c>
      <c r="R269" s="146">
        <f t="shared" si="62"/>
        <v>0</v>
      </c>
      <c r="S269" s="146">
        <v>0</v>
      </c>
      <c r="T269" s="147">
        <f t="shared" si="63"/>
        <v>0</v>
      </c>
      <c r="AR269" s="148" t="s">
        <v>1476</v>
      </c>
      <c r="AT269" s="148" t="s">
        <v>556</v>
      </c>
      <c r="AU269" s="148" t="s">
        <v>82</v>
      </c>
      <c r="AY269" s="13" t="s">
        <v>164</v>
      </c>
      <c r="BE269" s="149">
        <f t="shared" si="64"/>
        <v>0</v>
      </c>
      <c r="BF269" s="149">
        <f t="shared" si="65"/>
        <v>0</v>
      </c>
      <c r="BG269" s="149">
        <f t="shared" si="66"/>
        <v>0</v>
      </c>
      <c r="BH269" s="149">
        <f t="shared" si="67"/>
        <v>0</v>
      </c>
      <c r="BI269" s="149">
        <f t="shared" si="68"/>
        <v>0</v>
      </c>
      <c r="BJ269" s="13" t="s">
        <v>173</v>
      </c>
      <c r="BK269" s="149">
        <f t="shared" si="69"/>
        <v>0</v>
      </c>
      <c r="BL269" s="13" t="s">
        <v>453</v>
      </c>
      <c r="BM269" s="148" t="s">
        <v>1540</v>
      </c>
    </row>
    <row r="270" spans="2:65" s="1" customFormat="1" ht="68.25">
      <c r="B270" s="28"/>
      <c r="D270" s="167" t="s">
        <v>1474</v>
      </c>
      <c r="F270" s="168" t="s">
        <v>3433</v>
      </c>
      <c r="I270" s="169"/>
      <c r="L270" s="28"/>
      <c r="M270" s="170"/>
      <c r="T270" s="55"/>
      <c r="AT270" s="13" t="s">
        <v>1474</v>
      </c>
      <c r="AU270" s="13" t="s">
        <v>82</v>
      </c>
    </row>
    <row r="271" spans="2:65" s="1" customFormat="1" ht="24.2" customHeight="1">
      <c r="B271" s="135"/>
      <c r="C271" s="155" t="s">
        <v>961</v>
      </c>
      <c r="D271" s="155" t="s">
        <v>556</v>
      </c>
      <c r="E271" s="156" t="s">
        <v>2115</v>
      </c>
      <c r="F271" s="157" t="s">
        <v>3521</v>
      </c>
      <c r="G271" s="158" t="s">
        <v>171</v>
      </c>
      <c r="H271" s="159">
        <v>3</v>
      </c>
      <c r="I271" s="160"/>
      <c r="J271" s="161">
        <f>ROUND(I271*H271,2)</f>
        <v>0</v>
      </c>
      <c r="K271" s="162"/>
      <c r="L271" s="163"/>
      <c r="M271" s="164" t="s">
        <v>1</v>
      </c>
      <c r="N271" s="165" t="s">
        <v>40</v>
      </c>
      <c r="P271" s="146">
        <f>O271*H271</f>
        <v>0</v>
      </c>
      <c r="Q271" s="146">
        <v>0</v>
      </c>
      <c r="R271" s="146">
        <f>Q271*H271</f>
        <v>0</v>
      </c>
      <c r="S271" s="146">
        <v>0</v>
      </c>
      <c r="T271" s="147">
        <f>S271*H271</f>
        <v>0</v>
      </c>
      <c r="AR271" s="148" t="s">
        <v>1476</v>
      </c>
      <c r="AT271" s="148" t="s">
        <v>556</v>
      </c>
      <c r="AU271" s="148" t="s">
        <v>82</v>
      </c>
      <c r="AY271" s="13" t="s">
        <v>164</v>
      </c>
      <c r="BE271" s="149">
        <f>IF(N271="základná",J271,0)</f>
        <v>0</v>
      </c>
      <c r="BF271" s="149">
        <f>IF(N271="znížená",J271,0)</f>
        <v>0</v>
      </c>
      <c r="BG271" s="149">
        <f>IF(N271="zákl. prenesená",J271,0)</f>
        <v>0</v>
      </c>
      <c r="BH271" s="149">
        <f>IF(N271="zníž. prenesená",J271,0)</f>
        <v>0</v>
      </c>
      <c r="BI271" s="149">
        <f>IF(N271="nulová",J271,0)</f>
        <v>0</v>
      </c>
      <c r="BJ271" s="13" t="s">
        <v>173</v>
      </c>
      <c r="BK271" s="149">
        <f>ROUND(I271*H271,2)</f>
        <v>0</v>
      </c>
      <c r="BL271" s="13" t="s">
        <v>453</v>
      </c>
      <c r="BM271" s="148" t="s">
        <v>1548</v>
      </c>
    </row>
    <row r="272" spans="2:65" s="1" customFormat="1" ht="16.5" customHeight="1">
      <c r="B272" s="135"/>
      <c r="C272" s="155" t="s">
        <v>965</v>
      </c>
      <c r="D272" s="155" t="s">
        <v>556</v>
      </c>
      <c r="E272" s="156" t="s">
        <v>3615</v>
      </c>
      <c r="F272" s="157" t="s">
        <v>3439</v>
      </c>
      <c r="G272" s="158" t="s">
        <v>402</v>
      </c>
      <c r="H272" s="159">
        <v>1</v>
      </c>
      <c r="I272" s="160"/>
      <c r="J272" s="161">
        <f>ROUND(I272*H272,2)</f>
        <v>0</v>
      </c>
      <c r="K272" s="162"/>
      <c r="L272" s="163"/>
      <c r="M272" s="164" t="s">
        <v>1</v>
      </c>
      <c r="N272" s="165" t="s">
        <v>40</v>
      </c>
      <c r="P272" s="146">
        <f>O272*H272</f>
        <v>0</v>
      </c>
      <c r="Q272" s="146">
        <v>0</v>
      </c>
      <c r="R272" s="146">
        <f>Q272*H272</f>
        <v>0</v>
      </c>
      <c r="S272" s="146">
        <v>0</v>
      </c>
      <c r="T272" s="147">
        <f>S272*H272</f>
        <v>0</v>
      </c>
      <c r="AR272" s="148" t="s">
        <v>1476</v>
      </c>
      <c r="AT272" s="148" t="s">
        <v>556</v>
      </c>
      <c r="AU272" s="148" t="s">
        <v>82</v>
      </c>
      <c r="AY272" s="13" t="s">
        <v>164</v>
      </c>
      <c r="BE272" s="149">
        <f>IF(N272="základná",J272,0)</f>
        <v>0</v>
      </c>
      <c r="BF272" s="149">
        <f>IF(N272="znížená",J272,0)</f>
        <v>0</v>
      </c>
      <c r="BG272" s="149">
        <f>IF(N272="zákl. prenesená",J272,0)</f>
        <v>0</v>
      </c>
      <c r="BH272" s="149">
        <f>IF(N272="zníž. prenesená",J272,0)</f>
        <v>0</v>
      </c>
      <c r="BI272" s="149">
        <f>IF(N272="nulová",J272,0)</f>
        <v>0</v>
      </c>
      <c r="BJ272" s="13" t="s">
        <v>173</v>
      </c>
      <c r="BK272" s="149">
        <f>ROUND(I272*H272,2)</f>
        <v>0</v>
      </c>
      <c r="BL272" s="13" t="s">
        <v>453</v>
      </c>
      <c r="BM272" s="148" t="s">
        <v>1556</v>
      </c>
    </row>
    <row r="273" spans="2:65" s="11" customFormat="1" ht="25.9" customHeight="1">
      <c r="B273" s="123"/>
      <c r="D273" s="124" t="s">
        <v>73</v>
      </c>
      <c r="E273" s="125" t="s">
        <v>2311</v>
      </c>
      <c r="F273" s="125" t="s">
        <v>3616</v>
      </c>
      <c r="I273" s="126"/>
      <c r="J273" s="127">
        <f>BK273</f>
        <v>0</v>
      </c>
      <c r="L273" s="123"/>
      <c r="M273" s="128"/>
      <c r="P273" s="129">
        <f>SUM(P274:P278)</f>
        <v>0</v>
      </c>
      <c r="R273" s="129">
        <f>SUM(R274:R278)</f>
        <v>0</v>
      </c>
      <c r="T273" s="130">
        <f>SUM(T274:T278)</f>
        <v>0</v>
      </c>
      <c r="AR273" s="124" t="s">
        <v>82</v>
      </c>
      <c r="AT273" s="131" t="s">
        <v>73</v>
      </c>
      <c r="AU273" s="131" t="s">
        <v>74</v>
      </c>
      <c r="AY273" s="124" t="s">
        <v>164</v>
      </c>
      <c r="BK273" s="132">
        <f>SUM(BK274:BK278)</f>
        <v>0</v>
      </c>
    </row>
    <row r="274" spans="2:65" s="1" customFormat="1" ht="24.2" customHeight="1">
      <c r="B274" s="135"/>
      <c r="C274" s="155" t="s">
        <v>969</v>
      </c>
      <c r="D274" s="155" t="s">
        <v>556</v>
      </c>
      <c r="E274" s="156" t="s">
        <v>3617</v>
      </c>
      <c r="F274" s="157" t="s">
        <v>3618</v>
      </c>
      <c r="G274" s="158" t="s">
        <v>192</v>
      </c>
      <c r="H274" s="159">
        <v>1</v>
      </c>
      <c r="I274" s="160"/>
      <c r="J274" s="161">
        <f>ROUND(I274*H274,2)</f>
        <v>0</v>
      </c>
      <c r="K274" s="162"/>
      <c r="L274" s="163"/>
      <c r="M274" s="164" t="s">
        <v>1</v>
      </c>
      <c r="N274" s="165" t="s">
        <v>40</v>
      </c>
      <c r="P274" s="146">
        <f>O274*H274</f>
        <v>0</v>
      </c>
      <c r="Q274" s="146">
        <v>0</v>
      </c>
      <c r="R274" s="146">
        <f>Q274*H274</f>
        <v>0</v>
      </c>
      <c r="S274" s="146">
        <v>0</v>
      </c>
      <c r="T274" s="147">
        <f>S274*H274</f>
        <v>0</v>
      </c>
      <c r="AR274" s="148" t="s">
        <v>1476</v>
      </c>
      <c r="AT274" s="148" t="s">
        <v>556</v>
      </c>
      <c r="AU274" s="148" t="s">
        <v>82</v>
      </c>
      <c r="AY274" s="13" t="s">
        <v>164</v>
      </c>
      <c r="BE274" s="149">
        <f>IF(N274="základná",J274,0)</f>
        <v>0</v>
      </c>
      <c r="BF274" s="149">
        <f>IF(N274="znížená",J274,0)</f>
        <v>0</v>
      </c>
      <c r="BG274" s="149">
        <f>IF(N274="zákl. prenesená",J274,0)</f>
        <v>0</v>
      </c>
      <c r="BH274" s="149">
        <f>IF(N274="zníž. prenesená",J274,0)</f>
        <v>0</v>
      </c>
      <c r="BI274" s="149">
        <f>IF(N274="nulová",J274,0)</f>
        <v>0</v>
      </c>
      <c r="BJ274" s="13" t="s">
        <v>173</v>
      </c>
      <c r="BK274" s="149">
        <f>ROUND(I274*H274,2)</f>
        <v>0</v>
      </c>
      <c r="BL274" s="13" t="s">
        <v>453</v>
      </c>
      <c r="BM274" s="148" t="s">
        <v>3619</v>
      </c>
    </row>
    <row r="275" spans="2:65" s="1" customFormat="1" ht="24.2" customHeight="1">
      <c r="B275" s="135"/>
      <c r="C275" s="155" t="s">
        <v>973</v>
      </c>
      <c r="D275" s="155" t="s">
        <v>556</v>
      </c>
      <c r="E275" s="156" t="s">
        <v>3620</v>
      </c>
      <c r="F275" s="157" t="s">
        <v>3621</v>
      </c>
      <c r="G275" s="158" t="s">
        <v>402</v>
      </c>
      <c r="H275" s="159">
        <v>1</v>
      </c>
      <c r="I275" s="160"/>
      <c r="J275" s="161">
        <f>ROUND(I275*H275,2)</f>
        <v>0</v>
      </c>
      <c r="K275" s="162"/>
      <c r="L275" s="163"/>
      <c r="M275" s="164" t="s">
        <v>1</v>
      </c>
      <c r="N275" s="165" t="s">
        <v>40</v>
      </c>
      <c r="P275" s="146">
        <f>O275*H275</f>
        <v>0</v>
      </c>
      <c r="Q275" s="146">
        <v>0</v>
      </c>
      <c r="R275" s="146">
        <f>Q275*H275</f>
        <v>0</v>
      </c>
      <c r="S275" s="146">
        <v>0</v>
      </c>
      <c r="T275" s="147">
        <f>S275*H275</f>
        <v>0</v>
      </c>
      <c r="AR275" s="148" t="s">
        <v>1476</v>
      </c>
      <c r="AT275" s="148" t="s">
        <v>556</v>
      </c>
      <c r="AU275" s="148" t="s">
        <v>82</v>
      </c>
      <c r="AY275" s="13" t="s">
        <v>164</v>
      </c>
      <c r="BE275" s="149">
        <f>IF(N275="základná",J275,0)</f>
        <v>0</v>
      </c>
      <c r="BF275" s="149">
        <f>IF(N275="znížená",J275,0)</f>
        <v>0</v>
      </c>
      <c r="BG275" s="149">
        <f>IF(N275="zákl. prenesená",J275,0)</f>
        <v>0</v>
      </c>
      <c r="BH275" s="149">
        <f>IF(N275="zníž. prenesená",J275,0)</f>
        <v>0</v>
      </c>
      <c r="BI275" s="149">
        <f>IF(N275="nulová",J275,0)</f>
        <v>0</v>
      </c>
      <c r="BJ275" s="13" t="s">
        <v>173</v>
      </c>
      <c r="BK275" s="149">
        <f>ROUND(I275*H275,2)</f>
        <v>0</v>
      </c>
      <c r="BL275" s="13" t="s">
        <v>453</v>
      </c>
      <c r="BM275" s="148" t="s">
        <v>1572</v>
      </c>
    </row>
    <row r="276" spans="2:65" s="1" customFormat="1" ht="33" customHeight="1">
      <c r="B276" s="135"/>
      <c r="C276" s="155" t="s">
        <v>977</v>
      </c>
      <c r="D276" s="155" t="s">
        <v>556</v>
      </c>
      <c r="E276" s="156" t="s">
        <v>2139</v>
      </c>
      <c r="F276" s="157" t="s">
        <v>3622</v>
      </c>
      <c r="G276" s="158" t="s">
        <v>3409</v>
      </c>
      <c r="H276" s="159">
        <v>12</v>
      </c>
      <c r="I276" s="160"/>
      <c r="J276" s="161">
        <f>ROUND(I276*H276,2)</f>
        <v>0</v>
      </c>
      <c r="K276" s="162"/>
      <c r="L276" s="163"/>
      <c r="M276" s="164" t="s">
        <v>1</v>
      </c>
      <c r="N276" s="165" t="s">
        <v>40</v>
      </c>
      <c r="P276" s="146">
        <f>O276*H276</f>
        <v>0</v>
      </c>
      <c r="Q276" s="146">
        <v>0</v>
      </c>
      <c r="R276" s="146">
        <f>Q276*H276</f>
        <v>0</v>
      </c>
      <c r="S276" s="146">
        <v>0</v>
      </c>
      <c r="T276" s="147">
        <f>S276*H276</f>
        <v>0</v>
      </c>
      <c r="AR276" s="148" t="s">
        <v>1476</v>
      </c>
      <c r="AT276" s="148" t="s">
        <v>556</v>
      </c>
      <c r="AU276" s="148" t="s">
        <v>82</v>
      </c>
      <c r="AY276" s="13" t="s">
        <v>164</v>
      </c>
      <c r="BE276" s="149">
        <f>IF(N276="základná",J276,0)</f>
        <v>0</v>
      </c>
      <c r="BF276" s="149">
        <f>IF(N276="znížená",J276,0)</f>
        <v>0</v>
      </c>
      <c r="BG276" s="149">
        <f>IF(N276="zákl. prenesená",J276,0)</f>
        <v>0</v>
      </c>
      <c r="BH276" s="149">
        <f>IF(N276="zníž. prenesená",J276,0)</f>
        <v>0</v>
      </c>
      <c r="BI276" s="149">
        <f>IF(N276="nulová",J276,0)</f>
        <v>0</v>
      </c>
      <c r="BJ276" s="13" t="s">
        <v>173</v>
      </c>
      <c r="BK276" s="149">
        <f>ROUND(I276*H276,2)</f>
        <v>0</v>
      </c>
      <c r="BL276" s="13" t="s">
        <v>453</v>
      </c>
      <c r="BM276" s="148" t="s">
        <v>1580</v>
      </c>
    </row>
    <row r="277" spans="2:65" s="1" customFormat="1" ht="24.2" customHeight="1">
      <c r="B277" s="135"/>
      <c r="C277" s="155" t="s">
        <v>981</v>
      </c>
      <c r="D277" s="155" t="s">
        <v>556</v>
      </c>
      <c r="E277" s="156" t="s">
        <v>2141</v>
      </c>
      <c r="F277" s="157" t="s">
        <v>3623</v>
      </c>
      <c r="G277" s="158" t="s">
        <v>402</v>
      </c>
      <c r="H277" s="159">
        <v>1</v>
      </c>
      <c r="I277" s="160"/>
      <c r="J277" s="161">
        <f>ROUND(I277*H277,2)</f>
        <v>0</v>
      </c>
      <c r="K277" s="162"/>
      <c r="L277" s="163"/>
      <c r="M277" s="164" t="s">
        <v>1</v>
      </c>
      <c r="N277" s="165" t="s">
        <v>40</v>
      </c>
      <c r="P277" s="146">
        <f>O277*H277</f>
        <v>0</v>
      </c>
      <c r="Q277" s="146">
        <v>0</v>
      </c>
      <c r="R277" s="146">
        <f>Q277*H277</f>
        <v>0</v>
      </c>
      <c r="S277" s="146">
        <v>0</v>
      </c>
      <c r="T277" s="147">
        <f>S277*H277</f>
        <v>0</v>
      </c>
      <c r="AR277" s="148" t="s">
        <v>1476</v>
      </c>
      <c r="AT277" s="148" t="s">
        <v>556</v>
      </c>
      <c r="AU277" s="148" t="s">
        <v>82</v>
      </c>
      <c r="AY277" s="13" t="s">
        <v>164</v>
      </c>
      <c r="BE277" s="149">
        <f>IF(N277="základná",J277,0)</f>
        <v>0</v>
      </c>
      <c r="BF277" s="149">
        <f>IF(N277="znížená",J277,0)</f>
        <v>0</v>
      </c>
      <c r="BG277" s="149">
        <f>IF(N277="zákl. prenesená",J277,0)</f>
        <v>0</v>
      </c>
      <c r="BH277" s="149">
        <f>IF(N277="zníž. prenesená",J277,0)</f>
        <v>0</v>
      </c>
      <c r="BI277" s="149">
        <f>IF(N277="nulová",J277,0)</f>
        <v>0</v>
      </c>
      <c r="BJ277" s="13" t="s">
        <v>173</v>
      </c>
      <c r="BK277" s="149">
        <f>ROUND(I277*H277,2)</f>
        <v>0</v>
      </c>
      <c r="BL277" s="13" t="s">
        <v>453</v>
      </c>
      <c r="BM277" s="148" t="s">
        <v>1588</v>
      </c>
    </row>
    <row r="278" spans="2:65" s="1" customFormat="1" ht="16.5" customHeight="1">
      <c r="B278" s="135"/>
      <c r="C278" s="155" t="s">
        <v>985</v>
      </c>
      <c r="D278" s="155" t="s">
        <v>556</v>
      </c>
      <c r="E278" s="156" t="s">
        <v>3624</v>
      </c>
      <c r="F278" s="157" t="s">
        <v>3439</v>
      </c>
      <c r="G278" s="158" t="s">
        <v>402</v>
      </c>
      <c r="H278" s="159">
        <v>1</v>
      </c>
      <c r="I278" s="160"/>
      <c r="J278" s="161">
        <f>ROUND(I278*H278,2)</f>
        <v>0</v>
      </c>
      <c r="K278" s="162"/>
      <c r="L278" s="163"/>
      <c r="M278" s="164" t="s">
        <v>1</v>
      </c>
      <c r="N278" s="165" t="s">
        <v>40</v>
      </c>
      <c r="P278" s="146">
        <f>O278*H278</f>
        <v>0</v>
      </c>
      <c r="Q278" s="146">
        <v>0</v>
      </c>
      <c r="R278" s="146">
        <f>Q278*H278</f>
        <v>0</v>
      </c>
      <c r="S278" s="146">
        <v>0</v>
      </c>
      <c r="T278" s="147">
        <f>S278*H278</f>
        <v>0</v>
      </c>
      <c r="AR278" s="148" t="s">
        <v>1476</v>
      </c>
      <c r="AT278" s="148" t="s">
        <v>556</v>
      </c>
      <c r="AU278" s="148" t="s">
        <v>82</v>
      </c>
      <c r="AY278" s="13" t="s">
        <v>164</v>
      </c>
      <c r="BE278" s="149">
        <f>IF(N278="základná",J278,0)</f>
        <v>0</v>
      </c>
      <c r="BF278" s="149">
        <f>IF(N278="znížená",J278,0)</f>
        <v>0</v>
      </c>
      <c r="BG278" s="149">
        <f>IF(N278="zákl. prenesená",J278,0)</f>
        <v>0</v>
      </c>
      <c r="BH278" s="149">
        <f>IF(N278="zníž. prenesená",J278,0)</f>
        <v>0</v>
      </c>
      <c r="BI278" s="149">
        <f>IF(N278="nulová",J278,0)</f>
        <v>0</v>
      </c>
      <c r="BJ278" s="13" t="s">
        <v>173</v>
      </c>
      <c r="BK278" s="149">
        <f>ROUND(I278*H278,2)</f>
        <v>0</v>
      </c>
      <c r="BL278" s="13" t="s">
        <v>453</v>
      </c>
      <c r="BM278" s="148" t="s">
        <v>1596</v>
      </c>
    </row>
    <row r="279" spans="2:65" s="11" customFormat="1" ht="25.9" customHeight="1">
      <c r="B279" s="123"/>
      <c r="D279" s="124" t="s">
        <v>73</v>
      </c>
      <c r="E279" s="125" t="s">
        <v>3625</v>
      </c>
      <c r="F279" s="125" t="s">
        <v>3626</v>
      </c>
      <c r="I279" s="126"/>
      <c r="J279" s="127">
        <f>BK279</f>
        <v>0</v>
      </c>
      <c r="L279" s="123"/>
      <c r="M279" s="128"/>
      <c r="P279" s="129">
        <f>SUM(P280:P289)</f>
        <v>0</v>
      </c>
      <c r="R279" s="129">
        <f>SUM(R280:R289)</f>
        <v>0</v>
      </c>
      <c r="T279" s="130">
        <f>SUM(T280:T289)</f>
        <v>0</v>
      </c>
      <c r="AR279" s="124" t="s">
        <v>82</v>
      </c>
      <c r="AT279" s="131" t="s">
        <v>73</v>
      </c>
      <c r="AU279" s="131" t="s">
        <v>74</v>
      </c>
      <c r="AY279" s="124" t="s">
        <v>164</v>
      </c>
      <c r="BK279" s="132">
        <f>SUM(BK280:BK289)</f>
        <v>0</v>
      </c>
    </row>
    <row r="280" spans="2:65" s="1" customFormat="1" ht="24.2" customHeight="1">
      <c r="B280" s="135"/>
      <c r="C280" s="136" t="s">
        <v>989</v>
      </c>
      <c r="D280" s="136" t="s">
        <v>168</v>
      </c>
      <c r="E280" s="137" t="s">
        <v>2143</v>
      </c>
      <c r="F280" s="138" t="s">
        <v>3627</v>
      </c>
      <c r="G280" s="139" t="s">
        <v>192</v>
      </c>
      <c r="H280" s="140">
        <v>4</v>
      </c>
      <c r="I280" s="141"/>
      <c r="J280" s="142">
        <f t="shared" ref="J280:J289" si="70">ROUND(I280*H280,2)</f>
        <v>0</v>
      </c>
      <c r="K280" s="143"/>
      <c r="L280" s="28"/>
      <c r="M280" s="144" t="s">
        <v>1</v>
      </c>
      <c r="N280" s="145" t="s">
        <v>40</v>
      </c>
      <c r="P280" s="146">
        <f t="shared" ref="P280:P289" si="71">O280*H280</f>
        <v>0</v>
      </c>
      <c r="Q280" s="146">
        <v>0</v>
      </c>
      <c r="R280" s="146">
        <f t="shared" ref="R280:R289" si="72">Q280*H280</f>
        <v>0</v>
      </c>
      <c r="S280" s="146">
        <v>0</v>
      </c>
      <c r="T280" s="147">
        <f t="shared" ref="T280:T289" si="73">S280*H280</f>
        <v>0</v>
      </c>
      <c r="AR280" s="148" t="s">
        <v>453</v>
      </c>
      <c r="AT280" s="148" t="s">
        <v>168</v>
      </c>
      <c r="AU280" s="148" t="s">
        <v>82</v>
      </c>
      <c r="AY280" s="13" t="s">
        <v>164</v>
      </c>
      <c r="BE280" s="149">
        <f t="shared" ref="BE280:BE289" si="74">IF(N280="základná",J280,0)</f>
        <v>0</v>
      </c>
      <c r="BF280" s="149">
        <f t="shared" ref="BF280:BF289" si="75">IF(N280="znížená",J280,0)</f>
        <v>0</v>
      </c>
      <c r="BG280" s="149">
        <f t="shared" ref="BG280:BG289" si="76">IF(N280="zákl. prenesená",J280,0)</f>
        <v>0</v>
      </c>
      <c r="BH280" s="149">
        <f t="shared" ref="BH280:BH289" si="77">IF(N280="zníž. prenesená",J280,0)</f>
        <v>0</v>
      </c>
      <c r="BI280" s="149">
        <f t="shared" ref="BI280:BI289" si="78">IF(N280="nulová",J280,0)</f>
        <v>0</v>
      </c>
      <c r="BJ280" s="13" t="s">
        <v>173</v>
      </c>
      <c r="BK280" s="149">
        <f t="shared" ref="BK280:BK289" si="79">ROUND(I280*H280,2)</f>
        <v>0</v>
      </c>
      <c r="BL280" s="13" t="s">
        <v>453</v>
      </c>
      <c r="BM280" s="148" t="s">
        <v>3628</v>
      </c>
    </row>
    <row r="281" spans="2:65" s="1" customFormat="1" ht="24.2" customHeight="1">
      <c r="B281" s="135"/>
      <c r="C281" s="136" t="s">
        <v>993</v>
      </c>
      <c r="D281" s="136" t="s">
        <v>168</v>
      </c>
      <c r="E281" s="137" t="s">
        <v>2145</v>
      </c>
      <c r="F281" s="138" t="s">
        <v>3629</v>
      </c>
      <c r="G281" s="139" t="s">
        <v>192</v>
      </c>
      <c r="H281" s="140">
        <v>4</v>
      </c>
      <c r="I281" s="141"/>
      <c r="J281" s="142">
        <f t="shared" si="70"/>
        <v>0</v>
      </c>
      <c r="K281" s="143"/>
      <c r="L281" s="28"/>
      <c r="M281" s="144" t="s">
        <v>1</v>
      </c>
      <c r="N281" s="145" t="s">
        <v>40</v>
      </c>
      <c r="P281" s="146">
        <f t="shared" si="71"/>
        <v>0</v>
      </c>
      <c r="Q281" s="146">
        <v>0</v>
      </c>
      <c r="R281" s="146">
        <f t="shared" si="72"/>
        <v>0</v>
      </c>
      <c r="S281" s="146">
        <v>0</v>
      </c>
      <c r="T281" s="147">
        <f t="shared" si="73"/>
        <v>0</v>
      </c>
      <c r="AR281" s="148" t="s">
        <v>453</v>
      </c>
      <c r="AT281" s="148" t="s">
        <v>168</v>
      </c>
      <c r="AU281" s="148" t="s">
        <v>82</v>
      </c>
      <c r="AY281" s="13" t="s">
        <v>164</v>
      </c>
      <c r="BE281" s="149">
        <f t="shared" si="74"/>
        <v>0</v>
      </c>
      <c r="BF281" s="149">
        <f t="shared" si="75"/>
        <v>0</v>
      </c>
      <c r="BG281" s="149">
        <f t="shared" si="76"/>
        <v>0</v>
      </c>
      <c r="BH281" s="149">
        <f t="shared" si="77"/>
        <v>0</v>
      </c>
      <c r="BI281" s="149">
        <f t="shared" si="78"/>
        <v>0</v>
      </c>
      <c r="BJ281" s="13" t="s">
        <v>173</v>
      </c>
      <c r="BK281" s="149">
        <f t="shared" si="79"/>
        <v>0</v>
      </c>
      <c r="BL281" s="13" t="s">
        <v>453</v>
      </c>
      <c r="BM281" s="148" t="s">
        <v>3630</v>
      </c>
    </row>
    <row r="282" spans="2:65" s="1" customFormat="1" ht="33" customHeight="1">
      <c r="B282" s="135"/>
      <c r="C282" s="136" t="s">
        <v>997</v>
      </c>
      <c r="D282" s="136" t="s">
        <v>168</v>
      </c>
      <c r="E282" s="137" t="s">
        <v>2147</v>
      </c>
      <c r="F282" s="138" t="s">
        <v>3631</v>
      </c>
      <c r="G282" s="139" t="s">
        <v>192</v>
      </c>
      <c r="H282" s="140">
        <v>3</v>
      </c>
      <c r="I282" s="141"/>
      <c r="J282" s="142">
        <f t="shared" si="70"/>
        <v>0</v>
      </c>
      <c r="K282" s="143"/>
      <c r="L282" s="28"/>
      <c r="M282" s="144" t="s">
        <v>1</v>
      </c>
      <c r="N282" s="145" t="s">
        <v>40</v>
      </c>
      <c r="P282" s="146">
        <f t="shared" si="71"/>
        <v>0</v>
      </c>
      <c r="Q282" s="146">
        <v>0</v>
      </c>
      <c r="R282" s="146">
        <f t="shared" si="72"/>
        <v>0</v>
      </c>
      <c r="S282" s="146">
        <v>0</v>
      </c>
      <c r="T282" s="147">
        <f t="shared" si="73"/>
        <v>0</v>
      </c>
      <c r="AR282" s="148" t="s">
        <v>453</v>
      </c>
      <c r="AT282" s="148" t="s">
        <v>168</v>
      </c>
      <c r="AU282" s="148" t="s">
        <v>82</v>
      </c>
      <c r="AY282" s="13" t="s">
        <v>164</v>
      </c>
      <c r="BE282" s="149">
        <f t="shared" si="74"/>
        <v>0</v>
      </c>
      <c r="BF282" s="149">
        <f t="shared" si="75"/>
        <v>0</v>
      </c>
      <c r="BG282" s="149">
        <f t="shared" si="76"/>
        <v>0</v>
      </c>
      <c r="BH282" s="149">
        <f t="shared" si="77"/>
        <v>0</v>
      </c>
      <c r="BI282" s="149">
        <f t="shared" si="78"/>
        <v>0</v>
      </c>
      <c r="BJ282" s="13" t="s">
        <v>173</v>
      </c>
      <c r="BK282" s="149">
        <f t="shared" si="79"/>
        <v>0</v>
      </c>
      <c r="BL282" s="13" t="s">
        <v>453</v>
      </c>
      <c r="BM282" s="148" t="s">
        <v>3632</v>
      </c>
    </row>
    <row r="283" spans="2:65" s="1" customFormat="1" ht="33" customHeight="1">
      <c r="B283" s="135"/>
      <c r="C283" s="136" t="s">
        <v>1001</v>
      </c>
      <c r="D283" s="136" t="s">
        <v>168</v>
      </c>
      <c r="E283" s="137" t="s">
        <v>2149</v>
      </c>
      <c r="F283" s="138" t="s">
        <v>3633</v>
      </c>
      <c r="G283" s="139" t="s">
        <v>192</v>
      </c>
      <c r="H283" s="140">
        <v>3</v>
      </c>
      <c r="I283" s="141"/>
      <c r="J283" s="142">
        <f t="shared" si="70"/>
        <v>0</v>
      </c>
      <c r="K283" s="143"/>
      <c r="L283" s="28"/>
      <c r="M283" s="144" t="s">
        <v>1</v>
      </c>
      <c r="N283" s="145" t="s">
        <v>40</v>
      </c>
      <c r="P283" s="146">
        <f t="shared" si="71"/>
        <v>0</v>
      </c>
      <c r="Q283" s="146">
        <v>0</v>
      </c>
      <c r="R283" s="146">
        <f t="shared" si="72"/>
        <v>0</v>
      </c>
      <c r="S283" s="146">
        <v>0</v>
      </c>
      <c r="T283" s="147">
        <f t="shared" si="73"/>
        <v>0</v>
      </c>
      <c r="AR283" s="148" t="s">
        <v>453</v>
      </c>
      <c r="AT283" s="148" t="s">
        <v>168</v>
      </c>
      <c r="AU283" s="148" t="s">
        <v>82</v>
      </c>
      <c r="AY283" s="13" t="s">
        <v>164</v>
      </c>
      <c r="BE283" s="149">
        <f t="shared" si="74"/>
        <v>0</v>
      </c>
      <c r="BF283" s="149">
        <f t="shared" si="75"/>
        <v>0</v>
      </c>
      <c r="BG283" s="149">
        <f t="shared" si="76"/>
        <v>0</v>
      </c>
      <c r="BH283" s="149">
        <f t="shared" si="77"/>
        <v>0</v>
      </c>
      <c r="BI283" s="149">
        <f t="shared" si="78"/>
        <v>0</v>
      </c>
      <c r="BJ283" s="13" t="s">
        <v>173</v>
      </c>
      <c r="BK283" s="149">
        <f t="shared" si="79"/>
        <v>0</v>
      </c>
      <c r="BL283" s="13" t="s">
        <v>453</v>
      </c>
      <c r="BM283" s="148" t="s">
        <v>3634</v>
      </c>
    </row>
    <row r="284" spans="2:65" s="1" customFormat="1" ht="21.75" customHeight="1">
      <c r="B284" s="135"/>
      <c r="C284" s="136" t="s">
        <v>1005</v>
      </c>
      <c r="D284" s="136" t="s">
        <v>168</v>
      </c>
      <c r="E284" s="137" t="s">
        <v>2151</v>
      </c>
      <c r="F284" s="138" t="s">
        <v>3635</v>
      </c>
      <c r="G284" s="139" t="s">
        <v>402</v>
      </c>
      <c r="H284" s="140">
        <v>1</v>
      </c>
      <c r="I284" s="141"/>
      <c r="J284" s="142">
        <f t="shared" si="70"/>
        <v>0</v>
      </c>
      <c r="K284" s="143"/>
      <c r="L284" s="28"/>
      <c r="M284" s="144" t="s">
        <v>1</v>
      </c>
      <c r="N284" s="145" t="s">
        <v>40</v>
      </c>
      <c r="P284" s="146">
        <f t="shared" si="71"/>
        <v>0</v>
      </c>
      <c r="Q284" s="146">
        <v>0</v>
      </c>
      <c r="R284" s="146">
        <f t="shared" si="72"/>
        <v>0</v>
      </c>
      <c r="S284" s="146">
        <v>0</v>
      </c>
      <c r="T284" s="147">
        <f t="shared" si="73"/>
        <v>0</v>
      </c>
      <c r="AR284" s="148" t="s">
        <v>453</v>
      </c>
      <c r="AT284" s="148" t="s">
        <v>168</v>
      </c>
      <c r="AU284" s="148" t="s">
        <v>82</v>
      </c>
      <c r="AY284" s="13" t="s">
        <v>164</v>
      </c>
      <c r="BE284" s="149">
        <f t="shared" si="74"/>
        <v>0</v>
      </c>
      <c r="BF284" s="149">
        <f t="shared" si="75"/>
        <v>0</v>
      </c>
      <c r="BG284" s="149">
        <f t="shared" si="76"/>
        <v>0</v>
      </c>
      <c r="BH284" s="149">
        <f t="shared" si="77"/>
        <v>0</v>
      </c>
      <c r="BI284" s="149">
        <f t="shared" si="78"/>
        <v>0</v>
      </c>
      <c r="BJ284" s="13" t="s">
        <v>173</v>
      </c>
      <c r="BK284" s="149">
        <f t="shared" si="79"/>
        <v>0</v>
      </c>
      <c r="BL284" s="13" t="s">
        <v>453</v>
      </c>
      <c r="BM284" s="148" t="s">
        <v>3636</v>
      </c>
    </row>
    <row r="285" spans="2:65" s="1" customFormat="1" ht="16.5" customHeight="1">
      <c r="B285" s="135"/>
      <c r="C285" s="136" t="s">
        <v>1009</v>
      </c>
      <c r="D285" s="136" t="s">
        <v>168</v>
      </c>
      <c r="E285" s="137" t="s">
        <v>2095</v>
      </c>
      <c r="F285" s="138" t="s">
        <v>3439</v>
      </c>
      <c r="G285" s="139" t="s">
        <v>402</v>
      </c>
      <c r="H285" s="140">
        <v>1</v>
      </c>
      <c r="I285" s="141"/>
      <c r="J285" s="142">
        <f t="shared" si="70"/>
        <v>0</v>
      </c>
      <c r="K285" s="143"/>
      <c r="L285" s="28"/>
      <c r="M285" s="144" t="s">
        <v>1</v>
      </c>
      <c r="N285" s="145" t="s">
        <v>40</v>
      </c>
      <c r="P285" s="146">
        <f t="shared" si="71"/>
        <v>0</v>
      </c>
      <c r="Q285" s="146">
        <v>0</v>
      </c>
      <c r="R285" s="146">
        <f t="shared" si="72"/>
        <v>0</v>
      </c>
      <c r="S285" s="146">
        <v>0</v>
      </c>
      <c r="T285" s="147">
        <f t="shared" si="73"/>
        <v>0</v>
      </c>
      <c r="AR285" s="148" t="s">
        <v>453</v>
      </c>
      <c r="AT285" s="148" t="s">
        <v>168</v>
      </c>
      <c r="AU285" s="148" t="s">
        <v>82</v>
      </c>
      <c r="AY285" s="13" t="s">
        <v>164</v>
      </c>
      <c r="BE285" s="149">
        <f t="shared" si="74"/>
        <v>0</v>
      </c>
      <c r="BF285" s="149">
        <f t="shared" si="75"/>
        <v>0</v>
      </c>
      <c r="BG285" s="149">
        <f t="shared" si="76"/>
        <v>0</v>
      </c>
      <c r="BH285" s="149">
        <f t="shared" si="77"/>
        <v>0</v>
      </c>
      <c r="BI285" s="149">
        <f t="shared" si="78"/>
        <v>0</v>
      </c>
      <c r="BJ285" s="13" t="s">
        <v>173</v>
      </c>
      <c r="BK285" s="149">
        <f t="shared" si="79"/>
        <v>0</v>
      </c>
      <c r="BL285" s="13" t="s">
        <v>453</v>
      </c>
      <c r="BM285" s="148" t="s">
        <v>3637</v>
      </c>
    </row>
    <row r="286" spans="2:65" s="1" customFormat="1" ht="16.5" customHeight="1">
      <c r="B286" s="135"/>
      <c r="C286" s="136" t="s">
        <v>1013</v>
      </c>
      <c r="D286" s="136" t="s">
        <v>168</v>
      </c>
      <c r="E286" s="137" t="s">
        <v>3638</v>
      </c>
      <c r="F286" s="138" t="s">
        <v>3639</v>
      </c>
      <c r="G286" s="139" t="s">
        <v>402</v>
      </c>
      <c r="H286" s="140">
        <v>1</v>
      </c>
      <c r="I286" s="141"/>
      <c r="J286" s="142">
        <f t="shared" si="70"/>
        <v>0</v>
      </c>
      <c r="K286" s="143"/>
      <c r="L286" s="28"/>
      <c r="M286" s="144" t="s">
        <v>1</v>
      </c>
      <c r="N286" s="145" t="s">
        <v>40</v>
      </c>
      <c r="P286" s="146">
        <f t="shared" si="71"/>
        <v>0</v>
      </c>
      <c r="Q286" s="146">
        <v>0</v>
      </c>
      <c r="R286" s="146">
        <f t="shared" si="72"/>
        <v>0</v>
      </c>
      <c r="S286" s="146">
        <v>0</v>
      </c>
      <c r="T286" s="147">
        <f t="shared" si="73"/>
        <v>0</v>
      </c>
      <c r="AR286" s="148" t="s">
        <v>453</v>
      </c>
      <c r="AT286" s="148" t="s">
        <v>168</v>
      </c>
      <c r="AU286" s="148" t="s">
        <v>82</v>
      </c>
      <c r="AY286" s="13" t="s">
        <v>164</v>
      </c>
      <c r="BE286" s="149">
        <f t="shared" si="74"/>
        <v>0</v>
      </c>
      <c r="BF286" s="149">
        <f t="shared" si="75"/>
        <v>0</v>
      </c>
      <c r="BG286" s="149">
        <f t="shared" si="76"/>
        <v>0</v>
      </c>
      <c r="BH286" s="149">
        <f t="shared" si="77"/>
        <v>0</v>
      </c>
      <c r="BI286" s="149">
        <f t="shared" si="78"/>
        <v>0</v>
      </c>
      <c r="BJ286" s="13" t="s">
        <v>173</v>
      </c>
      <c r="BK286" s="149">
        <f t="shared" si="79"/>
        <v>0</v>
      </c>
      <c r="BL286" s="13" t="s">
        <v>453</v>
      </c>
      <c r="BM286" s="148" t="s">
        <v>3640</v>
      </c>
    </row>
    <row r="287" spans="2:65" s="1" customFormat="1" ht="16.5" customHeight="1">
      <c r="B287" s="135"/>
      <c r="C287" s="136" t="s">
        <v>1017</v>
      </c>
      <c r="D287" s="136" t="s">
        <v>168</v>
      </c>
      <c r="E287" s="137" t="s">
        <v>2155</v>
      </c>
      <c r="F287" s="138" t="s">
        <v>3641</v>
      </c>
      <c r="G287" s="139" t="s">
        <v>402</v>
      </c>
      <c r="H287" s="140">
        <v>1</v>
      </c>
      <c r="I287" s="141"/>
      <c r="J287" s="142">
        <f t="shared" si="70"/>
        <v>0</v>
      </c>
      <c r="K287" s="143"/>
      <c r="L287" s="28"/>
      <c r="M287" s="144" t="s">
        <v>1</v>
      </c>
      <c r="N287" s="145" t="s">
        <v>40</v>
      </c>
      <c r="P287" s="146">
        <f t="shared" si="71"/>
        <v>0</v>
      </c>
      <c r="Q287" s="146">
        <v>0</v>
      </c>
      <c r="R287" s="146">
        <f t="shared" si="72"/>
        <v>0</v>
      </c>
      <c r="S287" s="146">
        <v>0</v>
      </c>
      <c r="T287" s="147">
        <f t="shared" si="73"/>
        <v>0</v>
      </c>
      <c r="AR287" s="148" t="s">
        <v>453</v>
      </c>
      <c r="AT287" s="148" t="s">
        <v>168</v>
      </c>
      <c r="AU287" s="148" t="s">
        <v>82</v>
      </c>
      <c r="AY287" s="13" t="s">
        <v>164</v>
      </c>
      <c r="BE287" s="149">
        <f t="shared" si="74"/>
        <v>0</v>
      </c>
      <c r="BF287" s="149">
        <f t="shared" si="75"/>
        <v>0</v>
      </c>
      <c r="BG287" s="149">
        <f t="shared" si="76"/>
        <v>0</v>
      </c>
      <c r="BH287" s="149">
        <f t="shared" si="77"/>
        <v>0</v>
      </c>
      <c r="BI287" s="149">
        <f t="shared" si="78"/>
        <v>0</v>
      </c>
      <c r="BJ287" s="13" t="s">
        <v>173</v>
      </c>
      <c r="BK287" s="149">
        <f t="shared" si="79"/>
        <v>0</v>
      </c>
      <c r="BL287" s="13" t="s">
        <v>453</v>
      </c>
      <c r="BM287" s="148" t="s">
        <v>3642</v>
      </c>
    </row>
    <row r="288" spans="2:65" s="1" customFormat="1" ht="16.5" customHeight="1">
      <c r="B288" s="135"/>
      <c r="C288" s="136" t="s">
        <v>1021</v>
      </c>
      <c r="D288" s="136" t="s">
        <v>168</v>
      </c>
      <c r="E288" s="137" t="s">
        <v>2157</v>
      </c>
      <c r="F288" s="138" t="s">
        <v>3643</v>
      </c>
      <c r="G288" s="139" t="s">
        <v>402</v>
      </c>
      <c r="H288" s="140">
        <v>1</v>
      </c>
      <c r="I288" s="141"/>
      <c r="J288" s="142">
        <f t="shared" si="70"/>
        <v>0</v>
      </c>
      <c r="K288" s="143"/>
      <c r="L288" s="28"/>
      <c r="M288" s="144" t="s">
        <v>1</v>
      </c>
      <c r="N288" s="145" t="s">
        <v>40</v>
      </c>
      <c r="P288" s="146">
        <f t="shared" si="71"/>
        <v>0</v>
      </c>
      <c r="Q288" s="146">
        <v>0</v>
      </c>
      <c r="R288" s="146">
        <f t="shared" si="72"/>
        <v>0</v>
      </c>
      <c r="S288" s="146">
        <v>0</v>
      </c>
      <c r="T288" s="147">
        <f t="shared" si="73"/>
        <v>0</v>
      </c>
      <c r="AR288" s="148" t="s">
        <v>453</v>
      </c>
      <c r="AT288" s="148" t="s">
        <v>168</v>
      </c>
      <c r="AU288" s="148" t="s">
        <v>82</v>
      </c>
      <c r="AY288" s="13" t="s">
        <v>164</v>
      </c>
      <c r="BE288" s="149">
        <f t="shared" si="74"/>
        <v>0</v>
      </c>
      <c r="BF288" s="149">
        <f t="shared" si="75"/>
        <v>0</v>
      </c>
      <c r="BG288" s="149">
        <f t="shared" si="76"/>
        <v>0</v>
      </c>
      <c r="BH288" s="149">
        <f t="shared" si="77"/>
        <v>0</v>
      </c>
      <c r="BI288" s="149">
        <f t="shared" si="78"/>
        <v>0</v>
      </c>
      <c r="BJ288" s="13" t="s">
        <v>173</v>
      </c>
      <c r="BK288" s="149">
        <f t="shared" si="79"/>
        <v>0</v>
      </c>
      <c r="BL288" s="13" t="s">
        <v>453</v>
      </c>
      <c r="BM288" s="148" t="s">
        <v>3644</v>
      </c>
    </row>
    <row r="289" spans="2:65" s="1" customFormat="1" ht="16.5" customHeight="1">
      <c r="B289" s="135"/>
      <c r="C289" s="136" t="s">
        <v>1025</v>
      </c>
      <c r="D289" s="136" t="s">
        <v>168</v>
      </c>
      <c r="E289" s="137" t="s">
        <v>2159</v>
      </c>
      <c r="F289" s="138" t="s">
        <v>3645</v>
      </c>
      <c r="G289" s="139" t="s">
        <v>402</v>
      </c>
      <c r="H289" s="140">
        <v>1</v>
      </c>
      <c r="I289" s="141"/>
      <c r="J289" s="142">
        <f t="shared" si="70"/>
        <v>0</v>
      </c>
      <c r="K289" s="143"/>
      <c r="L289" s="28"/>
      <c r="M289" s="150" t="s">
        <v>1</v>
      </c>
      <c r="N289" s="151" t="s">
        <v>40</v>
      </c>
      <c r="O289" s="152"/>
      <c r="P289" s="153">
        <f t="shared" si="71"/>
        <v>0</v>
      </c>
      <c r="Q289" s="153">
        <v>0</v>
      </c>
      <c r="R289" s="153">
        <f t="shared" si="72"/>
        <v>0</v>
      </c>
      <c r="S289" s="153">
        <v>0</v>
      </c>
      <c r="T289" s="154">
        <f t="shared" si="73"/>
        <v>0</v>
      </c>
      <c r="AR289" s="148" t="s">
        <v>453</v>
      </c>
      <c r="AT289" s="148" t="s">
        <v>168</v>
      </c>
      <c r="AU289" s="148" t="s">
        <v>82</v>
      </c>
      <c r="AY289" s="13" t="s">
        <v>164</v>
      </c>
      <c r="BE289" s="149">
        <f t="shared" si="74"/>
        <v>0</v>
      </c>
      <c r="BF289" s="149">
        <f t="shared" si="75"/>
        <v>0</v>
      </c>
      <c r="BG289" s="149">
        <f t="shared" si="76"/>
        <v>0</v>
      </c>
      <c r="BH289" s="149">
        <f t="shared" si="77"/>
        <v>0</v>
      </c>
      <c r="BI289" s="149">
        <f t="shared" si="78"/>
        <v>0</v>
      </c>
      <c r="BJ289" s="13" t="s">
        <v>173</v>
      </c>
      <c r="BK289" s="149">
        <f t="shared" si="79"/>
        <v>0</v>
      </c>
      <c r="BL289" s="13" t="s">
        <v>453</v>
      </c>
      <c r="BM289" s="148" t="s">
        <v>3646</v>
      </c>
    </row>
    <row r="290" spans="2:65" s="1" customFormat="1" ht="6.95" customHeight="1">
      <c r="B290" s="43"/>
      <c r="C290" s="44"/>
      <c r="D290" s="44"/>
      <c r="E290" s="44"/>
      <c r="F290" s="44"/>
      <c r="G290" s="44"/>
      <c r="H290" s="44"/>
      <c r="I290" s="44"/>
      <c r="J290" s="44"/>
      <c r="K290" s="44"/>
      <c r="L290" s="28"/>
    </row>
  </sheetData>
  <autoFilter ref="C123:K289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3647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ROUND(J119,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ROUND((SUM(BE119:BE172)),  2)</f>
        <v>0</v>
      </c>
      <c r="G33" s="91"/>
      <c r="H33" s="91"/>
      <c r="I33" s="92">
        <v>0.2</v>
      </c>
      <c r="J33" s="90">
        <f>ROUND(((SUM(BE119:BE172))*I33),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ROUND((SUM(BF119:BF172)),  2)</f>
        <v>0</v>
      </c>
      <c r="G34" s="91"/>
      <c r="H34" s="91"/>
      <c r="I34" s="92">
        <v>0.2</v>
      </c>
      <c r="J34" s="90">
        <f>ROUND(((SUM(BF119:BF172))*I34),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ROUND((SUM(BG119:BG172)),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ROUND((SUM(BH119:BH172)),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ROUND((SUM(BI119:BI172)),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12 - FVE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J119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3648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899999999999999" customHeight="1">
      <c r="B98" s="110"/>
      <c r="D98" s="111" t="s">
        <v>3649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8" customFormat="1" ht="24.95" customHeight="1">
      <c r="B99" s="106"/>
      <c r="D99" s="107" t="s">
        <v>3650</v>
      </c>
      <c r="E99" s="108"/>
      <c r="F99" s="108"/>
      <c r="G99" s="108"/>
      <c r="H99" s="108"/>
      <c r="I99" s="108"/>
      <c r="J99" s="109">
        <f>J167</f>
        <v>0</v>
      </c>
      <c r="L99" s="106"/>
    </row>
    <row r="100" spans="2:12" s="1" customFormat="1" ht="21.75" customHeight="1">
      <c r="B100" s="28"/>
      <c r="L100" s="28"/>
    </row>
    <row r="101" spans="2:12" s="1" customFormat="1" ht="6.95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>
      <c r="B106" s="28"/>
      <c r="C106" s="17" t="s">
        <v>150</v>
      </c>
      <c r="L106" s="28"/>
    </row>
    <row r="107" spans="2:12" s="1" customFormat="1" ht="6.95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26.25" customHeight="1">
      <c r="B109" s="28"/>
      <c r="E109" s="215" t="str">
        <f>E7</f>
        <v>Obnova a modernizácia objektu Centra univerzitného športu pri SPU v Nitre</v>
      </c>
      <c r="F109" s="216"/>
      <c r="G109" s="216"/>
      <c r="H109" s="216"/>
      <c r="L109" s="28"/>
    </row>
    <row r="110" spans="2:12" s="1" customFormat="1" ht="12" customHeight="1">
      <c r="B110" s="28"/>
      <c r="C110" s="23" t="s">
        <v>127</v>
      </c>
      <c r="L110" s="28"/>
    </row>
    <row r="111" spans="2:12" s="1" customFormat="1" ht="16.5" customHeight="1">
      <c r="B111" s="28"/>
      <c r="E111" s="177" t="str">
        <f>E9</f>
        <v>12 - FVE</v>
      </c>
      <c r="F111" s="217"/>
      <c r="G111" s="217"/>
      <c r="H111" s="217"/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Nitra</v>
      </c>
      <c r="I113" s="23" t="s">
        <v>21</v>
      </c>
      <c r="J113" s="51">
        <f>IF(J12="","",J12)</f>
        <v>45406</v>
      </c>
      <c r="L113" s="28"/>
    </row>
    <row r="114" spans="2:65" s="1" customFormat="1" ht="6.95" customHeight="1">
      <c r="B114" s="28"/>
      <c r="L114" s="28"/>
    </row>
    <row r="115" spans="2:65" s="1" customFormat="1" ht="15.2" customHeight="1">
      <c r="B115" s="28"/>
      <c r="C115" s="23" t="s">
        <v>22</v>
      </c>
      <c r="F115" s="21" t="str">
        <f>E15</f>
        <v>SPU v Nitre</v>
      </c>
      <c r="I115" s="23" t="s">
        <v>28</v>
      </c>
      <c r="J115" s="26" t="str">
        <f>E21</f>
        <v>Ing. Stanislav Mikle</v>
      </c>
      <c r="L115" s="28"/>
    </row>
    <row r="116" spans="2:65" s="1" customFormat="1" ht="15.2" customHeight="1">
      <c r="B116" s="28"/>
      <c r="C116" s="23" t="s">
        <v>26</v>
      </c>
      <c r="F116" s="21" t="str">
        <f>IF(E18="","",E18)</f>
        <v>Vyplň údaj</v>
      </c>
      <c r="I116" s="23" t="s">
        <v>31</v>
      </c>
      <c r="J116" s="26" t="str">
        <f>E24</f>
        <v>Béger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4"/>
      <c r="C118" s="115" t="s">
        <v>151</v>
      </c>
      <c r="D118" s="116" t="s">
        <v>59</v>
      </c>
      <c r="E118" s="116" t="s">
        <v>55</v>
      </c>
      <c r="F118" s="116" t="s">
        <v>56</v>
      </c>
      <c r="G118" s="116" t="s">
        <v>152</v>
      </c>
      <c r="H118" s="116" t="s">
        <v>153</v>
      </c>
      <c r="I118" s="116" t="s">
        <v>154</v>
      </c>
      <c r="J118" s="117" t="s">
        <v>131</v>
      </c>
      <c r="K118" s="118" t="s">
        <v>155</v>
      </c>
      <c r="L118" s="114"/>
      <c r="M118" s="58" t="s">
        <v>1</v>
      </c>
      <c r="N118" s="59" t="s">
        <v>38</v>
      </c>
      <c r="O118" s="59" t="s">
        <v>156</v>
      </c>
      <c r="P118" s="59" t="s">
        <v>157</v>
      </c>
      <c r="Q118" s="59" t="s">
        <v>158</v>
      </c>
      <c r="R118" s="59" t="s">
        <v>159</v>
      </c>
      <c r="S118" s="59" t="s">
        <v>160</v>
      </c>
      <c r="T118" s="60" t="s">
        <v>161</v>
      </c>
    </row>
    <row r="119" spans="2:65" s="1" customFormat="1" ht="22.9" customHeight="1">
      <c r="B119" s="28"/>
      <c r="C119" s="63" t="s">
        <v>132</v>
      </c>
      <c r="J119" s="119">
        <f>BK119</f>
        <v>0</v>
      </c>
      <c r="L119" s="28"/>
      <c r="M119" s="61"/>
      <c r="N119" s="52"/>
      <c r="O119" s="52"/>
      <c r="P119" s="120">
        <f>P120+P167</f>
        <v>0</v>
      </c>
      <c r="Q119" s="52"/>
      <c r="R119" s="120">
        <f>R120+R167</f>
        <v>2.3493400000000002</v>
      </c>
      <c r="S119" s="52"/>
      <c r="T119" s="121">
        <f>T120+T167</f>
        <v>0</v>
      </c>
      <c r="AT119" s="13" t="s">
        <v>73</v>
      </c>
      <c r="AU119" s="13" t="s">
        <v>133</v>
      </c>
      <c r="BK119" s="122">
        <f>BK120+BK167</f>
        <v>0</v>
      </c>
    </row>
    <row r="120" spans="2:65" s="11" customFormat="1" ht="25.9" customHeight="1">
      <c r="B120" s="123"/>
      <c r="D120" s="124" t="s">
        <v>73</v>
      </c>
      <c r="E120" s="125" t="s">
        <v>556</v>
      </c>
      <c r="F120" s="125" t="s">
        <v>3651</v>
      </c>
      <c r="I120" s="126"/>
      <c r="J120" s="127">
        <f>BK120</f>
        <v>0</v>
      </c>
      <c r="L120" s="123"/>
      <c r="M120" s="128"/>
      <c r="P120" s="129">
        <f>P121</f>
        <v>0</v>
      </c>
      <c r="R120" s="129">
        <f>R121</f>
        <v>2.3493400000000002</v>
      </c>
      <c r="T120" s="130">
        <f>T121</f>
        <v>0</v>
      </c>
      <c r="AR120" s="124" t="s">
        <v>525</v>
      </c>
      <c r="AT120" s="131" t="s">
        <v>73</v>
      </c>
      <c r="AU120" s="131" t="s">
        <v>74</v>
      </c>
      <c r="AY120" s="124" t="s">
        <v>164</v>
      </c>
      <c r="BK120" s="132">
        <f>BK121</f>
        <v>0</v>
      </c>
    </row>
    <row r="121" spans="2:65" s="11" customFormat="1" ht="22.9" customHeight="1">
      <c r="B121" s="123"/>
      <c r="D121" s="124" t="s">
        <v>73</v>
      </c>
      <c r="E121" s="133" t="s">
        <v>3652</v>
      </c>
      <c r="F121" s="133" t="s">
        <v>3653</v>
      </c>
      <c r="I121" s="126"/>
      <c r="J121" s="134">
        <f>BK121</f>
        <v>0</v>
      </c>
      <c r="L121" s="123"/>
      <c r="M121" s="128"/>
      <c r="P121" s="129">
        <f>SUM(P122:P166)</f>
        <v>0</v>
      </c>
      <c r="R121" s="129">
        <f>SUM(R122:R166)</f>
        <v>2.3493400000000002</v>
      </c>
      <c r="T121" s="130">
        <f>SUM(T122:T166)</f>
        <v>0</v>
      </c>
      <c r="AR121" s="124" t="s">
        <v>525</v>
      </c>
      <c r="AT121" s="131" t="s">
        <v>73</v>
      </c>
      <c r="AU121" s="131" t="s">
        <v>82</v>
      </c>
      <c r="AY121" s="124" t="s">
        <v>164</v>
      </c>
      <c r="BK121" s="132">
        <f>SUM(BK122:BK166)</f>
        <v>0</v>
      </c>
    </row>
    <row r="122" spans="2:65" s="1" customFormat="1" ht="24.2" customHeight="1">
      <c r="B122" s="135"/>
      <c r="C122" s="136" t="s">
        <v>82</v>
      </c>
      <c r="D122" s="136" t="s">
        <v>168</v>
      </c>
      <c r="E122" s="137" t="s">
        <v>3654</v>
      </c>
      <c r="F122" s="138" t="s">
        <v>3655</v>
      </c>
      <c r="G122" s="139" t="s">
        <v>249</v>
      </c>
      <c r="H122" s="140">
        <v>16</v>
      </c>
      <c r="I122" s="141"/>
      <c r="J122" s="142">
        <f t="shared" ref="J122:J166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66" si="1">O122*H122</f>
        <v>0</v>
      </c>
      <c r="Q122" s="146">
        <v>0</v>
      </c>
      <c r="R122" s="146">
        <f t="shared" ref="R122:R166" si="2">Q122*H122</f>
        <v>0</v>
      </c>
      <c r="S122" s="146">
        <v>0</v>
      </c>
      <c r="T122" s="147">
        <f t="shared" ref="T122:T166" si="3">S122*H122</f>
        <v>0</v>
      </c>
      <c r="AR122" s="148" t="s">
        <v>453</v>
      </c>
      <c r="AT122" s="148" t="s">
        <v>168</v>
      </c>
      <c r="AU122" s="148" t="s">
        <v>173</v>
      </c>
      <c r="AY122" s="13" t="s">
        <v>164</v>
      </c>
      <c r="BE122" s="149">
        <f t="shared" ref="BE122:BE166" si="4">IF(N122="základná",J122,0)</f>
        <v>0</v>
      </c>
      <c r="BF122" s="149">
        <f t="shared" ref="BF122:BF166" si="5">IF(N122="znížená",J122,0)</f>
        <v>0</v>
      </c>
      <c r="BG122" s="149">
        <f t="shared" ref="BG122:BG166" si="6">IF(N122="zákl. prenesená",J122,0)</f>
        <v>0</v>
      </c>
      <c r="BH122" s="149">
        <f t="shared" ref="BH122:BH166" si="7">IF(N122="zníž. prenesená",J122,0)</f>
        <v>0</v>
      </c>
      <c r="BI122" s="149">
        <f t="shared" ref="BI122:BI166" si="8">IF(N122="nulová",J122,0)</f>
        <v>0</v>
      </c>
      <c r="BJ122" s="13" t="s">
        <v>173</v>
      </c>
      <c r="BK122" s="149">
        <f t="shared" ref="BK122:BK166" si="9">ROUND(I122*H122,2)</f>
        <v>0</v>
      </c>
      <c r="BL122" s="13" t="s">
        <v>453</v>
      </c>
      <c r="BM122" s="148" t="s">
        <v>173</v>
      </c>
    </row>
    <row r="123" spans="2:65" s="1" customFormat="1" ht="24.2" customHeight="1">
      <c r="B123" s="135"/>
      <c r="C123" s="155" t="s">
        <v>173</v>
      </c>
      <c r="D123" s="155" t="s">
        <v>556</v>
      </c>
      <c r="E123" s="156" t="s">
        <v>3656</v>
      </c>
      <c r="F123" s="157" t="s">
        <v>3657</v>
      </c>
      <c r="G123" s="158" t="s">
        <v>249</v>
      </c>
      <c r="H123" s="159">
        <v>16</v>
      </c>
      <c r="I123" s="160"/>
      <c r="J123" s="161">
        <f t="shared" si="0"/>
        <v>0</v>
      </c>
      <c r="K123" s="162"/>
      <c r="L123" s="163"/>
      <c r="M123" s="164" t="s">
        <v>1</v>
      </c>
      <c r="N123" s="165" t="s">
        <v>40</v>
      </c>
      <c r="P123" s="146">
        <f t="shared" si="1"/>
        <v>0</v>
      </c>
      <c r="Q123" s="146">
        <v>1.57E-3</v>
      </c>
      <c r="R123" s="146">
        <f t="shared" si="2"/>
        <v>2.512E-2</v>
      </c>
      <c r="S123" s="146">
        <v>0</v>
      </c>
      <c r="T123" s="147">
        <f t="shared" si="3"/>
        <v>0</v>
      </c>
      <c r="AR123" s="148" t="s">
        <v>1476</v>
      </c>
      <c r="AT123" s="148" t="s">
        <v>556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453</v>
      </c>
      <c r="BM123" s="148" t="s">
        <v>172</v>
      </c>
    </row>
    <row r="124" spans="2:65" s="1" customFormat="1" ht="16.5" customHeight="1">
      <c r="B124" s="135"/>
      <c r="C124" s="136" t="s">
        <v>525</v>
      </c>
      <c r="D124" s="136" t="s">
        <v>168</v>
      </c>
      <c r="E124" s="137" t="s">
        <v>3658</v>
      </c>
      <c r="F124" s="138" t="s">
        <v>3659</v>
      </c>
      <c r="G124" s="139" t="s">
        <v>249</v>
      </c>
      <c r="H124" s="140">
        <v>44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453</v>
      </c>
      <c r="AT124" s="148" t="s">
        <v>168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453</v>
      </c>
      <c r="BM124" s="148" t="s">
        <v>535</v>
      </c>
    </row>
    <row r="125" spans="2:65" s="1" customFormat="1" ht="16.5" customHeight="1">
      <c r="B125" s="135"/>
      <c r="C125" s="155" t="s">
        <v>172</v>
      </c>
      <c r="D125" s="155" t="s">
        <v>556</v>
      </c>
      <c r="E125" s="156" t="s">
        <v>3660</v>
      </c>
      <c r="F125" s="157" t="s">
        <v>3661</v>
      </c>
      <c r="G125" s="158" t="s">
        <v>249</v>
      </c>
      <c r="H125" s="159">
        <v>44</v>
      </c>
      <c r="I125" s="160"/>
      <c r="J125" s="161">
        <f t="shared" si="0"/>
        <v>0</v>
      </c>
      <c r="K125" s="162"/>
      <c r="L125" s="163"/>
      <c r="M125" s="164" t="s">
        <v>1</v>
      </c>
      <c r="N125" s="165" t="s">
        <v>40</v>
      </c>
      <c r="P125" s="146">
        <f t="shared" si="1"/>
        <v>0</v>
      </c>
      <c r="Q125" s="146">
        <v>1.73E-3</v>
      </c>
      <c r="R125" s="146">
        <f t="shared" si="2"/>
        <v>7.6119999999999993E-2</v>
      </c>
      <c r="S125" s="146">
        <v>0</v>
      </c>
      <c r="T125" s="147">
        <f t="shared" si="3"/>
        <v>0</v>
      </c>
      <c r="AR125" s="148" t="s">
        <v>1476</v>
      </c>
      <c r="AT125" s="148" t="s">
        <v>556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453</v>
      </c>
      <c r="BM125" s="148" t="s">
        <v>543</v>
      </c>
    </row>
    <row r="126" spans="2:65" s="1" customFormat="1" ht="24.2" customHeight="1">
      <c r="B126" s="135"/>
      <c r="C126" s="136" t="s">
        <v>483</v>
      </c>
      <c r="D126" s="136" t="s">
        <v>168</v>
      </c>
      <c r="E126" s="137" t="s">
        <v>3662</v>
      </c>
      <c r="F126" s="138" t="s">
        <v>3663</v>
      </c>
      <c r="G126" s="139" t="s">
        <v>192</v>
      </c>
      <c r="H126" s="140">
        <v>114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453</v>
      </c>
      <c r="AT126" s="148" t="s">
        <v>168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453</v>
      </c>
      <c r="BM126" s="148" t="s">
        <v>108</v>
      </c>
    </row>
    <row r="127" spans="2:65" s="1" customFormat="1" ht="24.2" customHeight="1">
      <c r="B127" s="135"/>
      <c r="C127" s="136" t="s">
        <v>535</v>
      </c>
      <c r="D127" s="136" t="s">
        <v>168</v>
      </c>
      <c r="E127" s="137" t="s">
        <v>3664</v>
      </c>
      <c r="F127" s="138" t="s">
        <v>3665</v>
      </c>
      <c r="G127" s="139" t="s">
        <v>192</v>
      </c>
      <c r="H127" s="140">
        <v>20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453</v>
      </c>
      <c r="AT127" s="148" t="s">
        <v>168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114</v>
      </c>
    </row>
    <row r="128" spans="2:65" s="1" customFormat="1" ht="24.2" customHeight="1">
      <c r="B128" s="135"/>
      <c r="C128" s="136" t="s">
        <v>539</v>
      </c>
      <c r="D128" s="136" t="s">
        <v>168</v>
      </c>
      <c r="E128" s="137" t="s">
        <v>3666</v>
      </c>
      <c r="F128" s="138" t="s">
        <v>3667</v>
      </c>
      <c r="G128" s="139" t="s">
        <v>192</v>
      </c>
      <c r="H128" s="140">
        <v>2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453</v>
      </c>
      <c r="AT128" s="148" t="s">
        <v>168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120</v>
      </c>
    </row>
    <row r="129" spans="2:65" s="1" customFormat="1" ht="24.2" customHeight="1">
      <c r="B129" s="135"/>
      <c r="C129" s="155" t="s">
        <v>543</v>
      </c>
      <c r="D129" s="155" t="s">
        <v>556</v>
      </c>
      <c r="E129" s="156" t="s">
        <v>3668</v>
      </c>
      <c r="F129" s="157" t="s">
        <v>3669</v>
      </c>
      <c r="G129" s="158" t="s">
        <v>192</v>
      </c>
      <c r="H129" s="159">
        <v>1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2.3E-2</v>
      </c>
      <c r="R129" s="146">
        <f t="shared" si="2"/>
        <v>2.3E-2</v>
      </c>
      <c r="S129" s="146">
        <v>0</v>
      </c>
      <c r="T129" s="147">
        <f t="shared" si="3"/>
        <v>0</v>
      </c>
      <c r="AR129" s="148" t="s">
        <v>1476</v>
      </c>
      <c r="AT129" s="148" t="s">
        <v>556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215</v>
      </c>
    </row>
    <row r="130" spans="2:65" s="1" customFormat="1" ht="24.2" customHeight="1">
      <c r="B130" s="135"/>
      <c r="C130" s="155" t="s">
        <v>165</v>
      </c>
      <c r="D130" s="155" t="s">
        <v>556</v>
      </c>
      <c r="E130" s="156" t="s">
        <v>3670</v>
      </c>
      <c r="F130" s="157" t="s">
        <v>3671</v>
      </c>
      <c r="G130" s="158" t="s">
        <v>192</v>
      </c>
      <c r="H130" s="159">
        <v>1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2.8000000000000001E-2</v>
      </c>
      <c r="R130" s="146">
        <f t="shared" si="2"/>
        <v>2.8000000000000001E-2</v>
      </c>
      <c r="S130" s="146">
        <v>0</v>
      </c>
      <c r="T130" s="147">
        <f t="shared" si="3"/>
        <v>0</v>
      </c>
      <c r="AR130" s="148" t="s">
        <v>1476</v>
      </c>
      <c r="AT130" s="148" t="s">
        <v>556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223</v>
      </c>
    </row>
    <row r="131" spans="2:65" s="1" customFormat="1" ht="16.5" customHeight="1">
      <c r="B131" s="135"/>
      <c r="C131" s="155" t="s">
        <v>108</v>
      </c>
      <c r="D131" s="155" t="s">
        <v>556</v>
      </c>
      <c r="E131" s="156" t="s">
        <v>3672</v>
      </c>
      <c r="F131" s="157" t="s">
        <v>3673</v>
      </c>
      <c r="G131" s="158" t="s">
        <v>192</v>
      </c>
      <c r="H131" s="159">
        <v>1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1476</v>
      </c>
      <c r="AT131" s="148" t="s">
        <v>556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7</v>
      </c>
    </row>
    <row r="132" spans="2:65" s="1" customFormat="1" ht="24.2" customHeight="1">
      <c r="B132" s="135"/>
      <c r="C132" s="136" t="s">
        <v>111</v>
      </c>
      <c r="D132" s="136" t="s">
        <v>168</v>
      </c>
      <c r="E132" s="137" t="s">
        <v>3674</v>
      </c>
      <c r="F132" s="138" t="s">
        <v>3675</v>
      </c>
      <c r="G132" s="139" t="s">
        <v>249</v>
      </c>
      <c r="H132" s="140">
        <v>100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453</v>
      </c>
      <c r="AT132" s="148" t="s">
        <v>168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238</v>
      </c>
    </row>
    <row r="133" spans="2:65" s="1" customFormat="1" ht="16.5" customHeight="1">
      <c r="B133" s="135"/>
      <c r="C133" s="155" t="s">
        <v>114</v>
      </c>
      <c r="D133" s="155" t="s">
        <v>556</v>
      </c>
      <c r="E133" s="156" t="s">
        <v>3676</v>
      </c>
      <c r="F133" s="157" t="s">
        <v>3677</v>
      </c>
      <c r="G133" s="158" t="s">
        <v>425</v>
      </c>
      <c r="H133" s="159">
        <v>40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1E-3</v>
      </c>
      <c r="R133" s="146">
        <f t="shared" si="2"/>
        <v>0.04</v>
      </c>
      <c r="S133" s="146">
        <v>0</v>
      </c>
      <c r="T133" s="147">
        <f t="shared" si="3"/>
        <v>0</v>
      </c>
      <c r="AR133" s="148" t="s">
        <v>1476</v>
      </c>
      <c r="AT133" s="148" t="s">
        <v>556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255</v>
      </c>
    </row>
    <row r="134" spans="2:65" s="1" customFormat="1" ht="16.5" customHeight="1">
      <c r="B134" s="135"/>
      <c r="C134" s="136" t="s">
        <v>117</v>
      </c>
      <c r="D134" s="136" t="s">
        <v>168</v>
      </c>
      <c r="E134" s="137" t="s">
        <v>3678</v>
      </c>
      <c r="F134" s="138" t="s">
        <v>3679</v>
      </c>
      <c r="G134" s="139" t="s">
        <v>192</v>
      </c>
      <c r="H134" s="140">
        <v>100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453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263</v>
      </c>
    </row>
    <row r="135" spans="2:65" s="1" customFormat="1" ht="24.2" customHeight="1">
      <c r="B135" s="135"/>
      <c r="C135" s="155" t="s">
        <v>120</v>
      </c>
      <c r="D135" s="155" t="s">
        <v>556</v>
      </c>
      <c r="E135" s="156" t="s">
        <v>3680</v>
      </c>
      <c r="F135" s="157" t="s">
        <v>3681</v>
      </c>
      <c r="G135" s="158" t="s">
        <v>192</v>
      </c>
      <c r="H135" s="159">
        <v>100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1.06E-3</v>
      </c>
      <c r="R135" s="146">
        <f t="shared" si="2"/>
        <v>0.106</v>
      </c>
      <c r="S135" s="146">
        <v>0</v>
      </c>
      <c r="T135" s="147">
        <f t="shared" si="3"/>
        <v>0</v>
      </c>
      <c r="AR135" s="148" t="s">
        <v>1476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271</v>
      </c>
    </row>
    <row r="136" spans="2:65" s="1" customFormat="1" ht="16.5" customHeight="1">
      <c r="B136" s="135"/>
      <c r="C136" s="136" t="s">
        <v>123</v>
      </c>
      <c r="D136" s="136" t="s">
        <v>168</v>
      </c>
      <c r="E136" s="137" t="s">
        <v>3682</v>
      </c>
      <c r="F136" s="138" t="s">
        <v>3683</v>
      </c>
      <c r="G136" s="139" t="s">
        <v>192</v>
      </c>
      <c r="H136" s="140">
        <v>6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453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276</v>
      </c>
    </row>
    <row r="137" spans="2:65" s="1" customFormat="1" ht="21.75" customHeight="1">
      <c r="B137" s="135"/>
      <c r="C137" s="155" t="s">
        <v>215</v>
      </c>
      <c r="D137" s="155" t="s">
        <v>556</v>
      </c>
      <c r="E137" s="156" t="s">
        <v>3684</v>
      </c>
      <c r="F137" s="157" t="s">
        <v>3685</v>
      </c>
      <c r="G137" s="158" t="s">
        <v>192</v>
      </c>
      <c r="H137" s="159">
        <v>6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1.1350000000000001E-2</v>
      </c>
      <c r="R137" s="146">
        <f t="shared" si="2"/>
        <v>6.8100000000000008E-2</v>
      </c>
      <c r="S137" s="146">
        <v>0</v>
      </c>
      <c r="T137" s="147">
        <f t="shared" si="3"/>
        <v>0</v>
      </c>
      <c r="AR137" s="148" t="s">
        <v>1476</v>
      </c>
      <c r="AT137" s="148" t="s">
        <v>556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284</v>
      </c>
    </row>
    <row r="138" spans="2:65" s="1" customFormat="1" ht="16.5" customHeight="1">
      <c r="B138" s="135"/>
      <c r="C138" s="136" t="s">
        <v>219</v>
      </c>
      <c r="D138" s="136" t="s">
        <v>168</v>
      </c>
      <c r="E138" s="137" t="s">
        <v>3686</v>
      </c>
      <c r="F138" s="138" t="s">
        <v>3687</v>
      </c>
      <c r="G138" s="139" t="s">
        <v>192</v>
      </c>
      <c r="H138" s="140">
        <v>6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453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292</v>
      </c>
    </row>
    <row r="139" spans="2:65" s="1" customFormat="1" ht="24.2" customHeight="1">
      <c r="B139" s="135"/>
      <c r="C139" s="155" t="s">
        <v>223</v>
      </c>
      <c r="D139" s="155" t="s">
        <v>556</v>
      </c>
      <c r="E139" s="156" t="s">
        <v>3688</v>
      </c>
      <c r="F139" s="157" t="s">
        <v>3689</v>
      </c>
      <c r="G139" s="158" t="s">
        <v>192</v>
      </c>
      <c r="H139" s="159">
        <v>6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1.7000000000000001E-2</v>
      </c>
      <c r="R139" s="146">
        <f t="shared" si="2"/>
        <v>0.10200000000000001</v>
      </c>
      <c r="S139" s="146">
        <v>0</v>
      </c>
      <c r="T139" s="147">
        <f t="shared" si="3"/>
        <v>0</v>
      </c>
      <c r="AR139" s="148" t="s">
        <v>1476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300</v>
      </c>
    </row>
    <row r="140" spans="2:65" s="1" customFormat="1" ht="24.2" customHeight="1">
      <c r="B140" s="135"/>
      <c r="C140" s="155" t="s">
        <v>227</v>
      </c>
      <c r="D140" s="155" t="s">
        <v>556</v>
      </c>
      <c r="E140" s="156" t="s">
        <v>3690</v>
      </c>
      <c r="F140" s="157" t="s">
        <v>3691</v>
      </c>
      <c r="G140" s="158" t="s">
        <v>192</v>
      </c>
      <c r="H140" s="159">
        <v>6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5.0000000000000002E-5</v>
      </c>
      <c r="R140" s="146">
        <f t="shared" si="2"/>
        <v>3.0000000000000003E-4</v>
      </c>
      <c r="S140" s="146">
        <v>0</v>
      </c>
      <c r="T140" s="147">
        <f t="shared" si="3"/>
        <v>0</v>
      </c>
      <c r="AR140" s="148" t="s">
        <v>1476</v>
      </c>
      <c r="AT140" s="148" t="s">
        <v>556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322</v>
      </c>
    </row>
    <row r="141" spans="2:65" s="1" customFormat="1" ht="21.75" customHeight="1">
      <c r="B141" s="135"/>
      <c r="C141" s="136" t="s">
        <v>7</v>
      </c>
      <c r="D141" s="136" t="s">
        <v>168</v>
      </c>
      <c r="E141" s="137" t="s">
        <v>3692</v>
      </c>
      <c r="F141" s="138" t="s">
        <v>3693</v>
      </c>
      <c r="G141" s="139" t="s">
        <v>192</v>
      </c>
      <c r="H141" s="140">
        <v>20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453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330</v>
      </c>
    </row>
    <row r="142" spans="2:65" s="1" customFormat="1" ht="16.5" customHeight="1">
      <c r="B142" s="135"/>
      <c r="C142" s="155" t="s">
        <v>234</v>
      </c>
      <c r="D142" s="155" t="s">
        <v>556</v>
      </c>
      <c r="E142" s="156" t="s">
        <v>3694</v>
      </c>
      <c r="F142" s="157" t="s">
        <v>3695</v>
      </c>
      <c r="G142" s="158" t="s">
        <v>192</v>
      </c>
      <c r="H142" s="159">
        <v>20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2.2000000000000001E-4</v>
      </c>
      <c r="R142" s="146">
        <f t="shared" si="2"/>
        <v>4.4000000000000003E-3</v>
      </c>
      <c r="S142" s="146">
        <v>0</v>
      </c>
      <c r="T142" s="147">
        <f t="shared" si="3"/>
        <v>0</v>
      </c>
      <c r="AR142" s="148" t="s">
        <v>1476</v>
      </c>
      <c r="AT142" s="148" t="s">
        <v>556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453</v>
      </c>
      <c r="BM142" s="148" t="s">
        <v>340</v>
      </c>
    </row>
    <row r="143" spans="2:65" s="1" customFormat="1" ht="16.5" customHeight="1">
      <c r="B143" s="135"/>
      <c r="C143" s="136" t="s">
        <v>238</v>
      </c>
      <c r="D143" s="136" t="s">
        <v>168</v>
      </c>
      <c r="E143" s="137" t="s">
        <v>3696</v>
      </c>
      <c r="F143" s="138" t="s">
        <v>3697</v>
      </c>
      <c r="G143" s="139" t="s">
        <v>192</v>
      </c>
      <c r="H143" s="140">
        <v>20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453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453</v>
      </c>
      <c r="BM143" s="148" t="s">
        <v>348</v>
      </c>
    </row>
    <row r="144" spans="2:65" s="1" customFormat="1" ht="24.2" customHeight="1">
      <c r="B144" s="135"/>
      <c r="C144" s="155" t="s">
        <v>242</v>
      </c>
      <c r="D144" s="155" t="s">
        <v>556</v>
      </c>
      <c r="E144" s="156" t="s">
        <v>3698</v>
      </c>
      <c r="F144" s="157" t="s">
        <v>3699</v>
      </c>
      <c r="G144" s="158" t="s">
        <v>192</v>
      </c>
      <c r="H144" s="159">
        <v>20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1.6000000000000001E-4</v>
      </c>
      <c r="R144" s="146">
        <f t="shared" si="2"/>
        <v>3.2000000000000002E-3</v>
      </c>
      <c r="S144" s="146">
        <v>0</v>
      </c>
      <c r="T144" s="147">
        <f t="shared" si="3"/>
        <v>0</v>
      </c>
      <c r="AR144" s="148" t="s">
        <v>1476</v>
      </c>
      <c r="AT144" s="148" t="s">
        <v>556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453</v>
      </c>
      <c r="BM144" s="148" t="s">
        <v>367</v>
      </c>
    </row>
    <row r="145" spans="2:65" s="1" customFormat="1" ht="24.2" customHeight="1">
      <c r="B145" s="135"/>
      <c r="C145" s="136" t="s">
        <v>255</v>
      </c>
      <c r="D145" s="136" t="s">
        <v>168</v>
      </c>
      <c r="E145" s="137" t="s">
        <v>3700</v>
      </c>
      <c r="F145" s="138" t="s">
        <v>3701</v>
      </c>
      <c r="G145" s="139" t="s">
        <v>249</v>
      </c>
      <c r="H145" s="140">
        <v>100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453</v>
      </c>
      <c r="AT145" s="148" t="s">
        <v>168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453</v>
      </c>
      <c r="BM145" s="148" t="s">
        <v>379</v>
      </c>
    </row>
    <row r="146" spans="2:65" s="1" customFormat="1" ht="16.5" customHeight="1">
      <c r="B146" s="135"/>
      <c r="C146" s="155" t="s">
        <v>259</v>
      </c>
      <c r="D146" s="155" t="s">
        <v>556</v>
      </c>
      <c r="E146" s="156" t="s">
        <v>3702</v>
      </c>
      <c r="F146" s="157" t="s">
        <v>3703</v>
      </c>
      <c r="G146" s="158" t="s">
        <v>425</v>
      </c>
      <c r="H146" s="159">
        <v>14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1E-3</v>
      </c>
      <c r="R146" s="146">
        <f t="shared" si="2"/>
        <v>1.4E-2</v>
      </c>
      <c r="S146" s="146">
        <v>0</v>
      </c>
      <c r="T146" s="147">
        <f t="shared" si="3"/>
        <v>0</v>
      </c>
      <c r="AR146" s="148" t="s">
        <v>1476</v>
      </c>
      <c r="AT146" s="148" t="s">
        <v>556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453</v>
      </c>
      <c r="BM146" s="148" t="s">
        <v>387</v>
      </c>
    </row>
    <row r="147" spans="2:65" s="1" customFormat="1" ht="16.5" customHeight="1">
      <c r="B147" s="135"/>
      <c r="C147" s="136" t="s">
        <v>263</v>
      </c>
      <c r="D147" s="136" t="s">
        <v>168</v>
      </c>
      <c r="E147" s="137" t="s">
        <v>3704</v>
      </c>
      <c r="F147" s="138" t="s">
        <v>3705</v>
      </c>
      <c r="G147" s="139" t="s">
        <v>192</v>
      </c>
      <c r="H147" s="140">
        <v>17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453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453</v>
      </c>
      <c r="BM147" s="148" t="s">
        <v>395</v>
      </c>
    </row>
    <row r="148" spans="2:65" s="1" customFormat="1" ht="24.2" customHeight="1">
      <c r="B148" s="135"/>
      <c r="C148" s="155" t="s">
        <v>267</v>
      </c>
      <c r="D148" s="155" t="s">
        <v>556</v>
      </c>
      <c r="E148" s="156" t="s">
        <v>3706</v>
      </c>
      <c r="F148" s="157" t="s">
        <v>3707</v>
      </c>
      <c r="G148" s="158" t="s">
        <v>192</v>
      </c>
      <c r="H148" s="159">
        <v>17</v>
      </c>
      <c r="I148" s="160"/>
      <c r="J148" s="161">
        <f t="shared" si="0"/>
        <v>0</v>
      </c>
      <c r="K148" s="162"/>
      <c r="L148" s="163"/>
      <c r="M148" s="164" t="s">
        <v>1</v>
      </c>
      <c r="N148" s="165" t="s">
        <v>40</v>
      </c>
      <c r="P148" s="146">
        <f t="shared" si="1"/>
        <v>0</v>
      </c>
      <c r="Q148" s="146">
        <v>1E-4</v>
      </c>
      <c r="R148" s="146">
        <f t="shared" si="2"/>
        <v>1.7000000000000001E-3</v>
      </c>
      <c r="S148" s="146">
        <v>0</v>
      </c>
      <c r="T148" s="147">
        <f t="shared" si="3"/>
        <v>0</v>
      </c>
      <c r="AR148" s="148" t="s">
        <v>1476</v>
      </c>
      <c r="AT148" s="148" t="s">
        <v>556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453</v>
      </c>
      <c r="BM148" s="148" t="s">
        <v>404</v>
      </c>
    </row>
    <row r="149" spans="2:65" s="1" customFormat="1" ht="24.2" customHeight="1">
      <c r="B149" s="135"/>
      <c r="C149" s="136" t="s">
        <v>271</v>
      </c>
      <c r="D149" s="136" t="s">
        <v>168</v>
      </c>
      <c r="E149" s="137" t="s">
        <v>3708</v>
      </c>
      <c r="F149" s="138" t="s">
        <v>3709</v>
      </c>
      <c r="G149" s="139" t="s">
        <v>402</v>
      </c>
      <c r="H149" s="140">
        <v>57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453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453</v>
      </c>
      <c r="BM149" s="148" t="s">
        <v>418</v>
      </c>
    </row>
    <row r="150" spans="2:65" s="1" customFormat="1" ht="24.2" customHeight="1">
      <c r="B150" s="135"/>
      <c r="C150" s="155" t="s">
        <v>609</v>
      </c>
      <c r="D150" s="155" t="s">
        <v>556</v>
      </c>
      <c r="E150" s="156" t="s">
        <v>3710</v>
      </c>
      <c r="F150" s="157" t="s">
        <v>3711</v>
      </c>
      <c r="G150" s="158" t="s">
        <v>402</v>
      </c>
      <c r="H150" s="159">
        <v>57</v>
      </c>
      <c r="I150" s="160"/>
      <c r="J150" s="161">
        <f t="shared" si="0"/>
        <v>0</v>
      </c>
      <c r="K150" s="162"/>
      <c r="L150" s="163"/>
      <c r="M150" s="164" t="s">
        <v>1</v>
      </c>
      <c r="N150" s="165" t="s">
        <v>40</v>
      </c>
      <c r="P150" s="146">
        <f t="shared" si="1"/>
        <v>0</v>
      </c>
      <c r="Q150" s="146">
        <v>3.2000000000000002E-3</v>
      </c>
      <c r="R150" s="146">
        <f t="shared" si="2"/>
        <v>0.18240000000000001</v>
      </c>
      <c r="S150" s="146">
        <v>0</v>
      </c>
      <c r="T150" s="147">
        <f t="shared" si="3"/>
        <v>0</v>
      </c>
      <c r="AR150" s="148" t="s">
        <v>1476</v>
      </c>
      <c r="AT150" s="148" t="s">
        <v>556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453</v>
      </c>
      <c r="BM150" s="148" t="s">
        <v>427</v>
      </c>
    </row>
    <row r="151" spans="2:65" s="1" customFormat="1" ht="24.2" customHeight="1">
      <c r="B151" s="135"/>
      <c r="C151" s="136" t="s">
        <v>276</v>
      </c>
      <c r="D151" s="136" t="s">
        <v>168</v>
      </c>
      <c r="E151" s="137" t="s">
        <v>3712</v>
      </c>
      <c r="F151" s="138" t="s">
        <v>3713</v>
      </c>
      <c r="G151" s="139" t="s">
        <v>192</v>
      </c>
      <c r="H151" s="140">
        <v>57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453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453</v>
      </c>
      <c r="BM151" s="148" t="s">
        <v>435</v>
      </c>
    </row>
    <row r="152" spans="2:65" s="1" customFormat="1" ht="24.2" customHeight="1">
      <c r="B152" s="135"/>
      <c r="C152" s="155" t="s">
        <v>280</v>
      </c>
      <c r="D152" s="155" t="s">
        <v>556</v>
      </c>
      <c r="E152" s="156" t="s">
        <v>3714</v>
      </c>
      <c r="F152" s="157" t="s">
        <v>3715</v>
      </c>
      <c r="G152" s="158" t="s">
        <v>192</v>
      </c>
      <c r="H152" s="159">
        <v>57</v>
      </c>
      <c r="I152" s="160"/>
      <c r="J152" s="161">
        <f t="shared" si="0"/>
        <v>0</v>
      </c>
      <c r="K152" s="162"/>
      <c r="L152" s="163"/>
      <c r="M152" s="164" t="s">
        <v>1</v>
      </c>
      <c r="N152" s="165" t="s">
        <v>40</v>
      </c>
      <c r="P152" s="146">
        <f t="shared" si="1"/>
        <v>0</v>
      </c>
      <c r="Q152" s="146">
        <v>2.5999999999999999E-2</v>
      </c>
      <c r="R152" s="146">
        <f t="shared" si="2"/>
        <v>1.482</v>
      </c>
      <c r="S152" s="146">
        <v>0</v>
      </c>
      <c r="T152" s="147">
        <f t="shared" si="3"/>
        <v>0</v>
      </c>
      <c r="AR152" s="148" t="s">
        <v>1476</v>
      </c>
      <c r="AT152" s="148" t="s">
        <v>556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453</v>
      </c>
      <c r="BM152" s="148" t="s">
        <v>445</v>
      </c>
    </row>
    <row r="153" spans="2:65" s="1" customFormat="1" ht="16.5" customHeight="1">
      <c r="B153" s="135"/>
      <c r="C153" s="155" t="s">
        <v>284</v>
      </c>
      <c r="D153" s="155" t="s">
        <v>556</v>
      </c>
      <c r="E153" s="156" t="s">
        <v>3716</v>
      </c>
      <c r="F153" s="157" t="s">
        <v>3717</v>
      </c>
      <c r="G153" s="158" t="s">
        <v>192</v>
      </c>
      <c r="H153" s="159">
        <v>155.738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1476</v>
      </c>
      <c r="AT153" s="148" t="s">
        <v>556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453</v>
      </c>
      <c r="BM153" s="148" t="s">
        <v>453</v>
      </c>
    </row>
    <row r="154" spans="2:65" s="1" customFormat="1" ht="24.2" customHeight="1">
      <c r="B154" s="135"/>
      <c r="C154" s="136" t="s">
        <v>288</v>
      </c>
      <c r="D154" s="136" t="s">
        <v>168</v>
      </c>
      <c r="E154" s="137" t="s">
        <v>3718</v>
      </c>
      <c r="F154" s="138" t="s">
        <v>3719</v>
      </c>
      <c r="G154" s="139" t="s">
        <v>192</v>
      </c>
      <c r="H154" s="140">
        <v>1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453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453</v>
      </c>
      <c r="BM154" s="148" t="s">
        <v>463</v>
      </c>
    </row>
    <row r="155" spans="2:65" s="1" customFormat="1" ht="16.5" customHeight="1">
      <c r="B155" s="135"/>
      <c r="C155" s="155" t="s">
        <v>292</v>
      </c>
      <c r="D155" s="155" t="s">
        <v>556</v>
      </c>
      <c r="E155" s="156" t="s">
        <v>3720</v>
      </c>
      <c r="F155" s="157" t="s">
        <v>3721</v>
      </c>
      <c r="G155" s="158" t="s">
        <v>192</v>
      </c>
      <c r="H155" s="159">
        <v>1</v>
      </c>
      <c r="I155" s="160"/>
      <c r="J155" s="161">
        <f t="shared" si="0"/>
        <v>0</v>
      </c>
      <c r="K155" s="162"/>
      <c r="L155" s="163"/>
      <c r="M155" s="164" t="s">
        <v>1</v>
      </c>
      <c r="N155" s="165" t="s">
        <v>40</v>
      </c>
      <c r="P155" s="146">
        <f t="shared" si="1"/>
        <v>0</v>
      </c>
      <c r="Q155" s="146">
        <v>0.06</v>
      </c>
      <c r="R155" s="146">
        <f t="shared" si="2"/>
        <v>0.06</v>
      </c>
      <c r="S155" s="146">
        <v>0</v>
      </c>
      <c r="T155" s="147">
        <f t="shared" si="3"/>
        <v>0</v>
      </c>
      <c r="AR155" s="148" t="s">
        <v>1476</v>
      </c>
      <c r="AT155" s="148" t="s">
        <v>556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453</v>
      </c>
      <c r="BM155" s="148" t="s">
        <v>473</v>
      </c>
    </row>
    <row r="156" spans="2:65" s="1" customFormat="1" ht="37.9" customHeight="1">
      <c r="B156" s="135"/>
      <c r="C156" s="136" t="s">
        <v>296</v>
      </c>
      <c r="D156" s="136" t="s">
        <v>168</v>
      </c>
      <c r="E156" s="137" t="s">
        <v>3722</v>
      </c>
      <c r="F156" s="138" t="s">
        <v>3723</v>
      </c>
      <c r="G156" s="139" t="s">
        <v>363</v>
      </c>
      <c r="H156" s="140">
        <v>1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453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453</v>
      </c>
      <c r="BM156" s="148" t="s">
        <v>484</v>
      </c>
    </row>
    <row r="157" spans="2:65" s="1" customFormat="1" ht="16.5" customHeight="1">
      <c r="B157" s="135"/>
      <c r="C157" s="155" t="s">
        <v>300</v>
      </c>
      <c r="D157" s="155" t="s">
        <v>556</v>
      </c>
      <c r="E157" s="156" t="s">
        <v>3724</v>
      </c>
      <c r="F157" s="157" t="s">
        <v>3725</v>
      </c>
      <c r="G157" s="158" t="s">
        <v>192</v>
      </c>
      <c r="H157" s="159">
        <v>1</v>
      </c>
      <c r="I157" s="160"/>
      <c r="J157" s="161">
        <f t="shared" si="0"/>
        <v>0</v>
      </c>
      <c r="K157" s="162"/>
      <c r="L157" s="163"/>
      <c r="M157" s="164" t="s">
        <v>1</v>
      </c>
      <c r="N157" s="16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1476</v>
      </c>
      <c r="AT157" s="148" t="s">
        <v>556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453</v>
      </c>
      <c r="BM157" s="148" t="s">
        <v>314</v>
      </c>
    </row>
    <row r="158" spans="2:65" s="1" customFormat="1" ht="21.75" customHeight="1">
      <c r="B158" s="135"/>
      <c r="C158" s="136" t="s">
        <v>304</v>
      </c>
      <c r="D158" s="136" t="s">
        <v>168</v>
      </c>
      <c r="E158" s="137" t="s">
        <v>3726</v>
      </c>
      <c r="F158" s="138" t="s">
        <v>3727</v>
      </c>
      <c r="G158" s="139" t="s">
        <v>249</v>
      </c>
      <c r="H158" s="140">
        <v>250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453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453</v>
      </c>
      <c r="BM158" s="148" t="s">
        <v>246</v>
      </c>
    </row>
    <row r="159" spans="2:65" s="1" customFormat="1" ht="16.5" customHeight="1">
      <c r="B159" s="135"/>
      <c r="C159" s="155" t="s">
        <v>322</v>
      </c>
      <c r="D159" s="155" t="s">
        <v>556</v>
      </c>
      <c r="E159" s="156" t="s">
        <v>3728</v>
      </c>
      <c r="F159" s="157" t="s">
        <v>3729</v>
      </c>
      <c r="G159" s="158" t="s">
        <v>249</v>
      </c>
      <c r="H159" s="159">
        <v>250</v>
      </c>
      <c r="I159" s="160"/>
      <c r="J159" s="161">
        <f t="shared" si="0"/>
        <v>0</v>
      </c>
      <c r="K159" s="162"/>
      <c r="L159" s="163"/>
      <c r="M159" s="164" t="s">
        <v>1</v>
      </c>
      <c r="N159" s="165" t="s">
        <v>40</v>
      </c>
      <c r="P159" s="146">
        <f t="shared" si="1"/>
        <v>0</v>
      </c>
      <c r="Q159" s="146">
        <v>1.3999999999999999E-4</v>
      </c>
      <c r="R159" s="146">
        <f t="shared" si="2"/>
        <v>3.4999999999999996E-2</v>
      </c>
      <c r="S159" s="146">
        <v>0</v>
      </c>
      <c r="T159" s="147">
        <f t="shared" si="3"/>
        <v>0</v>
      </c>
      <c r="AR159" s="148" t="s">
        <v>1476</v>
      </c>
      <c r="AT159" s="148" t="s">
        <v>556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453</v>
      </c>
      <c r="BM159" s="148" t="s">
        <v>182</v>
      </c>
    </row>
    <row r="160" spans="2:65" s="1" customFormat="1" ht="16.5" customHeight="1">
      <c r="B160" s="135"/>
      <c r="C160" s="155" t="s">
        <v>326</v>
      </c>
      <c r="D160" s="155" t="s">
        <v>556</v>
      </c>
      <c r="E160" s="156" t="s">
        <v>3730</v>
      </c>
      <c r="F160" s="157" t="s">
        <v>3731</v>
      </c>
      <c r="G160" s="158" t="s">
        <v>192</v>
      </c>
      <c r="H160" s="159">
        <v>114</v>
      </c>
      <c r="I160" s="160"/>
      <c r="J160" s="161">
        <f t="shared" si="0"/>
        <v>0</v>
      </c>
      <c r="K160" s="162"/>
      <c r="L160" s="163"/>
      <c r="M160" s="164" t="s">
        <v>1</v>
      </c>
      <c r="N160" s="16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1476</v>
      </c>
      <c r="AT160" s="148" t="s">
        <v>556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453</v>
      </c>
      <c r="BM160" s="148" t="s">
        <v>189</v>
      </c>
    </row>
    <row r="161" spans="2:65" s="1" customFormat="1" ht="21.75" customHeight="1">
      <c r="B161" s="135"/>
      <c r="C161" s="136" t="s">
        <v>330</v>
      </c>
      <c r="D161" s="136" t="s">
        <v>168</v>
      </c>
      <c r="E161" s="137" t="s">
        <v>3732</v>
      </c>
      <c r="F161" s="138" t="s">
        <v>3733</v>
      </c>
      <c r="G161" s="139" t="s">
        <v>249</v>
      </c>
      <c r="H161" s="140">
        <v>50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453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453</v>
      </c>
      <c r="BM161" s="148" t="s">
        <v>194</v>
      </c>
    </row>
    <row r="162" spans="2:65" s="1" customFormat="1" ht="16.5" customHeight="1">
      <c r="B162" s="135"/>
      <c r="C162" s="155" t="s">
        <v>334</v>
      </c>
      <c r="D162" s="155" t="s">
        <v>556</v>
      </c>
      <c r="E162" s="156" t="s">
        <v>3734</v>
      </c>
      <c r="F162" s="157" t="s">
        <v>3735</v>
      </c>
      <c r="G162" s="158" t="s">
        <v>249</v>
      </c>
      <c r="H162" s="159">
        <v>50</v>
      </c>
      <c r="I162" s="160"/>
      <c r="J162" s="161">
        <f t="shared" si="0"/>
        <v>0</v>
      </c>
      <c r="K162" s="162"/>
      <c r="L162" s="163"/>
      <c r="M162" s="164" t="s">
        <v>1</v>
      </c>
      <c r="N162" s="165" t="s">
        <v>40</v>
      </c>
      <c r="P162" s="146">
        <f t="shared" si="1"/>
        <v>0</v>
      </c>
      <c r="Q162" s="146">
        <v>1.9599999999999999E-3</v>
      </c>
      <c r="R162" s="146">
        <f t="shared" si="2"/>
        <v>9.8000000000000004E-2</v>
      </c>
      <c r="S162" s="146">
        <v>0</v>
      </c>
      <c r="T162" s="147">
        <f t="shared" si="3"/>
        <v>0</v>
      </c>
      <c r="AR162" s="148" t="s">
        <v>1476</v>
      </c>
      <c r="AT162" s="148" t="s">
        <v>556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453</v>
      </c>
      <c r="BM162" s="148" t="s">
        <v>251</v>
      </c>
    </row>
    <row r="163" spans="2:65" s="1" customFormat="1" ht="33" customHeight="1">
      <c r="B163" s="135"/>
      <c r="C163" s="136" t="s">
        <v>340</v>
      </c>
      <c r="D163" s="136" t="s">
        <v>168</v>
      </c>
      <c r="E163" s="137" t="s">
        <v>3736</v>
      </c>
      <c r="F163" s="138" t="s">
        <v>3737</v>
      </c>
      <c r="G163" s="139" t="s">
        <v>1052</v>
      </c>
      <c r="H163" s="166"/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453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453</v>
      </c>
      <c r="BM163" s="148" t="s">
        <v>778</v>
      </c>
    </row>
    <row r="164" spans="2:65" s="1" customFormat="1" ht="37.9" customHeight="1">
      <c r="B164" s="135"/>
      <c r="C164" s="136" t="s">
        <v>344</v>
      </c>
      <c r="D164" s="136" t="s">
        <v>168</v>
      </c>
      <c r="E164" s="137" t="s">
        <v>3738</v>
      </c>
      <c r="F164" s="138" t="s">
        <v>3739</v>
      </c>
      <c r="G164" s="139" t="s">
        <v>1052</v>
      </c>
      <c r="H164" s="166"/>
      <c r="I164" s="141"/>
      <c r="J164" s="142">
        <f t="shared" si="0"/>
        <v>0</v>
      </c>
      <c r="K164" s="143"/>
      <c r="L164" s="28"/>
      <c r="M164" s="144" t="s">
        <v>1</v>
      </c>
      <c r="N164" s="145" t="s">
        <v>40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453</v>
      </c>
      <c r="AT164" s="148" t="s">
        <v>168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453</v>
      </c>
      <c r="BM164" s="148" t="s">
        <v>786</v>
      </c>
    </row>
    <row r="165" spans="2:65" s="1" customFormat="1" ht="16.5" customHeight="1">
      <c r="B165" s="135"/>
      <c r="C165" s="155" t="s">
        <v>348</v>
      </c>
      <c r="D165" s="155" t="s">
        <v>556</v>
      </c>
      <c r="E165" s="156" t="s">
        <v>3740</v>
      </c>
      <c r="F165" s="157" t="s">
        <v>3741</v>
      </c>
      <c r="G165" s="158" t="s">
        <v>402</v>
      </c>
      <c r="H165" s="159">
        <v>1</v>
      </c>
      <c r="I165" s="160"/>
      <c r="J165" s="161">
        <f t="shared" si="0"/>
        <v>0</v>
      </c>
      <c r="K165" s="162"/>
      <c r="L165" s="163"/>
      <c r="M165" s="164" t="s">
        <v>1</v>
      </c>
      <c r="N165" s="165" t="s">
        <v>40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1476</v>
      </c>
      <c r="AT165" s="148" t="s">
        <v>556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453</v>
      </c>
      <c r="BM165" s="148" t="s">
        <v>794</v>
      </c>
    </row>
    <row r="166" spans="2:65" s="1" customFormat="1" ht="44.25" customHeight="1">
      <c r="B166" s="135"/>
      <c r="C166" s="136" t="s">
        <v>360</v>
      </c>
      <c r="D166" s="136" t="s">
        <v>168</v>
      </c>
      <c r="E166" s="137" t="s">
        <v>3742</v>
      </c>
      <c r="F166" s="138" t="s">
        <v>3743</v>
      </c>
      <c r="G166" s="139" t="s">
        <v>1052</v>
      </c>
      <c r="H166" s="166"/>
      <c r="I166" s="141"/>
      <c r="J166" s="142">
        <f t="shared" si="0"/>
        <v>0</v>
      </c>
      <c r="K166" s="143"/>
      <c r="L166" s="28"/>
      <c r="M166" s="144" t="s">
        <v>1</v>
      </c>
      <c r="N166" s="145" t="s">
        <v>40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453</v>
      </c>
      <c r="AT166" s="148" t="s">
        <v>168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453</v>
      </c>
      <c r="BM166" s="148" t="s">
        <v>802</v>
      </c>
    </row>
    <row r="167" spans="2:65" s="11" customFormat="1" ht="25.9" customHeight="1">
      <c r="B167" s="123"/>
      <c r="D167" s="124" t="s">
        <v>73</v>
      </c>
      <c r="E167" s="125" t="s">
        <v>3744</v>
      </c>
      <c r="F167" s="125" t="s">
        <v>3745</v>
      </c>
      <c r="I167" s="126"/>
      <c r="J167" s="127">
        <f>BK167</f>
        <v>0</v>
      </c>
      <c r="L167" s="123"/>
      <c r="M167" s="128"/>
      <c r="P167" s="129">
        <f>SUM(P168:P172)</f>
        <v>0</v>
      </c>
      <c r="R167" s="129">
        <f>SUM(R168:R172)</f>
        <v>0</v>
      </c>
      <c r="T167" s="130">
        <f>SUM(T168:T172)</f>
        <v>0</v>
      </c>
      <c r="AR167" s="124" t="s">
        <v>172</v>
      </c>
      <c r="AT167" s="131" t="s">
        <v>73</v>
      </c>
      <c r="AU167" s="131" t="s">
        <v>74</v>
      </c>
      <c r="AY167" s="124" t="s">
        <v>164</v>
      </c>
      <c r="BK167" s="132">
        <f>SUM(BK168:BK172)</f>
        <v>0</v>
      </c>
    </row>
    <row r="168" spans="2:65" s="1" customFormat="1" ht="16.5" customHeight="1">
      <c r="B168" s="135"/>
      <c r="C168" s="136" t="s">
        <v>367</v>
      </c>
      <c r="D168" s="136" t="s">
        <v>168</v>
      </c>
      <c r="E168" s="137" t="s">
        <v>2415</v>
      </c>
      <c r="F168" s="138" t="s">
        <v>3746</v>
      </c>
      <c r="G168" s="139" t="s">
        <v>2417</v>
      </c>
      <c r="H168" s="140">
        <v>32</v>
      </c>
      <c r="I168" s="141"/>
      <c r="J168" s="142">
        <f>ROUND(I168*H168,2)</f>
        <v>0</v>
      </c>
      <c r="K168" s="143"/>
      <c r="L168" s="28"/>
      <c r="M168" s="144" t="s">
        <v>1</v>
      </c>
      <c r="N168" s="145" t="s">
        <v>40</v>
      </c>
      <c r="P168" s="146">
        <f>O168*H168</f>
        <v>0</v>
      </c>
      <c r="Q168" s="146">
        <v>0</v>
      </c>
      <c r="R168" s="146">
        <f>Q168*H168</f>
        <v>0</v>
      </c>
      <c r="S168" s="146">
        <v>0</v>
      </c>
      <c r="T168" s="147">
        <f>S168*H168</f>
        <v>0</v>
      </c>
      <c r="AR168" s="148" t="s">
        <v>3747</v>
      </c>
      <c r="AT168" s="148" t="s">
        <v>168</v>
      </c>
      <c r="AU168" s="148" t="s">
        <v>82</v>
      </c>
      <c r="AY168" s="13" t="s">
        <v>164</v>
      </c>
      <c r="BE168" s="149">
        <f>IF(N168="základná",J168,0)</f>
        <v>0</v>
      </c>
      <c r="BF168" s="149">
        <f>IF(N168="znížená",J168,0)</f>
        <v>0</v>
      </c>
      <c r="BG168" s="149">
        <f>IF(N168="zákl. prenesená",J168,0)</f>
        <v>0</v>
      </c>
      <c r="BH168" s="149">
        <f>IF(N168="zníž. prenesená",J168,0)</f>
        <v>0</v>
      </c>
      <c r="BI168" s="149">
        <f>IF(N168="nulová",J168,0)</f>
        <v>0</v>
      </c>
      <c r="BJ168" s="13" t="s">
        <v>173</v>
      </c>
      <c r="BK168" s="149">
        <f>ROUND(I168*H168,2)</f>
        <v>0</v>
      </c>
      <c r="BL168" s="13" t="s">
        <v>3747</v>
      </c>
      <c r="BM168" s="148" t="s">
        <v>810</v>
      </c>
    </row>
    <row r="169" spans="2:65" s="1" customFormat="1" ht="24.2" customHeight="1">
      <c r="B169" s="135"/>
      <c r="C169" s="136" t="s">
        <v>373</v>
      </c>
      <c r="D169" s="136" t="s">
        <v>168</v>
      </c>
      <c r="E169" s="137" t="s">
        <v>2534</v>
      </c>
      <c r="F169" s="138" t="s">
        <v>3748</v>
      </c>
      <c r="G169" s="139" t="s">
        <v>2417</v>
      </c>
      <c r="H169" s="140">
        <v>16</v>
      </c>
      <c r="I169" s="141"/>
      <c r="J169" s="142">
        <f>ROUND(I169*H169,2)</f>
        <v>0</v>
      </c>
      <c r="K169" s="143"/>
      <c r="L169" s="28"/>
      <c r="M169" s="144" t="s">
        <v>1</v>
      </c>
      <c r="N169" s="145" t="s">
        <v>40</v>
      </c>
      <c r="P169" s="146">
        <f>O169*H169</f>
        <v>0</v>
      </c>
      <c r="Q169" s="146">
        <v>0</v>
      </c>
      <c r="R169" s="146">
        <f>Q169*H169</f>
        <v>0</v>
      </c>
      <c r="S169" s="146">
        <v>0</v>
      </c>
      <c r="T169" s="147">
        <f>S169*H169</f>
        <v>0</v>
      </c>
      <c r="AR169" s="148" t="s">
        <v>3747</v>
      </c>
      <c r="AT169" s="148" t="s">
        <v>168</v>
      </c>
      <c r="AU169" s="148" t="s">
        <v>82</v>
      </c>
      <c r="AY169" s="13" t="s">
        <v>164</v>
      </c>
      <c r="BE169" s="149">
        <f>IF(N169="základná",J169,0)</f>
        <v>0</v>
      </c>
      <c r="BF169" s="149">
        <f>IF(N169="znížená",J169,0)</f>
        <v>0</v>
      </c>
      <c r="BG169" s="149">
        <f>IF(N169="zákl. prenesená",J169,0)</f>
        <v>0</v>
      </c>
      <c r="BH169" s="149">
        <f>IF(N169="zníž. prenesená",J169,0)</f>
        <v>0</v>
      </c>
      <c r="BI169" s="149">
        <f>IF(N169="nulová",J169,0)</f>
        <v>0</v>
      </c>
      <c r="BJ169" s="13" t="s">
        <v>173</v>
      </c>
      <c r="BK169" s="149">
        <f>ROUND(I169*H169,2)</f>
        <v>0</v>
      </c>
      <c r="BL169" s="13" t="s">
        <v>3747</v>
      </c>
      <c r="BM169" s="148" t="s">
        <v>818</v>
      </c>
    </row>
    <row r="170" spans="2:65" s="1" customFormat="1" ht="37.9" customHeight="1">
      <c r="B170" s="135"/>
      <c r="C170" s="136" t="s">
        <v>379</v>
      </c>
      <c r="D170" s="136" t="s">
        <v>168</v>
      </c>
      <c r="E170" s="137" t="s">
        <v>2634</v>
      </c>
      <c r="F170" s="138" t="s">
        <v>2635</v>
      </c>
      <c r="G170" s="139" t="s">
        <v>2417</v>
      </c>
      <c r="H170" s="140">
        <v>160</v>
      </c>
      <c r="I170" s="141"/>
      <c r="J170" s="142">
        <f>ROUND(I170*H170,2)</f>
        <v>0</v>
      </c>
      <c r="K170" s="143"/>
      <c r="L170" s="28"/>
      <c r="M170" s="144" t="s">
        <v>1</v>
      </c>
      <c r="N170" s="145" t="s">
        <v>40</v>
      </c>
      <c r="P170" s="146">
        <f>O170*H170</f>
        <v>0</v>
      </c>
      <c r="Q170" s="146">
        <v>0</v>
      </c>
      <c r="R170" s="146">
        <f>Q170*H170</f>
        <v>0</v>
      </c>
      <c r="S170" s="146">
        <v>0</v>
      </c>
      <c r="T170" s="147">
        <f>S170*H170</f>
        <v>0</v>
      </c>
      <c r="AR170" s="148" t="s">
        <v>3747</v>
      </c>
      <c r="AT170" s="148" t="s">
        <v>168</v>
      </c>
      <c r="AU170" s="148" t="s">
        <v>82</v>
      </c>
      <c r="AY170" s="13" t="s">
        <v>164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3" t="s">
        <v>173</v>
      </c>
      <c r="BK170" s="149">
        <f>ROUND(I170*H170,2)</f>
        <v>0</v>
      </c>
      <c r="BL170" s="13" t="s">
        <v>3747</v>
      </c>
      <c r="BM170" s="148" t="s">
        <v>827</v>
      </c>
    </row>
    <row r="171" spans="2:65" s="1" customFormat="1" ht="24.2" customHeight="1">
      <c r="B171" s="135"/>
      <c r="C171" s="136" t="s">
        <v>383</v>
      </c>
      <c r="D171" s="136" t="s">
        <v>168</v>
      </c>
      <c r="E171" s="137" t="s">
        <v>3749</v>
      </c>
      <c r="F171" s="138" t="s">
        <v>3750</v>
      </c>
      <c r="G171" s="139" t="s">
        <v>3751</v>
      </c>
      <c r="H171" s="140">
        <v>1</v>
      </c>
      <c r="I171" s="141"/>
      <c r="J171" s="142">
        <f>ROUND(I171*H171,2)</f>
        <v>0</v>
      </c>
      <c r="K171" s="143"/>
      <c r="L171" s="28"/>
      <c r="M171" s="144" t="s">
        <v>1</v>
      </c>
      <c r="N171" s="145" t="s">
        <v>40</v>
      </c>
      <c r="P171" s="146">
        <f>O171*H171</f>
        <v>0</v>
      </c>
      <c r="Q171" s="146">
        <v>0</v>
      </c>
      <c r="R171" s="146">
        <f>Q171*H171</f>
        <v>0</v>
      </c>
      <c r="S171" s="146">
        <v>0</v>
      </c>
      <c r="T171" s="147">
        <f>S171*H171</f>
        <v>0</v>
      </c>
      <c r="AR171" s="148" t="s">
        <v>3747</v>
      </c>
      <c r="AT171" s="148" t="s">
        <v>168</v>
      </c>
      <c r="AU171" s="148" t="s">
        <v>82</v>
      </c>
      <c r="AY171" s="13" t="s">
        <v>164</v>
      </c>
      <c r="BE171" s="149">
        <f>IF(N171="základná",J171,0)</f>
        <v>0</v>
      </c>
      <c r="BF171" s="149">
        <f>IF(N171="znížená",J171,0)</f>
        <v>0</v>
      </c>
      <c r="BG171" s="149">
        <f>IF(N171="zákl. prenesená",J171,0)</f>
        <v>0</v>
      </c>
      <c r="BH171" s="149">
        <f>IF(N171="zníž. prenesená",J171,0)</f>
        <v>0</v>
      </c>
      <c r="BI171" s="149">
        <f>IF(N171="nulová",J171,0)</f>
        <v>0</v>
      </c>
      <c r="BJ171" s="13" t="s">
        <v>173</v>
      </c>
      <c r="BK171" s="149">
        <f>ROUND(I171*H171,2)</f>
        <v>0</v>
      </c>
      <c r="BL171" s="13" t="s">
        <v>3747</v>
      </c>
      <c r="BM171" s="148" t="s">
        <v>835</v>
      </c>
    </row>
    <row r="172" spans="2:65" s="1" customFormat="1" ht="16.5" customHeight="1">
      <c r="B172" s="135"/>
      <c r="C172" s="136" t="s">
        <v>387</v>
      </c>
      <c r="D172" s="136" t="s">
        <v>168</v>
      </c>
      <c r="E172" s="137" t="s">
        <v>3752</v>
      </c>
      <c r="F172" s="138" t="s">
        <v>3753</v>
      </c>
      <c r="G172" s="139" t="s">
        <v>2417</v>
      </c>
      <c r="H172" s="140">
        <v>1</v>
      </c>
      <c r="I172" s="141"/>
      <c r="J172" s="142">
        <f>ROUND(I172*H172,2)</f>
        <v>0</v>
      </c>
      <c r="K172" s="143"/>
      <c r="L172" s="28"/>
      <c r="M172" s="150" t="s">
        <v>1</v>
      </c>
      <c r="N172" s="151" t="s">
        <v>40</v>
      </c>
      <c r="O172" s="152"/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48" t="s">
        <v>3747</v>
      </c>
      <c r="AT172" s="148" t="s">
        <v>168</v>
      </c>
      <c r="AU172" s="148" t="s">
        <v>82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3747</v>
      </c>
      <c r="BM172" s="148" t="s">
        <v>842</v>
      </c>
    </row>
    <row r="173" spans="2:65" s="1" customFormat="1" ht="6.95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18:K172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3754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ROUND((SUM(BE118:BE174)),  2)</f>
        <v>0</v>
      </c>
      <c r="G33" s="91"/>
      <c r="H33" s="91"/>
      <c r="I33" s="92">
        <v>0.2</v>
      </c>
      <c r="J33" s="90">
        <f>ROUND(((SUM(BE118:BE174))*I33),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ROUND((SUM(BF118:BF174)),  2)</f>
        <v>0</v>
      </c>
      <c r="G34" s="91"/>
      <c r="H34" s="91"/>
      <c r="I34" s="92">
        <v>0.2</v>
      </c>
      <c r="J34" s="90">
        <f>ROUND(((SUM(BF118:BF174))*I34),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ROUND((SUM(BG118:BG174)),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ROUND((SUM(BH118:BH174)),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ROUND((SUM(BI118:BI174)),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13 - EPS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J118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3755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3756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150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215" t="str">
        <f>E7</f>
        <v>Obnova a modernizácia objektu Centra univerzitného športu pri SPU v Nitre</v>
      </c>
      <c r="F108" s="216"/>
      <c r="G108" s="216"/>
      <c r="H108" s="216"/>
      <c r="L108" s="28"/>
    </row>
    <row r="109" spans="2:12" s="1" customFormat="1" ht="12" customHeight="1">
      <c r="B109" s="28"/>
      <c r="C109" s="23" t="s">
        <v>127</v>
      </c>
      <c r="L109" s="28"/>
    </row>
    <row r="110" spans="2:12" s="1" customFormat="1" ht="16.5" customHeight="1">
      <c r="B110" s="28"/>
      <c r="E110" s="177" t="str">
        <f>E9</f>
        <v>13 - EPS</v>
      </c>
      <c r="F110" s="217"/>
      <c r="G110" s="217"/>
      <c r="H110" s="217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Nitra</v>
      </c>
      <c r="I112" s="23" t="s">
        <v>21</v>
      </c>
      <c r="J112" s="51">
        <f>IF(J12="","",J12)</f>
        <v>45406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22</v>
      </c>
      <c r="F114" s="21" t="str">
        <f>E15</f>
        <v>SPU v Nitre</v>
      </c>
      <c r="I114" s="23" t="s">
        <v>28</v>
      </c>
      <c r="J114" s="26" t="str">
        <f>E21</f>
        <v>Ing. Stanislav Mikle</v>
      </c>
      <c r="L114" s="28"/>
    </row>
    <row r="115" spans="2:65" s="1" customFormat="1" ht="15.2" customHeight="1">
      <c r="B115" s="28"/>
      <c r="C115" s="23" t="s">
        <v>26</v>
      </c>
      <c r="F115" s="21" t="str">
        <f>IF(E18="","",E18)</f>
        <v>Vyplň údaj</v>
      </c>
      <c r="I115" s="23" t="s">
        <v>31</v>
      </c>
      <c r="J115" s="26" t="str">
        <f>E24</f>
        <v>Béger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151</v>
      </c>
      <c r="D117" s="116" t="s">
        <v>59</v>
      </c>
      <c r="E117" s="116" t="s">
        <v>55</v>
      </c>
      <c r="F117" s="116" t="s">
        <v>56</v>
      </c>
      <c r="G117" s="116" t="s">
        <v>152</v>
      </c>
      <c r="H117" s="116" t="s">
        <v>153</v>
      </c>
      <c r="I117" s="116" t="s">
        <v>154</v>
      </c>
      <c r="J117" s="117" t="s">
        <v>131</v>
      </c>
      <c r="K117" s="118" t="s">
        <v>155</v>
      </c>
      <c r="L117" s="114"/>
      <c r="M117" s="58" t="s">
        <v>1</v>
      </c>
      <c r="N117" s="59" t="s">
        <v>38</v>
      </c>
      <c r="O117" s="59" t="s">
        <v>156</v>
      </c>
      <c r="P117" s="59" t="s">
        <v>157</v>
      </c>
      <c r="Q117" s="59" t="s">
        <v>158</v>
      </c>
      <c r="R117" s="59" t="s">
        <v>159</v>
      </c>
      <c r="S117" s="59" t="s">
        <v>160</v>
      </c>
      <c r="T117" s="60" t="s">
        <v>161</v>
      </c>
    </row>
    <row r="118" spans="2:65" s="1" customFormat="1" ht="22.9" customHeight="1">
      <c r="B118" s="28"/>
      <c r="C118" s="63" t="s">
        <v>132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</v>
      </c>
      <c r="S118" s="52"/>
      <c r="T118" s="121">
        <f>T119</f>
        <v>0</v>
      </c>
      <c r="AT118" s="13" t="s">
        <v>73</v>
      </c>
      <c r="AU118" s="13" t="s">
        <v>133</v>
      </c>
      <c r="BK118" s="122">
        <f>BK119</f>
        <v>0</v>
      </c>
    </row>
    <row r="119" spans="2:65" s="11" customFormat="1" ht="25.9" customHeight="1">
      <c r="B119" s="123"/>
      <c r="D119" s="124" t="s">
        <v>73</v>
      </c>
      <c r="E119" s="125" t="s">
        <v>556</v>
      </c>
      <c r="F119" s="125" t="s">
        <v>556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</v>
      </c>
      <c r="T119" s="130">
        <f>T120</f>
        <v>0</v>
      </c>
      <c r="AR119" s="124" t="s">
        <v>525</v>
      </c>
      <c r="AT119" s="131" t="s">
        <v>73</v>
      </c>
      <c r="AU119" s="131" t="s">
        <v>74</v>
      </c>
      <c r="AY119" s="124" t="s">
        <v>164</v>
      </c>
      <c r="BK119" s="132">
        <f>BK120</f>
        <v>0</v>
      </c>
    </row>
    <row r="120" spans="2:65" s="11" customFormat="1" ht="22.9" customHeight="1">
      <c r="B120" s="123"/>
      <c r="D120" s="124" t="s">
        <v>73</v>
      </c>
      <c r="E120" s="133" t="s">
        <v>118</v>
      </c>
      <c r="F120" s="133" t="s">
        <v>118</v>
      </c>
      <c r="I120" s="126"/>
      <c r="J120" s="134">
        <f>BK120</f>
        <v>0</v>
      </c>
      <c r="L120" s="123"/>
      <c r="M120" s="128"/>
      <c r="P120" s="129">
        <f>SUM(P121:P174)</f>
        <v>0</v>
      </c>
      <c r="R120" s="129">
        <f>SUM(R121:R174)</f>
        <v>0</v>
      </c>
      <c r="T120" s="130">
        <f>SUM(T121:T174)</f>
        <v>0</v>
      </c>
      <c r="AR120" s="124" t="s">
        <v>525</v>
      </c>
      <c r="AT120" s="131" t="s">
        <v>73</v>
      </c>
      <c r="AU120" s="131" t="s">
        <v>82</v>
      </c>
      <c r="AY120" s="124" t="s">
        <v>164</v>
      </c>
      <c r="BK120" s="132">
        <f>SUM(BK121:BK174)</f>
        <v>0</v>
      </c>
    </row>
    <row r="121" spans="2:65" s="1" customFormat="1" ht="16.5" customHeight="1">
      <c r="B121" s="135"/>
      <c r="C121" s="136" t="s">
        <v>348</v>
      </c>
      <c r="D121" s="136" t="s">
        <v>168</v>
      </c>
      <c r="E121" s="137" t="s">
        <v>1346</v>
      </c>
      <c r="F121" s="138" t="s">
        <v>3757</v>
      </c>
      <c r="G121" s="139" t="s">
        <v>192</v>
      </c>
      <c r="H121" s="140">
        <v>16</v>
      </c>
      <c r="I121" s="141"/>
      <c r="J121" s="142">
        <f t="shared" ref="J121:J152" si="0">ROUND(I121*H121,2)</f>
        <v>0</v>
      </c>
      <c r="K121" s="143"/>
      <c r="L121" s="28"/>
      <c r="M121" s="144" t="s">
        <v>1</v>
      </c>
      <c r="N121" s="145" t="s">
        <v>40</v>
      </c>
      <c r="P121" s="146">
        <f t="shared" ref="P121:P152" si="1">O121*H121</f>
        <v>0</v>
      </c>
      <c r="Q121" s="146">
        <v>0</v>
      </c>
      <c r="R121" s="146">
        <f t="shared" ref="R121:R152" si="2">Q121*H121</f>
        <v>0</v>
      </c>
      <c r="S121" s="146">
        <v>0</v>
      </c>
      <c r="T121" s="147">
        <f t="shared" ref="T121:T152" si="3">S121*H121</f>
        <v>0</v>
      </c>
      <c r="AR121" s="148" t="s">
        <v>453</v>
      </c>
      <c r="AT121" s="148" t="s">
        <v>168</v>
      </c>
      <c r="AU121" s="148" t="s">
        <v>173</v>
      </c>
      <c r="AY121" s="13" t="s">
        <v>164</v>
      </c>
      <c r="BE121" s="149">
        <f t="shared" ref="BE121:BE152" si="4">IF(N121="základná",J121,0)</f>
        <v>0</v>
      </c>
      <c r="BF121" s="149">
        <f t="shared" ref="BF121:BF152" si="5">IF(N121="znížená",J121,0)</f>
        <v>0</v>
      </c>
      <c r="BG121" s="149">
        <f t="shared" ref="BG121:BG152" si="6">IF(N121="zákl. prenesená",J121,0)</f>
        <v>0</v>
      </c>
      <c r="BH121" s="149">
        <f t="shared" ref="BH121:BH152" si="7">IF(N121="zníž. prenesená",J121,0)</f>
        <v>0</v>
      </c>
      <c r="BI121" s="149">
        <f t="shared" ref="BI121:BI152" si="8">IF(N121="nulová",J121,0)</f>
        <v>0</v>
      </c>
      <c r="BJ121" s="13" t="s">
        <v>173</v>
      </c>
      <c r="BK121" s="149">
        <f t="shared" ref="BK121:BK152" si="9">ROUND(I121*H121,2)</f>
        <v>0</v>
      </c>
      <c r="BL121" s="13" t="s">
        <v>453</v>
      </c>
      <c r="BM121" s="148" t="s">
        <v>238</v>
      </c>
    </row>
    <row r="122" spans="2:65" s="1" customFormat="1" ht="33" customHeight="1">
      <c r="B122" s="135"/>
      <c r="C122" s="136" t="s">
        <v>344</v>
      </c>
      <c r="D122" s="136" t="s">
        <v>168</v>
      </c>
      <c r="E122" s="137" t="s">
        <v>1342</v>
      </c>
      <c r="F122" s="138" t="s">
        <v>3758</v>
      </c>
      <c r="G122" s="139" t="s">
        <v>192</v>
      </c>
      <c r="H122" s="140">
        <v>168</v>
      </c>
      <c r="I122" s="141"/>
      <c r="J122" s="142">
        <f t="shared" si="0"/>
        <v>0</v>
      </c>
      <c r="K122" s="143"/>
      <c r="L122" s="28"/>
      <c r="M122" s="144" t="s">
        <v>1</v>
      </c>
      <c r="N122" s="145" t="s">
        <v>40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453</v>
      </c>
      <c r="AT122" s="148" t="s">
        <v>168</v>
      </c>
      <c r="AU122" s="148" t="s">
        <v>173</v>
      </c>
      <c r="AY122" s="13" t="s">
        <v>164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173</v>
      </c>
      <c r="BK122" s="149">
        <f t="shared" si="9"/>
        <v>0</v>
      </c>
      <c r="BL122" s="13" t="s">
        <v>453</v>
      </c>
      <c r="BM122" s="148" t="s">
        <v>255</v>
      </c>
    </row>
    <row r="123" spans="2:65" s="1" customFormat="1" ht="24.2" customHeight="1">
      <c r="B123" s="135"/>
      <c r="C123" s="136" t="s">
        <v>340</v>
      </c>
      <c r="D123" s="136" t="s">
        <v>168</v>
      </c>
      <c r="E123" s="137" t="s">
        <v>1338</v>
      </c>
      <c r="F123" s="138" t="s">
        <v>3759</v>
      </c>
      <c r="G123" s="139" t="s">
        <v>249</v>
      </c>
      <c r="H123" s="140">
        <v>1700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453</v>
      </c>
      <c r="AT123" s="148" t="s">
        <v>168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453</v>
      </c>
      <c r="BM123" s="148" t="s">
        <v>263</v>
      </c>
    </row>
    <row r="124" spans="2:65" s="1" customFormat="1" ht="16.5" customHeight="1">
      <c r="B124" s="135"/>
      <c r="C124" s="136" t="s">
        <v>334</v>
      </c>
      <c r="D124" s="136" t="s">
        <v>168</v>
      </c>
      <c r="E124" s="137" t="s">
        <v>1334</v>
      </c>
      <c r="F124" s="138" t="s">
        <v>3760</v>
      </c>
      <c r="G124" s="139" t="s">
        <v>192</v>
      </c>
      <c r="H124" s="140">
        <v>1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453</v>
      </c>
      <c r="AT124" s="148" t="s">
        <v>168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453</v>
      </c>
      <c r="BM124" s="148" t="s">
        <v>271</v>
      </c>
    </row>
    <row r="125" spans="2:65" s="1" customFormat="1" ht="24.2" customHeight="1">
      <c r="B125" s="135"/>
      <c r="C125" s="136" t="s">
        <v>330</v>
      </c>
      <c r="D125" s="136" t="s">
        <v>168</v>
      </c>
      <c r="E125" s="137" t="s">
        <v>1330</v>
      </c>
      <c r="F125" s="138" t="s">
        <v>3761</v>
      </c>
      <c r="G125" s="139" t="s">
        <v>402</v>
      </c>
      <c r="H125" s="140">
        <v>1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453</v>
      </c>
      <c r="AT125" s="148" t="s">
        <v>168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453</v>
      </c>
      <c r="BM125" s="148" t="s">
        <v>276</v>
      </c>
    </row>
    <row r="126" spans="2:65" s="1" customFormat="1" ht="24.2" customHeight="1">
      <c r="B126" s="135"/>
      <c r="C126" s="155" t="s">
        <v>326</v>
      </c>
      <c r="D126" s="155" t="s">
        <v>556</v>
      </c>
      <c r="E126" s="156" t="s">
        <v>3762</v>
      </c>
      <c r="F126" s="157" t="s">
        <v>3761</v>
      </c>
      <c r="G126" s="158" t="s">
        <v>402</v>
      </c>
      <c r="H126" s="159">
        <v>1</v>
      </c>
      <c r="I126" s="160"/>
      <c r="J126" s="161">
        <f t="shared" si="0"/>
        <v>0</v>
      </c>
      <c r="K126" s="162"/>
      <c r="L126" s="163"/>
      <c r="M126" s="164" t="s">
        <v>1</v>
      </c>
      <c r="N126" s="16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1476</v>
      </c>
      <c r="AT126" s="148" t="s">
        <v>556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453</v>
      </c>
      <c r="BM126" s="148" t="s">
        <v>284</v>
      </c>
    </row>
    <row r="127" spans="2:65" s="1" customFormat="1" ht="21.75" customHeight="1">
      <c r="B127" s="135"/>
      <c r="C127" s="155" t="s">
        <v>322</v>
      </c>
      <c r="D127" s="155" t="s">
        <v>556</v>
      </c>
      <c r="E127" s="156" t="s">
        <v>3763</v>
      </c>
      <c r="F127" s="157" t="s">
        <v>3764</v>
      </c>
      <c r="G127" s="158" t="s">
        <v>249</v>
      </c>
      <c r="H127" s="159">
        <v>770</v>
      </c>
      <c r="I127" s="160"/>
      <c r="J127" s="161">
        <f t="shared" si="0"/>
        <v>0</v>
      </c>
      <c r="K127" s="162"/>
      <c r="L127" s="163"/>
      <c r="M127" s="164" t="s">
        <v>1</v>
      </c>
      <c r="N127" s="16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1476</v>
      </c>
      <c r="AT127" s="148" t="s">
        <v>556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292</v>
      </c>
    </row>
    <row r="128" spans="2:65" s="1" customFormat="1" ht="21.75" customHeight="1">
      <c r="B128" s="135"/>
      <c r="C128" s="136" t="s">
        <v>304</v>
      </c>
      <c r="D128" s="136" t="s">
        <v>168</v>
      </c>
      <c r="E128" s="137" t="s">
        <v>1326</v>
      </c>
      <c r="F128" s="138" t="s">
        <v>3764</v>
      </c>
      <c r="G128" s="139" t="s">
        <v>249</v>
      </c>
      <c r="H128" s="140">
        <v>770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453</v>
      </c>
      <c r="AT128" s="148" t="s">
        <v>168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300</v>
      </c>
    </row>
    <row r="129" spans="2:65" s="1" customFormat="1" ht="24.2" customHeight="1">
      <c r="B129" s="135"/>
      <c r="C129" s="155" t="s">
        <v>300</v>
      </c>
      <c r="D129" s="155" t="s">
        <v>556</v>
      </c>
      <c r="E129" s="156" t="s">
        <v>3765</v>
      </c>
      <c r="F129" s="157" t="s">
        <v>3766</v>
      </c>
      <c r="G129" s="158" t="s">
        <v>192</v>
      </c>
      <c r="H129" s="159">
        <v>770</v>
      </c>
      <c r="I129" s="160"/>
      <c r="J129" s="161">
        <f t="shared" si="0"/>
        <v>0</v>
      </c>
      <c r="K129" s="162"/>
      <c r="L129" s="163"/>
      <c r="M129" s="164" t="s">
        <v>1</v>
      </c>
      <c r="N129" s="16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1476</v>
      </c>
      <c r="AT129" s="148" t="s">
        <v>556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322</v>
      </c>
    </row>
    <row r="130" spans="2:65" s="1" customFormat="1" ht="24.2" customHeight="1">
      <c r="B130" s="135"/>
      <c r="C130" s="136" t="s">
        <v>296</v>
      </c>
      <c r="D130" s="136" t="s">
        <v>168</v>
      </c>
      <c r="E130" s="137" t="s">
        <v>1322</v>
      </c>
      <c r="F130" s="138" t="s">
        <v>3766</v>
      </c>
      <c r="G130" s="139" t="s">
        <v>192</v>
      </c>
      <c r="H130" s="140">
        <v>770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453</v>
      </c>
      <c r="AT130" s="148" t="s">
        <v>168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330</v>
      </c>
    </row>
    <row r="131" spans="2:65" s="1" customFormat="1" ht="24.2" customHeight="1">
      <c r="B131" s="135"/>
      <c r="C131" s="155" t="s">
        <v>292</v>
      </c>
      <c r="D131" s="155" t="s">
        <v>556</v>
      </c>
      <c r="E131" s="156" t="s">
        <v>3767</v>
      </c>
      <c r="F131" s="157" t="s">
        <v>3768</v>
      </c>
      <c r="G131" s="158" t="s">
        <v>249</v>
      </c>
      <c r="H131" s="159">
        <v>450</v>
      </c>
      <c r="I131" s="160"/>
      <c r="J131" s="161">
        <f t="shared" si="0"/>
        <v>0</v>
      </c>
      <c r="K131" s="162"/>
      <c r="L131" s="163"/>
      <c r="M131" s="164" t="s">
        <v>1</v>
      </c>
      <c r="N131" s="16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1476</v>
      </c>
      <c r="AT131" s="148" t="s">
        <v>556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340</v>
      </c>
    </row>
    <row r="132" spans="2:65" s="1" customFormat="1" ht="24.2" customHeight="1">
      <c r="B132" s="135"/>
      <c r="C132" s="136" t="s">
        <v>288</v>
      </c>
      <c r="D132" s="136" t="s">
        <v>168</v>
      </c>
      <c r="E132" s="137" t="s">
        <v>1318</v>
      </c>
      <c r="F132" s="138" t="s">
        <v>3768</v>
      </c>
      <c r="G132" s="139" t="s">
        <v>249</v>
      </c>
      <c r="H132" s="140">
        <v>450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453</v>
      </c>
      <c r="AT132" s="148" t="s">
        <v>168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348</v>
      </c>
    </row>
    <row r="133" spans="2:65" s="1" customFormat="1" ht="16.5" customHeight="1">
      <c r="B133" s="135"/>
      <c r="C133" s="155" t="s">
        <v>284</v>
      </c>
      <c r="D133" s="155" t="s">
        <v>556</v>
      </c>
      <c r="E133" s="156" t="s">
        <v>3769</v>
      </c>
      <c r="F133" s="157" t="s">
        <v>3770</v>
      </c>
      <c r="G133" s="158" t="s">
        <v>249</v>
      </c>
      <c r="H133" s="159">
        <v>1700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1476</v>
      </c>
      <c r="AT133" s="148" t="s">
        <v>556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367</v>
      </c>
    </row>
    <row r="134" spans="2:65" s="1" customFormat="1" ht="16.5" customHeight="1">
      <c r="B134" s="135"/>
      <c r="C134" s="136" t="s">
        <v>280</v>
      </c>
      <c r="D134" s="136" t="s">
        <v>168</v>
      </c>
      <c r="E134" s="137" t="s">
        <v>1314</v>
      </c>
      <c r="F134" s="138" t="s">
        <v>3770</v>
      </c>
      <c r="G134" s="139" t="s">
        <v>249</v>
      </c>
      <c r="H134" s="140">
        <v>1700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453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379</v>
      </c>
    </row>
    <row r="135" spans="2:65" s="1" customFormat="1" ht="16.5" customHeight="1">
      <c r="B135" s="135"/>
      <c r="C135" s="155" t="s">
        <v>276</v>
      </c>
      <c r="D135" s="155" t="s">
        <v>556</v>
      </c>
      <c r="E135" s="156" t="s">
        <v>3771</v>
      </c>
      <c r="F135" s="157" t="s">
        <v>3772</v>
      </c>
      <c r="G135" s="158" t="s">
        <v>192</v>
      </c>
      <c r="H135" s="159">
        <v>42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1476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387</v>
      </c>
    </row>
    <row r="136" spans="2:65" s="1" customFormat="1" ht="16.5" customHeight="1">
      <c r="B136" s="135"/>
      <c r="C136" s="136" t="s">
        <v>609</v>
      </c>
      <c r="D136" s="136" t="s">
        <v>168</v>
      </c>
      <c r="E136" s="137" t="s">
        <v>1310</v>
      </c>
      <c r="F136" s="138" t="s">
        <v>3772</v>
      </c>
      <c r="G136" s="139" t="s">
        <v>192</v>
      </c>
      <c r="H136" s="140">
        <v>42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453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395</v>
      </c>
    </row>
    <row r="137" spans="2:65" s="1" customFormat="1" ht="16.5" customHeight="1">
      <c r="B137" s="135"/>
      <c r="C137" s="155" t="s">
        <v>271</v>
      </c>
      <c r="D137" s="155" t="s">
        <v>556</v>
      </c>
      <c r="E137" s="156" t="s">
        <v>3284</v>
      </c>
      <c r="F137" s="157" t="s">
        <v>3773</v>
      </c>
      <c r="G137" s="158" t="s">
        <v>192</v>
      </c>
      <c r="H137" s="159">
        <v>6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1476</v>
      </c>
      <c r="AT137" s="148" t="s">
        <v>556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404</v>
      </c>
    </row>
    <row r="138" spans="2:65" s="1" customFormat="1" ht="16.5" customHeight="1">
      <c r="B138" s="135"/>
      <c r="C138" s="136" t="s">
        <v>267</v>
      </c>
      <c r="D138" s="136" t="s">
        <v>168</v>
      </c>
      <c r="E138" s="137" t="s">
        <v>1306</v>
      </c>
      <c r="F138" s="138" t="s">
        <v>3773</v>
      </c>
      <c r="G138" s="139" t="s">
        <v>192</v>
      </c>
      <c r="H138" s="140">
        <v>6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453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418</v>
      </c>
    </row>
    <row r="139" spans="2:65" s="1" customFormat="1" ht="16.5" customHeight="1">
      <c r="B139" s="135"/>
      <c r="C139" s="155" t="s">
        <v>263</v>
      </c>
      <c r="D139" s="155" t="s">
        <v>556</v>
      </c>
      <c r="E139" s="156" t="s">
        <v>3774</v>
      </c>
      <c r="F139" s="157" t="s">
        <v>3775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1476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427</v>
      </c>
    </row>
    <row r="140" spans="2:65" s="1" customFormat="1" ht="16.5" customHeight="1">
      <c r="B140" s="135"/>
      <c r="C140" s="136" t="s">
        <v>259</v>
      </c>
      <c r="D140" s="136" t="s">
        <v>168</v>
      </c>
      <c r="E140" s="137" t="s">
        <v>1302</v>
      </c>
      <c r="F140" s="138" t="s">
        <v>3775</v>
      </c>
      <c r="G140" s="139" t="s">
        <v>192</v>
      </c>
      <c r="H140" s="140">
        <v>1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453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435</v>
      </c>
    </row>
    <row r="141" spans="2:65" s="1" customFormat="1" ht="16.5" customHeight="1">
      <c r="B141" s="135"/>
      <c r="C141" s="155" t="s">
        <v>255</v>
      </c>
      <c r="D141" s="155" t="s">
        <v>556</v>
      </c>
      <c r="E141" s="156" t="s">
        <v>3281</v>
      </c>
      <c r="F141" s="157" t="s">
        <v>3776</v>
      </c>
      <c r="G141" s="158" t="s">
        <v>192</v>
      </c>
      <c r="H141" s="159">
        <v>105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1476</v>
      </c>
      <c r="AT141" s="148" t="s">
        <v>556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445</v>
      </c>
    </row>
    <row r="142" spans="2:65" s="1" customFormat="1" ht="16.5" customHeight="1">
      <c r="B142" s="135"/>
      <c r="C142" s="136" t="s">
        <v>242</v>
      </c>
      <c r="D142" s="136" t="s">
        <v>168</v>
      </c>
      <c r="E142" s="137" t="s">
        <v>1298</v>
      </c>
      <c r="F142" s="138" t="s">
        <v>3776</v>
      </c>
      <c r="G142" s="139" t="s">
        <v>192</v>
      </c>
      <c r="H142" s="140">
        <v>105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453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453</v>
      </c>
      <c r="BM142" s="148" t="s">
        <v>453</v>
      </c>
    </row>
    <row r="143" spans="2:65" s="1" customFormat="1" ht="16.5" customHeight="1">
      <c r="B143" s="135"/>
      <c r="C143" s="155" t="s">
        <v>238</v>
      </c>
      <c r="D143" s="155" t="s">
        <v>556</v>
      </c>
      <c r="E143" s="156" t="s">
        <v>3777</v>
      </c>
      <c r="F143" s="157" t="s">
        <v>3778</v>
      </c>
      <c r="G143" s="158" t="s">
        <v>192</v>
      </c>
      <c r="H143" s="159">
        <v>4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1476</v>
      </c>
      <c r="AT143" s="148" t="s">
        <v>556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453</v>
      </c>
      <c r="BM143" s="148" t="s">
        <v>463</v>
      </c>
    </row>
    <row r="144" spans="2:65" s="1" customFormat="1" ht="16.5" customHeight="1">
      <c r="B144" s="135"/>
      <c r="C144" s="136" t="s">
        <v>234</v>
      </c>
      <c r="D144" s="136" t="s">
        <v>168</v>
      </c>
      <c r="E144" s="137" t="s">
        <v>1294</v>
      </c>
      <c r="F144" s="138" t="s">
        <v>3778</v>
      </c>
      <c r="G144" s="139" t="s">
        <v>192</v>
      </c>
      <c r="H144" s="140">
        <v>4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453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453</v>
      </c>
      <c r="BM144" s="148" t="s">
        <v>473</v>
      </c>
    </row>
    <row r="145" spans="2:65" s="1" customFormat="1" ht="16.5" customHeight="1">
      <c r="B145" s="135"/>
      <c r="C145" s="155" t="s">
        <v>7</v>
      </c>
      <c r="D145" s="155" t="s">
        <v>556</v>
      </c>
      <c r="E145" s="156" t="s">
        <v>3277</v>
      </c>
      <c r="F145" s="157" t="s">
        <v>3779</v>
      </c>
      <c r="G145" s="158" t="s">
        <v>192</v>
      </c>
      <c r="H145" s="159">
        <v>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1476</v>
      </c>
      <c r="AT145" s="148" t="s">
        <v>556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453</v>
      </c>
      <c r="BM145" s="148" t="s">
        <v>484</v>
      </c>
    </row>
    <row r="146" spans="2:65" s="1" customFormat="1" ht="16.5" customHeight="1">
      <c r="B146" s="135"/>
      <c r="C146" s="136" t="s">
        <v>227</v>
      </c>
      <c r="D146" s="136" t="s">
        <v>168</v>
      </c>
      <c r="E146" s="137" t="s">
        <v>1290</v>
      </c>
      <c r="F146" s="138" t="s">
        <v>3779</v>
      </c>
      <c r="G146" s="139" t="s">
        <v>192</v>
      </c>
      <c r="H146" s="140">
        <v>1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453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453</v>
      </c>
      <c r="BM146" s="148" t="s">
        <v>314</v>
      </c>
    </row>
    <row r="147" spans="2:65" s="1" customFormat="1" ht="16.5" customHeight="1">
      <c r="B147" s="135"/>
      <c r="C147" s="155" t="s">
        <v>223</v>
      </c>
      <c r="D147" s="155" t="s">
        <v>556</v>
      </c>
      <c r="E147" s="156" t="s">
        <v>3780</v>
      </c>
      <c r="F147" s="157" t="s">
        <v>3781</v>
      </c>
      <c r="G147" s="158" t="s">
        <v>192</v>
      </c>
      <c r="H147" s="159">
        <v>6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1476</v>
      </c>
      <c r="AT147" s="148" t="s">
        <v>556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453</v>
      </c>
      <c r="BM147" s="148" t="s">
        <v>246</v>
      </c>
    </row>
    <row r="148" spans="2:65" s="1" customFormat="1" ht="16.5" customHeight="1">
      <c r="B148" s="135"/>
      <c r="C148" s="136" t="s">
        <v>219</v>
      </c>
      <c r="D148" s="136" t="s">
        <v>168</v>
      </c>
      <c r="E148" s="137" t="s">
        <v>1286</v>
      </c>
      <c r="F148" s="138" t="s">
        <v>3781</v>
      </c>
      <c r="G148" s="139" t="s">
        <v>192</v>
      </c>
      <c r="H148" s="140">
        <v>6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453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453</v>
      </c>
      <c r="BM148" s="148" t="s">
        <v>182</v>
      </c>
    </row>
    <row r="149" spans="2:65" s="1" customFormat="1" ht="16.5" customHeight="1">
      <c r="B149" s="135"/>
      <c r="C149" s="155" t="s">
        <v>215</v>
      </c>
      <c r="D149" s="155" t="s">
        <v>556</v>
      </c>
      <c r="E149" s="156" t="s">
        <v>3273</v>
      </c>
      <c r="F149" s="157" t="s">
        <v>3782</v>
      </c>
      <c r="G149" s="158" t="s">
        <v>192</v>
      </c>
      <c r="H149" s="159">
        <v>10</v>
      </c>
      <c r="I149" s="160"/>
      <c r="J149" s="161">
        <f t="shared" si="0"/>
        <v>0</v>
      </c>
      <c r="K149" s="162"/>
      <c r="L149" s="163"/>
      <c r="M149" s="164" t="s">
        <v>1</v>
      </c>
      <c r="N149" s="16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1476</v>
      </c>
      <c r="AT149" s="148" t="s">
        <v>556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453</v>
      </c>
      <c r="BM149" s="148" t="s">
        <v>189</v>
      </c>
    </row>
    <row r="150" spans="2:65" s="1" customFormat="1" ht="16.5" customHeight="1">
      <c r="B150" s="135"/>
      <c r="C150" s="136" t="s">
        <v>123</v>
      </c>
      <c r="D150" s="136" t="s">
        <v>168</v>
      </c>
      <c r="E150" s="137" t="s">
        <v>1282</v>
      </c>
      <c r="F150" s="138" t="s">
        <v>3782</v>
      </c>
      <c r="G150" s="139" t="s">
        <v>192</v>
      </c>
      <c r="H150" s="140">
        <v>10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453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453</v>
      </c>
      <c r="BM150" s="148" t="s">
        <v>194</v>
      </c>
    </row>
    <row r="151" spans="2:65" s="1" customFormat="1" ht="16.5" customHeight="1">
      <c r="B151" s="135"/>
      <c r="C151" s="155" t="s">
        <v>120</v>
      </c>
      <c r="D151" s="155" t="s">
        <v>556</v>
      </c>
      <c r="E151" s="156" t="s">
        <v>3783</v>
      </c>
      <c r="F151" s="157" t="s">
        <v>3784</v>
      </c>
      <c r="G151" s="158" t="s">
        <v>192</v>
      </c>
      <c r="H151" s="159">
        <v>15</v>
      </c>
      <c r="I151" s="160"/>
      <c r="J151" s="161">
        <f t="shared" si="0"/>
        <v>0</v>
      </c>
      <c r="K151" s="162"/>
      <c r="L151" s="163"/>
      <c r="M151" s="164" t="s">
        <v>1</v>
      </c>
      <c r="N151" s="16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1476</v>
      </c>
      <c r="AT151" s="148" t="s">
        <v>556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453</v>
      </c>
      <c r="BM151" s="148" t="s">
        <v>251</v>
      </c>
    </row>
    <row r="152" spans="2:65" s="1" customFormat="1" ht="16.5" customHeight="1">
      <c r="B152" s="135"/>
      <c r="C152" s="136" t="s">
        <v>117</v>
      </c>
      <c r="D152" s="136" t="s">
        <v>168</v>
      </c>
      <c r="E152" s="137" t="s">
        <v>1278</v>
      </c>
      <c r="F152" s="138" t="s">
        <v>3784</v>
      </c>
      <c r="G152" s="139" t="s">
        <v>192</v>
      </c>
      <c r="H152" s="140">
        <v>15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453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453</v>
      </c>
      <c r="BM152" s="148" t="s">
        <v>778</v>
      </c>
    </row>
    <row r="153" spans="2:65" s="1" customFormat="1" ht="16.5" customHeight="1">
      <c r="B153" s="135"/>
      <c r="C153" s="155" t="s">
        <v>114</v>
      </c>
      <c r="D153" s="155" t="s">
        <v>556</v>
      </c>
      <c r="E153" s="156" t="s">
        <v>3267</v>
      </c>
      <c r="F153" s="157" t="s">
        <v>3785</v>
      </c>
      <c r="G153" s="158" t="s">
        <v>192</v>
      </c>
      <c r="H153" s="159">
        <v>84</v>
      </c>
      <c r="I153" s="160"/>
      <c r="J153" s="161">
        <f t="shared" ref="J153:J184" si="10">ROUND(I153*H153,2)</f>
        <v>0</v>
      </c>
      <c r="K153" s="162"/>
      <c r="L153" s="163"/>
      <c r="M153" s="164" t="s">
        <v>1</v>
      </c>
      <c r="N153" s="165" t="s">
        <v>40</v>
      </c>
      <c r="P153" s="146">
        <f t="shared" ref="P153:P184" si="11">O153*H153</f>
        <v>0</v>
      </c>
      <c r="Q153" s="146">
        <v>0</v>
      </c>
      <c r="R153" s="146">
        <f t="shared" ref="R153:R184" si="12">Q153*H153</f>
        <v>0</v>
      </c>
      <c r="S153" s="146">
        <v>0</v>
      </c>
      <c r="T153" s="147">
        <f t="shared" ref="T153:T184" si="13">S153*H153</f>
        <v>0</v>
      </c>
      <c r="AR153" s="148" t="s">
        <v>1476</v>
      </c>
      <c r="AT153" s="148" t="s">
        <v>556</v>
      </c>
      <c r="AU153" s="148" t="s">
        <v>173</v>
      </c>
      <c r="AY153" s="13" t="s">
        <v>164</v>
      </c>
      <c r="BE153" s="149">
        <f t="shared" ref="BE153:BE174" si="14">IF(N153="základná",J153,0)</f>
        <v>0</v>
      </c>
      <c r="BF153" s="149">
        <f t="shared" ref="BF153:BF174" si="15">IF(N153="znížená",J153,0)</f>
        <v>0</v>
      </c>
      <c r="BG153" s="149">
        <f t="shared" ref="BG153:BG174" si="16">IF(N153="zákl. prenesená",J153,0)</f>
        <v>0</v>
      </c>
      <c r="BH153" s="149">
        <f t="shared" ref="BH153:BH174" si="17">IF(N153="zníž. prenesená",J153,0)</f>
        <v>0</v>
      </c>
      <c r="BI153" s="149">
        <f t="shared" ref="BI153:BI174" si="18">IF(N153="nulová",J153,0)</f>
        <v>0</v>
      </c>
      <c r="BJ153" s="13" t="s">
        <v>173</v>
      </c>
      <c r="BK153" s="149">
        <f t="shared" ref="BK153:BK174" si="19">ROUND(I153*H153,2)</f>
        <v>0</v>
      </c>
      <c r="BL153" s="13" t="s">
        <v>453</v>
      </c>
      <c r="BM153" s="148" t="s">
        <v>786</v>
      </c>
    </row>
    <row r="154" spans="2:65" s="1" customFormat="1" ht="16.5" customHeight="1">
      <c r="B154" s="135"/>
      <c r="C154" s="136" t="s">
        <v>111</v>
      </c>
      <c r="D154" s="136" t="s">
        <v>168</v>
      </c>
      <c r="E154" s="137" t="s">
        <v>1274</v>
      </c>
      <c r="F154" s="138" t="s">
        <v>3785</v>
      </c>
      <c r="G154" s="139" t="s">
        <v>192</v>
      </c>
      <c r="H154" s="140">
        <v>84</v>
      </c>
      <c r="I154" s="141"/>
      <c r="J154" s="142">
        <f t="shared" si="10"/>
        <v>0</v>
      </c>
      <c r="K154" s="143"/>
      <c r="L154" s="28"/>
      <c r="M154" s="144" t="s">
        <v>1</v>
      </c>
      <c r="N154" s="145" t="s">
        <v>40</v>
      </c>
      <c r="P154" s="146">
        <f t="shared" si="11"/>
        <v>0</v>
      </c>
      <c r="Q154" s="146">
        <v>0</v>
      </c>
      <c r="R154" s="146">
        <f t="shared" si="12"/>
        <v>0</v>
      </c>
      <c r="S154" s="146">
        <v>0</v>
      </c>
      <c r="T154" s="147">
        <f t="shared" si="13"/>
        <v>0</v>
      </c>
      <c r="AR154" s="148" t="s">
        <v>453</v>
      </c>
      <c r="AT154" s="148" t="s">
        <v>168</v>
      </c>
      <c r="AU154" s="148" t="s">
        <v>173</v>
      </c>
      <c r="AY154" s="13" t="s">
        <v>164</v>
      </c>
      <c r="BE154" s="149">
        <f t="shared" si="14"/>
        <v>0</v>
      </c>
      <c r="BF154" s="149">
        <f t="shared" si="15"/>
        <v>0</v>
      </c>
      <c r="BG154" s="149">
        <f t="shared" si="16"/>
        <v>0</v>
      </c>
      <c r="BH154" s="149">
        <f t="shared" si="17"/>
        <v>0</v>
      </c>
      <c r="BI154" s="149">
        <f t="shared" si="18"/>
        <v>0</v>
      </c>
      <c r="BJ154" s="13" t="s">
        <v>173</v>
      </c>
      <c r="BK154" s="149">
        <f t="shared" si="19"/>
        <v>0</v>
      </c>
      <c r="BL154" s="13" t="s">
        <v>453</v>
      </c>
      <c r="BM154" s="148" t="s">
        <v>794</v>
      </c>
    </row>
    <row r="155" spans="2:65" s="1" customFormat="1" ht="16.5" customHeight="1">
      <c r="B155" s="135"/>
      <c r="C155" s="155" t="s">
        <v>108</v>
      </c>
      <c r="D155" s="155" t="s">
        <v>556</v>
      </c>
      <c r="E155" s="156" t="s">
        <v>3786</v>
      </c>
      <c r="F155" s="157" t="s">
        <v>3787</v>
      </c>
      <c r="G155" s="158" t="s">
        <v>192</v>
      </c>
      <c r="H155" s="159">
        <v>84</v>
      </c>
      <c r="I155" s="160"/>
      <c r="J155" s="161">
        <f t="shared" si="10"/>
        <v>0</v>
      </c>
      <c r="K155" s="162"/>
      <c r="L155" s="163"/>
      <c r="M155" s="164" t="s">
        <v>1</v>
      </c>
      <c r="N155" s="165" t="s">
        <v>40</v>
      </c>
      <c r="P155" s="146">
        <f t="shared" si="11"/>
        <v>0</v>
      </c>
      <c r="Q155" s="146">
        <v>0</v>
      </c>
      <c r="R155" s="146">
        <f t="shared" si="12"/>
        <v>0</v>
      </c>
      <c r="S155" s="146">
        <v>0</v>
      </c>
      <c r="T155" s="147">
        <f t="shared" si="13"/>
        <v>0</v>
      </c>
      <c r="AR155" s="148" t="s">
        <v>1476</v>
      </c>
      <c r="AT155" s="148" t="s">
        <v>556</v>
      </c>
      <c r="AU155" s="148" t="s">
        <v>173</v>
      </c>
      <c r="AY155" s="13" t="s">
        <v>164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173</v>
      </c>
      <c r="BK155" s="149">
        <f t="shared" si="19"/>
        <v>0</v>
      </c>
      <c r="BL155" s="13" t="s">
        <v>453</v>
      </c>
      <c r="BM155" s="148" t="s">
        <v>802</v>
      </c>
    </row>
    <row r="156" spans="2:65" s="1" customFormat="1" ht="16.5" customHeight="1">
      <c r="B156" s="135"/>
      <c r="C156" s="136" t="s">
        <v>165</v>
      </c>
      <c r="D156" s="136" t="s">
        <v>168</v>
      </c>
      <c r="E156" s="137" t="s">
        <v>1270</v>
      </c>
      <c r="F156" s="138" t="s">
        <v>3787</v>
      </c>
      <c r="G156" s="139" t="s">
        <v>192</v>
      </c>
      <c r="H156" s="140">
        <v>84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40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453</v>
      </c>
      <c r="AT156" s="148" t="s">
        <v>168</v>
      </c>
      <c r="AU156" s="148" t="s">
        <v>173</v>
      </c>
      <c r="AY156" s="13" t="s">
        <v>164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173</v>
      </c>
      <c r="BK156" s="149">
        <f t="shared" si="19"/>
        <v>0</v>
      </c>
      <c r="BL156" s="13" t="s">
        <v>453</v>
      </c>
      <c r="BM156" s="148" t="s">
        <v>810</v>
      </c>
    </row>
    <row r="157" spans="2:65" s="1" customFormat="1" ht="24.2" customHeight="1">
      <c r="B157" s="135"/>
      <c r="C157" s="155" t="s">
        <v>543</v>
      </c>
      <c r="D157" s="155" t="s">
        <v>556</v>
      </c>
      <c r="E157" s="156" t="s">
        <v>3262</v>
      </c>
      <c r="F157" s="157" t="s">
        <v>3788</v>
      </c>
      <c r="G157" s="158" t="s">
        <v>192</v>
      </c>
      <c r="H157" s="159">
        <v>1</v>
      </c>
      <c r="I157" s="160"/>
      <c r="J157" s="161">
        <f t="shared" si="10"/>
        <v>0</v>
      </c>
      <c r="K157" s="162"/>
      <c r="L157" s="163"/>
      <c r="M157" s="164" t="s">
        <v>1</v>
      </c>
      <c r="N157" s="165" t="s">
        <v>40</v>
      </c>
      <c r="P157" s="146">
        <f t="shared" si="11"/>
        <v>0</v>
      </c>
      <c r="Q157" s="146">
        <v>0</v>
      </c>
      <c r="R157" s="146">
        <f t="shared" si="12"/>
        <v>0</v>
      </c>
      <c r="S157" s="146">
        <v>0</v>
      </c>
      <c r="T157" s="147">
        <f t="shared" si="13"/>
        <v>0</v>
      </c>
      <c r="AR157" s="148" t="s">
        <v>1476</v>
      </c>
      <c r="AT157" s="148" t="s">
        <v>556</v>
      </c>
      <c r="AU157" s="148" t="s">
        <v>173</v>
      </c>
      <c r="AY157" s="13" t="s">
        <v>164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173</v>
      </c>
      <c r="BK157" s="149">
        <f t="shared" si="19"/>
        <v>0</v>
      </c>
      <c r="BL157" s="13" t="s">
        <v>453</v>
      </c>
      <c r="BM157" s="148" t="s">
        <v>818</v>
      </c>
    </row>
    <row r="158" spans="2:65" s="1" customFormat="1" ht="24.2" customHeight="1">
      <c r="B158" s="135"/>
      <c r="C158" s="136" t="s">
        <v>539</v>
      </c>
      <c r="D158" s="136" t="s">
        <v>168</v>
      </c>
      <c r="E158" s="137" t="s">
        <v>1266</v>
      </c>
      <c r="F158" s="138" t="s">
        <v>3788</v>
      </c>
      <c r="G158" s="139" t="s">
        <v>192</v>
      </c>
      <c r="H158" s="140">
        <v>1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453</v>
      </c>
      <c r="AT158" s="148" t="s">
        <v>168</v>
      </c>
      <c r="AU158" s="148" t="s">
        <v>173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453</v>
      </c>
      <c r="BM158" s="148" t="s">
        <v>827</v>
      </c>
    </row>
    <row r="159" spans="2:65" s="1" customFormat="1" ht="16.5" customHeight="1">
      <c r="B159" s="135"/>
      <c r="C159" s="155" t="s">
        <v>535</v>
      </c>
      <c r="D159" s="155" t="s">
        <v>556</v>
      </c>
      <c r="E159" s="156" t="s">
        <v>3789</v>
      </c>
      <c r="F159" s="157" t="s">
        <v>3790</v>
      </c>
      <c r="G159" s="158" t="s">
        <v>192</v>
      </c>
      <c r="H159" s="159">
        <v>1</v>
      </c>
      <c r="I159" s="160"/>
      <c r="J159" s="161">
        <f t="shared" si="10"/>
        <v>0</v>
      </c>
      <c r="K159" s="162"/>
      <c r="L159" s="163"/>
      <c r="M159" s="164" t="s">
        <v>1</v>
      </c>
      <c r="N159" s="16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1476</v>
      </c>
      <c r="AT159" s="148" t="s">
        <v>556</v>
      </c>
      <c r="AU159" s="148" t="s">
        <v>173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453</v>
      </c>
      <c r="BM159" s="148" t="s">
        <v>835</v>
      </c>
    </row>
    <row r="160" spans="2:65" s="1" customFormat="1" ht="16.5" customHeight="1">
      <c r="B160" s="135"/>
      <c r="C160" s="136" t="s">
        <v>483</v>
      </c>
      <c r="D160" s="136" t="s">
        <v>168</v>
      </c>
      <c r="E160" s="137" t="s">
        <v>1262</v>
      </c>
      <c r="F160" s="138" t="s">
        <v>3790</v>
      </c>
      <c r="G160" s="139" t="s">
        <v>192</v>
      </c>
      <c r="H160" s="140">
        <v>1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453</v>
      </c>
      <c r="AT160" s="148" t="s">
        <v>168</v>
      </c>
      <c r="AU160" s="148" t="s">
        <v>173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453</v>
      </c>
      <c r="BM160" s="148" t="s">
        <v>842</v>
      </c>
    </row>
    <row r="161" spans="2:65" s="1" customFormat="1" ht="16.5" customHeight="1">
      <c r="B161" s="135"/>
      <c r="C161" s="155" t="s">
        <v>172</v>
      </c>
      <c r="D161" s="155" t="s">
        <v>556</v>
      </c>
      <c r="E161" s="156" t="s">
        <v>3258</v>
      </c>
      <c r="F161" s="157" t="s">
        <v>3791</v>
      </c>
      <c r="G161" s="158" t="s">
        <v>192</v>
      </c>
      <c r="H161" s="159">
        <v>1</v>
      </c>
      <c r="I161" s="160"/>
      <c r="J161" s="161">
        <f t="shared" si="10"/>
        <v>0</v>
      </c>
      <c r="K161" s="162"/>
      <c r="L161" s="163"/>
      <c r="M161" s="164" t="s">
        <v>1</v>
      </c>
      <c r="N161" s="16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1476</v>
      </c>
      <c r="AT161" s="148" t="s">
        <v>556</v>
      </c>
      <c r="AU161" s="148" t="s">
        <v>173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453</v>
      </c>
      <c r="BM161" s="148" t="s">
        <v>850</v>
      </c>
    </row>
    <row r="162" spans="2:65" s="1" customFormat="1" ht="16.5" customHeight="1">
      <c r="B162" s="135"/>
      <c r="C162" s="136" t="s">
        <v>525</v>
      </c>
      <c r="D162" s="136" t="s">
        <v>168</v>
      </c>
      <c r="E162" s="137" t="s">
        <v>1258</v>
      </c>
      <c r="F162" s="138" t="s">
        <v>3791</v>
      </c>
      <c r="G162" s="139" t="s">
        <v>192</v>
      </c>
      <c r="H162" s="140">
        <v>1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453</v>
      </c>
      <c r="AT162" s="148" t="s">
        <v>168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453</v>
      </c>
      <c r="BM162" s="148" t="s">
        <v>858</v>
      </c>
    </row>
    <row r="163" spans="2:65" s="1" customFormat="1" ht="16.5" customHeight="1">
      <c r="B163" s="135"/>
      <c r="C163" s="155" t="s">
        <v>173</v>
      </c>
      <c r="D163" s="155" t="s">
        <v>556</v>
      </c>
      <c r="E163" s="156" t="s">
        <v>3792</v>
      </c>
      <c r="F163" s="157" t="s">
        <v>3793</v>
      </c>
      <c r="G163" s="158" t="s">
        <v>192</v>
      </c>
      <c r="H163" s="159">
        <v>1</v>
      </c>
      <c r="I163" s="160"/>
      <c r="J163" s="161">
        <f t="shared" si="10"/>
        <v>0</v>
      </c>
      <c r="K163" s="162"/>
      <c r="L163" s="163"/>
      <c r="M163" s="164" t="s">
        <v>1</v>
      </c>
      <c r="N163" s="16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1476</v>
      </c>
      <c r="AT163" s="148" t="s">
        <v>556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453</v>
      </c>
      <c r="BM163" s="148" t="s">
        <v>866</v>
      </c>
    </row>
    <row r="164" spans="2:65" s="1" customFormat="1" ht="16.5" customHeight="1">
      <c r="B164" s="135"/>
      <c r="C164" s="136" t="s">
        <v>82</v>
      </c>
      <c r="D164" s="136" t="s">
        <v>168</v>
      </c>
      <c r="E164" s="137" t="s">
        <v>1254</v>
      </c>
      <c r="F164" s="138" t="s">
        <v>3793</v>
      </c>
      <c r="G164" s="139" t="s">
        <v>192</v>
      </c>
      <c r="H164" s="140">
        <v>1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453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453</v>
      </c>
      <c r="BM164" s="148" t="s">
        <v>874</v>
      </c>
    </row>
    <row r="165" spans="2:65" s="1" customFormat="1" ht="16.5" customHeight="1">
      <c r="B165" s="135"/>
      <c r="C165" s="136" t="s">
        <v>404</v>
      </c>
      <c r="D165" s="136" t="s">
        <v>168</v>
      </c>
      <c r="E165" s="137" t="s">
        <v>1386</v>
      </c>
      <c r="F165" s="138" t="s">
        <v>3794</v>
      </c>
      <c r="G165" s="139" t="s">
        <v>402</v>
      </c>
      <c r="H165" s="140">
        <v>1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453</v>
      </c>
      <c r="AT165" s="148" t="s">
        <v>168</v>
      </c>
      <c r="AU165" s="148" t="s">
        <v>173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453</v>
      </c>
      <c r="BM165" s="148" t="s">
        <v>173</v>
      </c>
    </row>
    <row r="166" spans="2:65" s="1" customFormat="1" ht="16.5" customHeight="1">
      <c r="B166" s="135"/>
      <c r="C166" s="136" t="s">
        <v>399</v>
      </c>
      <c r="D166" s="136" t="s">
        <v>168</v>
      </c>
      <c r="E166" s="137" t="s">
        <v>1382</v>
      </c>
      <c r="F166" s="138" t="s">
        <v>3795</v>
      </c>
      <c r="G166" s="139" t="s">
        <v>402</v>
      </c>
      <c r="H166" s="140">
        <v>1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453</v>
      </c>
      <c r="AT166" s="148" t="s">
        <v>168</v>
      </c>
      <c r="AU166" s="148" t="s">
        <v>173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453</v>
      </c>
      <c r="BM166" s="148" t="s">
        <v>172</v>
      </c>
    </row>
    <row r="167" spans="2:65" s="1" customFormat="1" ht="16.5" customHeight="1">
      <c r="B167" s="135"/>
      <c r="C167" s="136" t="s">
        <v>395</v>
      </c>
      <c r="D167" s="136" t="s">
        <v>168</v>
      </c>
      <c r="E167" s="137" t="s">
        <v>1378</v>
      </c>
      <c r="F167" s="138" t="s">
        <v>3796</v>
      </c>
      <c r="G167" s="139" t="s">
        <v>402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40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453</v>
      </c>
      <c r="AT167" s="148" t="s">
        <v>168</v>
      </c>
      <c r="AU167" s="148" t="s">
        <v>173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453</v>
      </c>
      <c r="BM167" s="148" t="s">
        <v>535</v>
      </c>
    </row>
    <row r="168" spans="2:65" s="1" customFormat="1" ht="24.2" customHeight="1">
      <c r="B168" s="135"/>
      <c r="C168" s="136" t="s">
        <v>391</v>
      </c>
      <c r="D168" s="136" t="s">
        <v>168</v>
      </c>
      <c r="E168" s="137" t="s">
        <v>1374</v>
      </c>
      <c r="F168" s="138" t="s">
        <v>3797</v>
      </c>
      <c r="G168" s="139" t="s">
        <v>192</v>
      </c>
      <c r="H168" s="140">
        <v>1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453</v>
      </c>
      <c r="AT168" s="148" t="s">
        <v>168</v>
      </c>
      <c r="AU168" s="148" t="s">
        <v>173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453</v>
      </c>
      <c r="BM168" s="148" t="s">
        <v>543</v>
      </c>
    </row>
    <row r="169" spans="2:65" s="1" customFormat="1" ht="24.2" customHeight="1">
      <c r="B169" s="135"/>
      <c r="C169" s="136" t="s">
        <v>387</v>
      </c>
      <c r="D169" s="136" t="s">
        <v>168</v>
      </c>
      <c r="E169" s="137" t="s">
        <v>1370</v>
      </c>
      <c r="F169" s="138" t="s">
        <v>3798</v>
      </c>
      <c r="G169" s="139" t="s">
        <v>192</v>
      </c>
      <c r="H169" s="140">
        <v>1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40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453</v>
      </c>
      <c r="AT169" s="148" t="s">
        <v>168</v>
      </c>
      <c r="AU169" s="148" t="s">
        <v>173</v>
      </c>
      <c r="AY169" s="13" t="s">
        <v>164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173</v>
      </c>
      <c r="BK169" s="149">
        <f t="shared" si="19"/>
        <v>0</v>
      </c>
      <c r="BL169" s="13" t="s">
        <v>453</v>
      </c>
      <c r="BM169" s="148" t="s">
        <v>108</v>
      </c>
    </row>
    <row r="170" spans="2:65" s="1" customFormat="1" ht="16.5" customHeight="1">
      <c r="B170" s="135"/>
      <c r="C170" s="136" t="s">
        <v>383</v>
      </c>
      <c r="D170" s="136" t="s">
        <v>168</v>
      </c>
      <c r="E170" s="137" t="s">
        <v>1366</v>
      </c>
      <c r="F170" s="138" t="s">
        <v>3799</v>
      </c>
      <c r="G170" s="139" t="s">
        <v>192</v>
      </c>
      <c r="H170" s="140">
        <v>1</v>
      </c>
      <c r="I170" s="141"/>
      <c r="J170" s="142">
        <f t="shared" si="10"/>
        <v>0</v>
      </c>
      <c r="K170" s="143"/>
      <c r="L170" s="28"/>
      <c r="M170" s="144" t="s">
        <v>1</v>
      </c>
      <c r="N170" s="145" t="s">
        <v>40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453</v>
      </c>
      <c r="AT170" s="148" t="s">
        <v>168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453</v>
      </c>
      <c r="BM170" s="148" t="s">
        <v>114</v>
      </c>
    </row>
    <row r="171" spans="2:65" s="1" customFormat="1" ht="16.5" customHeight="1">
      <c r="B171" s="135"/>
      <c r="C171" s="136" t="s">
        <v>379</v>
      </c>
      <c r="D171" s="136" t="s">
        <v>168</v>
      </c>
      <c r="E171" s="137" t="s">
        <v>1362</v>
      </c>
      <c r="F171" s="138" t="s">
        <v>3800</v>
      </c>
      <c r="G171" s="139" t="s">
        <v>192</v>
      </c>
      <c r="H171" s="140">
        <v>1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40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453</v>
      </c>
      <c r="AT171" s="148" t="s">
        <v>168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453</v>
      </c>
      <c r="BM171" s="148" t="s">
        <v>120</v>
      </c>
    </row>
    <row r="172" spans="2:65" s="1" customFormat="1" ht="16.5" customHeight="1">
      <c r="B172" s="135"/>
      <c r="C172" s="136" t="s">
        <v>373</v>
      </c>
      <c r="D172" s="136" t="s">
        <v>168</v>
      </c>
      <c r="E172" s="137" t="s">
        <v>1358</v>
      </c>
      <c r="F172" s="138" t="s">
        <v>3801</v>
      </c>
      <c r="G172" s="139" t="s">
        <v>402</v>
      </c>
      <c r="H172" s="140">
        <v>1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453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453</v>
      </c>
      <c r="BM172" s="148" t="s">
        <v>215</v>
      </c>
    </row>
    <row r="173" spans="2:65" s="1" customFormat="1" ht="21.75" customHeight="1">
      <c r="B173" s="135"/>
      <c r="C173" s="136" t="s">
        <v>367</v>
      </c>
      <c r="D173" s="136" t="s">
        <v>168</v>
      </c>
      <c r="E173" s="137" t="s">
        <v>1354</v>
      </c>
      <c r="F173" s="138" t="s">
        <v>3802</v>
      </c>
      <c r="G173" s="139" t="s">
        <v>192</v>
      </c>
      <c r="H173" s="140">
        <v>15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40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453</v>
      </c>
      <c r="AT173" s="148" t="s">
        <v>168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453</v>
      </c>
      <c r="BM173" s="148" t="s">
        <v>223</v>
      </c>
    </row>
    <row r="174" spans="2:65" s="1" customFormat="1" ht="24.2" customHeight="1">
      <c r="B174" s="135"/>
      <c r="C174" s="136" t="s">
        <v>360</v>
      </c>
      <c r="D174" s="136" t="s">
        <v>168</v>
      </c>
      <c r="E174" s="137" t="s">
        <v>1350</v>
      </c>
      <c r="F174" s="138" t="s">
        <v>3803</v>
      </c>
      <c r="G174" s="139" t="s">
        <v>192</v>
      </c>
      <c r="H174" s="140">
        <v>105</v>
      </c>
      <c r="I174" s="141"/>
      <c r="J174" s="142">
        <f t="shared" si="10"/>
        <v>0</v>
      </c>
      <c r="K174" s="143"/>
      <c r="L174" s="28"/>
      <c r="M174" s="150" t="s">
        <v>1</v>
      </c>
      <c r="N174" s="151" t="s">
        <v>40</v>
      </c>
      <c r="O174" s="152"/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AR174" s="148" t="s">
        <v>453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453</v>
      </c>
      <c r="BM174" s="148" t="s">
        <v>7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17:K174" xr:uid="{00000000-0009-0000-0000-00000D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3804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ROUND((SUM(BE118:BE149)),  2)</f>
        <v>0</v>
      </c>
      <c r="G33" s="91"/>
      <c r="H33" s="91"/>
      <c r="I33" s="92">
        <v>0.2</v>
      </c>
      <c r="J33" s="90">
        <f>ROUND(((SUM(BE118:BE149))*I33),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ROUND((SUM(BF118:BF149)),  2)</f>
        <v>0</v>
      </c>
      <c r="G34" s="91"/>
      <c r="H34" s="91"/>
      <c r="I34" s="92">
        <v>0.2</v>
      </c>
      <c r="J34" s="90">
        <f>ROUND(((SUM(BF118:BF149))*I34),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ROUND((SUM(BG118:BG149)),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ROUND((SUM(BH118:BH149)),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ROUND((SUM(BI118:BI149)),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14 - HSP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J118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3755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3805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150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26.25" customHeight="1">
      <c r="B108" s="28"/>
      <c r="E108" s="215" t="str">
        <f>E7</f>
        <v>Obnova a modernizácia objektu Centra univerzitného športu pri SPU v Nitre</v>
      </c>
      <c r="F108" s="216"/>
      <c r="G108" s="216"/>
      <c r="H108" s="216"/>
      <c r="L108" s="28"/>
    </row>
    <row r="109" spans="2:12" s="1" customFormat="1" ht="12" customHeight="1">
      <c r="B109" s="28"/>
      <c r="C109" s="23" t="s">
        <v>127</v>
      </c>
      <c r="L109" s="28"/>
    </row>
    <row r="110" spans="2:12" s="1" customFormat="1" ht="16.5" customHeight="1">
      <c r="B110" s="28"/>
      <c r="E110" s="177" t="str">
        <f>E9</f>
        <v>14 - HSP</v>
      </c>
      <c r="F110" s="217"/>
      <c r="G110" s="217"/>
      <c r="H110" s="217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Nitra</v>
      </c>
      <c r="I112" s="23" t="s">
        <v>21</v>
      </c>
      <c r="J112" s="51">
        <f>IF(J12="","",J12)</f>
        <v>45406</v>
      </c>
      <c r="L112" s="28"/>
    </row>
    <row r="113" spans="2:65" s="1" customFormat="1" ht="6.95" customHeight="1">
      <c r="B113" s="28"/>
      <c r="L113" s="28"/>
    </row>
    <row r="114" spans="2:65" s="1" customFormat="1" ht="15.2" customHeight="1">
      <c r="B114" s="28"/>
      <c r="C114" s="23" t="s">
        <v>22</v>
      </c>
      <c r="F114" s="21" t="str">
        <f>E15</f>
        <v>SPU v Nitre</v>
      </c>
      <c r="I114" s="23" t="s">
        <v>28</v>
      </c>
      <c r="J114" s="26" t="str">
        <f>E21</f>
        <v>Ing. Stanislav Mikle</v>
      </c>
      <c r="L114" s="28"/>
    </row>
    <row r="115" spans="2:65" s="1" customFormat="1" ht="15.2" customHeight="1">
      <c r="B115" s="28"/>
      <c r="C115" s="23" t="s">
        <v>26</v>
      </c>
      <c r="F115" s="21" t="str">
        <f>IF(E18="","",E18)</f>
        <v>Vyplň údaj</v>
      </c>
      <c r="I115" s="23" t="s">
        <v>31</v>
      </c>
      <c r="J115" s="26" t="str">
        <f>E24</f>
        <v>Béger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151</v>
      </c>
      <c r="D117" s="116" t="s">
        <v>59</v>
      </c>
      <c r="E117" s="116" t="s">
        <v>55</v>
      </c>
      <c r="F117" s="116" t="s">
        <v>56</v>
      </c>
      <c r="G117" s="116" t="s">
        <v>152</v>
      </c>
      <c r="H117" s="116" t="s">
        <v>153</v>
      </c>
      <c r="I117" s="116" t="s">
        <v>154</v>
      </c>
      <c r="J117" s="117" t="s">
        <v>131</v>
      </c>
      <c r="K117" s="118" t="s">
        <v>155</v>
      </c>
      <c r="L117" s="114"/>
      <c r="M117" s="58" t="s">
        <v>1</v>
      </c>
      <c r="N117" s="59" t="s">
        <v>38</v>
      </c>
      <c r="O117" s="59" t="s">
        <v>156</v>
      </c>
      <c r="P117" s="59" t="s">
        <v>157</v>
      </c>
      <c r="Q117" s="59" t="s">
        <v>158</v>
      </c>
      <c r="R117" s="59" t="s">
        <v>159</v>
      </c>
      <c r="S117" s="59" t="s">
        <v>160</v>
      </c>
      <c r="T117" s="60" t="s">
        <v>161</v>
      </c>
    </row>
    <row r="118" spans="2:65" s="1" customFormat="1" ht="22.9" customHeight="1">
      <c r="B118" s="28"/>
      <c r="C118" s="63" t="s">
        <v>132</v>
      </c>
      <c r="J118" s="119">
        <f>BK118</f>
        <v>0</v>
      </c>
      <c r="L118" s="28"/>
      <c r="M118" s="61"/>
      <c r="N118" s="52"/>
      <c r="O118" s="52"/>
      <c r="P118" s="120">
        <f>P119</f>
        <v>0</v>
      </c>
      <c r="Q118" s="52"/>
      <c r="R118" s="120">
        <f>R119</f>
        <v>0.46500000000000002</v>
      </c>
      <c r="S118" s="52"/>
      <c r="T118" s="121">
        <f>T119</f>
        <v>0</v>
      </c>
      <c r="AT118" s="13" t="s">
        <v>73</v>
      </c>
      <c r="AU118" s="13" t="s">
        <v>133</v>
      </c>
      <c r="BK118" s="122">
        <f>BK119</f>
        <v>0</v>
      </c>
    </row>
    <row r="119" spans="2:65" s="11" customFormat="1" ht="25.9" customHeight="1">
      <c r="B119" s="123"/>
      <c r="D119" s="124" t="s">
        <v>73</v>
      </c>
      <c r="E119" s="125" t="s">
        <v>556</v>
      </c>
      <c r="F119" s="125" t="s">
        <v>556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0.46500000000000002</v>
      </c>
      <c r="T119" s="130">
        <f>T120</f>
        <v>0</v>
      </c>
      <c r="AR119" s="124" t="s">
        <v>525</v>
      </c>
      <c r="AT119" s="131" t="s">
        <v>73</v>
      </c>
      <c r="AU119" s="131" t="s">
        <v>74</v>
      </c>
      <c r="AY119" s="124" t="s">
        <v>164</v>
      </c>
      <c r="BK119" s="132">
        <f>BK120</f>
        <v>0</v>
      </c>
    </row>
    <row r="120" spans="2:65" s="11" customFormat="1" ht="22.9" customHeight="1">
      <c r="B120" s="123"/>
      <c r="D120" s="124" t="s">
        <v>73</v>
      </c>
      <c r="E120" s="133" t="s">
        <v>121</v>
      </c>
      <c r="F120" s="133" t="s">
        <v>121</v>
      </c>
      <c r="I120" s="126"/>
      <c r="J120" s="134">
        <f>BK120</f>
        <v>0</v>
      </c>
      <c r="L120" s="123"/>
      <c r="M120" s="128"/>
      <c r="P120" s="129">
        <f>SUM(P121:P149)</f>
        <v>0</v>
      </c>
      <c r="R120" s="129">
        <f>SUM(R121:R149)</f>
        <v>0.46500000000000002</v>
      </c>
      <c r="T120" s="130">
        <f>SUM(T121:T149)</f>
        <v>0</v>
      </c>
      <c r="AR120" s="124" t="s">
        <v>525</v>
      </c>
      <c r="AT120" s="131" t="s">
        <v>73</v>
      </c>
      <c r="AU120" s="131" t="s">
        <v>82</v>
      </c>
      <c r="AY120" s="124" t="s">
        <v>164</v>
      </c>
      <c r="BK120" s="132">
        <f>SUM(BK121:BK149)</f>
        <v>0</v>
      </c>
    </row>
    <row r="121" spans="2:65" s="1" customFormat="1" ht="24.2" customHeight="1">
      <c r="B121" s="135"/>
      <c r="C121" s="136" t="s">
        <v>82</v>
      </c>
      <c r="D121" s="136" t="s">
        <v>168</v>
      </c>
      <c r="E121" s="137" t="s">
        <v>3806</v>
      </c>
      <c r="F121" s="138" t="s">
        <v>3807</v>
      </c>
      <c r="G121" s="139" t="s">
        <v>249</v>
      </c>
      <c r="H121" s="140">
        <v>1500</v>
      </c>
      <c r="I121" s="141"/>
      <c r="J121" s="142">
        <f t="shared" ref="J121:J149" si="0">ROUND(I121*H121,2)</f>
        <v>0</v>
      </c>
      <c r="K121" s="143"/>
      <c r="L121" s="28"/>
      <c r="M121" s="144" t="s">
        <v>1</v>
      </c>
      <c r="N121" s="145" t="s">
        <v>40</v>
      </c>
      <c r="P121" s="146">
        <f t="shared" ref="P121:P149" si="1">O121*H121</f>
        <v>0</v>
      </c>
      <c r="Q121" s="146">
        <v>0</v>
      </c>
      <c r="R121" s="146">
        <f t="shared" ref="R121:R149" si="2">Q121*H121</f>
        <v>0</v>
      </c>
      <c r="S121" s="146">
        <v>0</v>
      </c>
      <c r="T121" s="147">
        <f t="shared" ref="T121:T149" si="3">S121*H121</f>
        <v>0</v>
      </c>
      <c r="AR121" s="148" t="s">
        <v>453</v>
      </c>
      <c r="AT121" s="148" t="s">
        <v>168</v>
      </c>
      <c r="AU121" s="148" t="s">
        <v>173</v>
      </c>
      <c r="AY121" s="13" t="s">
        <v>164</v>
      </c>
      <c r="BE121" s="149">
        <f t="shared" ref="BE121:BE149" si="4">IF(N121="základná",J121,0)</f>
        <v>0</v>
      </c>
      <c r="BF121" s="149">
        <f t="shared" ref="BF121:BF149" si="5">IF(N121="znížená",J121,0)</f>
        <v>0</v>
      </c>
      <c r="BG121" s="149">
        <f t="shared" ref="BG121:BG149" si="6">IF(N121="zákl. prenesená",J121,0)</f>
        <v>0</v>
      </c>
      <c r="BH121" s="149">
        <f t="shared" ref="BH121:BH149" si="7">IF(N121="zníž. prenesená",J121,0)</f>
        <v>0</v>
      </c>
      <c r="BI121" s="149">
        <f t="shared" ref="BI121:BI149" si="8">IF(N121="nulová",J121,0)</f>
        <v>0</v>
      </c>
      <c r="BJ121" s="13" t="s">
        <v>173</v>
      </c>
      <c r="BK121" s="149">
        <f t="shared" ref="BK121:BK149" si="9">ROUND(I121*H121,2)</f>
        <v>0</v>
      </c>
      <c r="BL121" s="13" t="s">
        <v>453</v>
      </c>
      <c r="BM121" s="148" t="s">
        <v>173</v>
      </c>
    </row>
    <row r="122" spans="2:65" s="1" customFormat="1" ht="21.75" customHeight="1">
      <c r="B122" s="135"/>
      <c r="C122" s="155" t="s">
        <v>173</v>
      </c>
      <c r="D122" s="155" t="s">
        <v>556</v>
      </c>
      <c r="E122" s="156" t="s">
        <v>3808</v>
      </c>
      <c r="F122" s="157" t="s">
        <v>3809</v>
      </c>
      <c r="G122" s="158" t="s">
        <v>249</v>
      </c>
      <c r="H122" s="159">
        <v>1500</v>
      </c>
      <c r="I122" s="160"/>
      <c r="J122" s="161">
        <f t="shared" si="0"/>
        <v>0</v>
      </c>
      <c r="K122" s="162"/>
      <c r="L122" s="163"/>
      <c r="M122" s="164" t="s">
        <v>1</v>
      </c>
      <c r="N122" s="165" t="s">
        <v>40</v>
      </c>
      <c r="P122" s="146">
        <f t="shared" si="1"/>
        <v>0</v>
      </c>
      <c r="Q122" s="146">
        <v>3.1E-4</v>
      </c>
      <c r="R122" s="146">
        <f t="shared" si="2"/>
        <v>0.46500000000000002</v>
      </c>
      <c r="S122" s="146">
        <v>0</v>
      </c>
      <c r="T122" s="147">
        <f t="shared" si="3"/>
        <v>0</v>
      </c>
      <c r="AR122" s="148" t="s">
        <v>1476</v>
      </c>
      <c r="AT122" s="148" t="s">
        <v>556</v>
      </c>
      <c r="AU122" s="148" t="s">
        <v>173</v>
      </c>
      <c r="AY122" s="13" t="s">
        <v>164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173</v>
      </c>
      <c r="BK122" s="149">
        <f t="shared" si="9"/>
        <v>0</v>
      </c>
      <c r="BL122" s="13" t="s">
        <v>453</v>
      </c>
      <c r="BM122" s="148" t="s">
        <v>172</v>
      </c>
    </row>
    <row r="123" spans="2:65" s="1" customFormat="1" ht="16.5" customHeight="1">
      <c r="B123" s="135"/>
      <c r="C123" s="136" t="s">
        <v>525</v>
      </c>
      <c r="D123" s="136" t="s">
        <v>168</v>
      </c>
      <c r="E123" s="137" t="s">
        <v>3810</v>
      </c>
      <c r="F123" s="138" t="s">
        <v>3811</v>
      </c>
      <c r="G123" s="139" t="s">
        <v>192</v>
      </c>
      <c r="H123" s="140">
        <v>1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453</v>
      </c>
      <c r="AT123" s="148" t="s">
        <v>168</v>
      </c>
      <c r="AU123" s="148" t="s">
        <v>173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453</v>
      </c>
      <c r="BM123" s="148" t="s">
        <v>535</v>
      </c>
    </row>
    <row r="124" spans="2:65" s="1" customFormat="1" ht="16.5" customHeight="1">
      <c r="B124" s="135"/>
      <c r="C124" s="155" t="s">
        <v>172</v>
      </c>
      <c r="D124" s="155" t="s">
        <v>556</v>
      </c>
      <c r="E124" s="156" t="s">
        <v>3812</v>
      </c>
      <c r="F124" s="157" t="s">
        <v>3811</v>
      </c>
      <c r="G124" s="158" t="s">
        <v>192</v>
      </c>
      <c r="H124" s="159">
        <v>1</v>
      </c>
      <c r="I124" s="160"/>
      <c r="J124" s="161">
        <f t="shared" si="0"/>
        <v>0</v>
      </c>
      <c r="K124" s="162"/>
      <c r="L124" s="163"/>
      <c r="M124" s="164" t="s">
        <v>1</v>
      </c>
      <c r="N124" s="16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1476</v>
      </c>
      <c r="AT124" s="148" t="s">
        <v>556</v>
      </c>
      <c r="AU124" s="148" t="s">
        <v>173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453</v>
      </c>
      <c r="BM124" s="148" t="s">
        <v>543</v>
      </c>
    </row>
    <row r="125" spans="2:65" s="1" customFormat="1" ht="16.5" customHeight="1">
      <c r="B125" s="135"/>
      <c r="C125" s="136" t="s">
        <v>483</v>
      </c>
      <c r="D125" s="136" t="s">
        <v>168</v>
      </c>
      <c r="E125" s="137" t="s">
        <v>3813</v>
      </c>
      <c r="F125" s="138" t="s">
        <v>3814</v>
      </c>
      <c r="G125" s="139" t="s">
        <v>192</v>
      </c>
      <c r="H125" s="140">
        <v>1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453</v>
      </c>
      <c r="AT125" s="148" t="s">
        <v>168</v>
      </c>
      <c r="AU125" s="148" t="s">
        <v>173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453</v>
      </c>
      <c r="BM125" s="148" t="s">
        <v>108</v>
      </c>
    </row>
    <row r="126" spans="2:65" s="1" customFormat="1" ht="16.5" customHeight="1">
      <c r="B126" s="135"/>
      <c r="C126" s="155" t="s">
        <v>535</v>
      </c>
      <c r="D126" s="155" t="s">
        <v>556</v>
      </c>
      <c r="E126" s="156" t="s">
        <v>3815</v>
      </c>
      <c r="F126" s="157" t="s">
        <v>3814</v>
      </c>
      <c r="G126" s="158" t="s">
        <v>192</v>
      </c>
      <c r="H126" s="159">
        <v>1</v>
      </c>
      <c r="I126" s="160"/>
      <c r="J126" s="161">
        <f t="shared" si="0"/>
        <v>0</v>
      </c>
      <c r="K126" s="162"/>
      <c r="L126" s="163"/>
      <c r="M126" s="164" t="s">
        <v>1</v>
      </c>
      <c r="N126" s="16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1476</v>
      </c>
      <c r="AT126" s="148" t="s">
        <v>556</v>
      </c>
      <c r="AU126" s="148" t="s">
        <v>173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453</v>
      </c>
      <c r="BM126" s="148" t="s">
        <v>114</v>
      </c>
    </row>
    <row r="127" spans="2:65" s="1" customFormat="1" ht="16.5" customHeight="1">
      <c r="B127" s="135"/>
      <c r="C127" s="136" t="s">
        <v>539</v>
      </c>
      <c r="D127" s="136" t="s">
        <v>168</v>
      </c>
      <c r="E127" s="137" t="s">
        <v>3816</v>
      </c>
      <c r="F127" s="138" t="s">
        <v>3817</v>
      </c>
      <c r="G127" s="139" t="s">
        <v>192</v>
      </c>
      <c r="H127" s="140">
        <v>1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453</v>
      </c>
      <c r="AT127" s="148" t="s">
        <v>168</v>
      </c>
      <c r="AU127" s="148" t="s">
        <v>173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120</v>
      </c>
    </row>
    <row r="128" spans="2:65" s="1" customFormat="1" ht="16.5" customHeight="1">
      <c r="B128" s="135"/>
      <c r="C128" s="155" t="s">
        <v>543</v>
      </c>
      <c r="D128" s="155" t="s">
        <v>556</v>
      </c>
      <c r="E128" s="156" t="s">
        <v>3818</v>
      </c>
      <c r="F128" s="157" t="s">
        <v>3817</v>
      </c>
      <c r="G128" s="158" t="s">
        <v>192</v>
      </c>
      <c r="H128" s="159">
        <v>1</v>
      </c>
      <c r="I128" s="160"/>
      <c r="J128" s="161">
        <f t="shared" si="0"/>
        <v>0</v>
      </c>
      <c r="K128" s="162"/>
      <c r="L128" s="163"/>
      <c r="M128" s="164" t="s">
        <v>1</v>
      </c>
      <c r="N128" s="16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1476</v>
      </c>
      <c r="AT128" s="148" t="s">
        <v>556</v>
      </c>
      <c r="AU128" s="148" t="s">
        <v>173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215</v>
      </c>
    </row>
    <row r="129" spans="2:65" s="1" customFormat="1" ht="21.75" customHeight="1">
      <c r="B129" s="135"/>
      <c r="C129" s="136" t="s">
        <v>165</v>
      </c>
      <c r="D129" s="136" t="s">
        <v>168</v>
      </c>
      <c r="E129" s="137" t="s">
        <v>3819</v>
      </c>
      <c r="F129" s="138" t="s">
        <v>3820</v>
      </c>
      <c r="G129" s="139" t="s">
        <v>192</v>
      </c>
      <c r="H129" s="140">
        <v>0.5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453</v>
      </c>
      <c r="AT129" s="148" t="s">
        <v>168</v>
      </c>
      <c r="AU129" s="148" t="s">
        <v>173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223</v>
      </c>
    </row>
    <row r="130" spans="2:65" s="1" customFormat="1" ht="21.75" customHeight="1">
      <c r="B130" s="135"/>
      <c r="C130" s="155" t="s">
        <v>108</v>
      </c>
      <c r="D130" s="155" t="s">
        <v>556</v>
      </c>
      <c r="E130" s="156" t="s">
        <v>3821</v>
      </c>
      <c r="F130" s="157" t="s">
        <v>3820</v>
      </c>
      <c r="G130" s="158" t="s">
        <v>192</v>
      </c>
      <c r="H130" s="159">
        <v>0.5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1476</v>
      </c>
      <c r="AT130" s="148" t="s">
        <v>556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7</v>
      </c>
    </row>
    <row r="131" spans="2:65" s="1" customFormat="1" ht="24.2" customHeight="1">
      <c r="B131" s="135"/>
      <c r="C131" s="136" t="s">
        <v>111</v>
      </c>
      <c r="D131" s="136" t="s">
        <v>168</v>
      </c>
      <c r="E131" s="137" t="s">
        <v>3822</v>
      </c>
      <c r="F131" s="138" t="s">
        <v>3823</v>
      </c>
      <c r="G131" s="139" t="s">
        <v>192</v>
      </c>
      <c r="H131" s="140">
        <v>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453</v>
      </c>
      <c r="AT131" s="148" t="s">
        <v>168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238</v>
      </c>
    </row>
    <row r="132" spans="2:65" s="1" customFormat="1" ht="24.2" customHeight="1">
      <c r="B132" s="135"/>
      <c r="C132" s="155" t="s">
        <v>114</v>
      </c>
      <c r="D132" s="155" t="s">
        <v>556</v>
      </c>
      <c r="E132" s="156" t="s">
        <v>3824</v>
      </c>
      <c r="F132" s="157" t="s">
        <v>3823</v>
      </c>
      <c r="G132" s="158" t="s">
        <v>192</v>
      </c>
      <c r="H132" s="159">
        <v>1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1476</v>
      </c>
      <c r="AT132" s="148" t="s">
        <v>556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255</v>
      </c>
    </row>
    <row r="133" spans="2:65" s="1" customFormat="1" ht="21.75" customHeight="1">
      <c r="B133" s="135"/>
      <c r="C133" s="136" t="s">
        <v>117</v>
      </c>
      <c r="D133" s="136" t="s">
        <v>168</v>
      </c>
      <c r="E133" s="137" t="s">
        <v>3825</v>
      </c>
      <c r="F133" s="138" t="s">
        <v>3826</v>
      </c>
      <c r="G133" s="139" t="s">
        <v>192</v>
      </c>
      <c r="H133" s="140">
        <v>1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453</v>
      </c>
      <c r="AT133" s="148" t="s">
        <v>168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263</v>
      </c>
    </row>
    <row r="134" spans="2:65" s="1" customFormat="1" ht="21.75" customHeight="1">
      <c r="B134" s="135"/>
      <c r="C134" s="155" t="s">
        <v>120</v>
      </c>
      <c r="D134" s="155" t="s">
        <v>556</v>
      </c>
      <c r="E134" s="156" t="s">
        <v>3827</v>
      </c>
      <c r="F134" s="157" t="s">
        <v>3826</v>
      </c>
      <c r="G134" s="158" t="s">
        <v>3828</v>
      </c>
      <c r="H134" s="159">
        <v>1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1476</v>
      </c>
      <c r="AT134" s="148" t="s">
        <v>556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271</v>
      </c>
    </row>
    <row r="135" spans="2:65" s="1" customFormat="1" ht="21.75" customHeight="1">
      <c r="B135" s="135"/>
      <c r="C135" s="136" t="s">
        <v>123</v>
      </c>
      <c r="D135" s="136" t="s">
        <v>168</v>
      </c>
      <c r="E135" s="137" t="s">
        <v>3829</v>
      </c>
      <c r="F135" s="138" t="s">
        <v>3830</v>
      </c>
      <c r="G135" s="139" t="s">
        <v>192</v>
      </c>
      <c r="H135" s="140">
        <v>2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453</v>
      </c>
      <c r="AT135" s="148" t="s">
        <v>168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276</v>
      </c>
    </row>
    <row r="136" spans="2:65" s="1" customFormat="1" ht="21.75" customHeight="1">
      <c r="B136" s="135"/>
      <c r="C136" s="155" t="s">
        <v>215</v>
      </c>
      <c r="D136" s="155" t="s">
        <v>556</v>
      </c>
      <c r="E136" s="156" t="s">
        <v>3831</v>
      </c>
      <c r="F136" s="157" t="s">
        <v>3830</v>
      </c>
      <c r="G136" s="158" t="s">
        <v>192</v>
      </c>
      <c r="H136" s="159">
        <v>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1476</v>
      </c>
      <c r="AT136" s="148" t="s">
        <v>556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284</v>
      </c>
    </row>
    <row r="137" spans="2:65" s="1" customFormat="1" ht="21.75" customHeight="1">
      <c r="B137" s="135"/>
      <c r="C137" s="136" t="s">
        <v>219</v>
      </c>
      <c r="D137" s="136" t="s">
        <v>168</v>
      </c>
      <c r="E137" s="137" t="s">
        <v>3832</v>
      </c>
      <c r="F137" s="138" t="s">
        <v>3833</v>
      </c>
      <c r="G137" s="139" t="s">
        <v>192</v>
      </c>
      <c r="H137" s="140">
        <v>10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453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292</v>
      </c>
    </row>
    <row r="138" spans="2:65" s="1" customFormat="1" ht="21.75" customHeight="1">
      <c r="B138" s="135"/>
      <c r="C138" s="155" t="s">
        <v>223</v>
      </c>
      <c r="D138" s="155" t="s">
        <v>556</v>
      </c>
      <c r="E138" s="156" t="s">
        <v>3834</v>
      </c>
      <c r="F138" s="157" t="s">
        <v>3833</v>
      </c>
      <c r="G138" s="158" t="s">
        <v>192</v>
      </c>
      <c r="H138" s="159">
        <v>10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1476</v>
      </c>
      <c r="AT138" s="148" t="s">
        <v>556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300</v>
      </c>
    </row>
    <row r="139" spans="2:65" s="1" customFormat="1" ht="24.2" customHeight="1">
      <c r="B139" s="135"/>
      <c r="C139" s="136" t="s">
        <v>227</v>
      </c>
      <c r="D139" s="136" t="s">
        <v>168</v>
      </c>
      <c r="E139" s="137" t="s">
        <v>1322</v>
      </c>
      <c r="F139" s="138" t="s">
        <v>3766</v>
      </c>
      <c r="G139" s="139" t="s">
        <v>192</v>
      </c>
      <c r="H139" s="140">
        <v>770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453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322</v>
      </c>
    </row>
    <row r="140" spans="2:65" s="1" customFormat="1" ht="24.2" customHeight="1">
      <c r="B140" s="135"/>
      <c r="C140" s="155" t="s">
        <v>7</v>
      </c>
      <c r="D140" s="155" t="s">
        <v>556</v>
      </c>
      <c r="E140" s="156" t="s">
        <v>3765</v>
      </c>
      <c r="F140" s="157" t="s">
        <v>3766</v>
      </c>
      <c r="G140" s="158" t="s">
        <v>192</v>
      </c>
      <c r="H140" s="159">
        <v>770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1476</v>
      </c>
      <c r="AT140" s="148" t="s">
        <v>556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330</v>
      </c>
    </row>
    <row r="141" spans="2:65" s="1" customFormat="1" ht="21.75" customHeight="1">
      <c r="B141" s="135"/>
      <c r="C141" s="136" t="s">
        <v>234</v>
      </c>
      <c r="D141" s="136" t="s">
        <v>168</v>
      </c>
      <c r="E141" s="137" t="s">
        <v>1326</v>
      </c>
      <c r="F141" s="138" t="s">
        <v>3764</v>
      </c>
      <c r="G141" s="139" t="s">
        <v>249</v>
      </c>
      <c r="H141" s="140">
        <v>750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453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340</v>
      </c>
    </row>
    <row r="142" spans="2:65" s="1" customFormat="1" ht="21.75" customHeight="1">
      <c r="B142" s="135"/>
      <c r="C142" s="155" t="s">
        <v>238</v>
      </c>
      <c r="D142" s="155" t="s">
        <v>556</v>
      </c>
      <c r="E142" s="156" t="s">
        <v>3763</v>
      </c>
      <c r="F142" s="157" t="s">
        <v>3764</v>
      </c>
      <c r="G142" s="158" t="s">
        <v>249</v>
      </c>
      <c r="H142" s="159">
        <v>750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1476</v>
      </c>
      <c r="AT142" s="148" t="s">
        <v>556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453</v>
      </c>
      <c r="BM142" s="148" t="s">
        <v>348</v>
      </c>
    </row>
    <row r="143" spans="2:65" s="1" customFormat="1" ht="24.2" customHeight="1">
      <c r="B143" s="135"/>
      <c r="C143" s="155" t="s">
        <v>242</v>
      </c>
      <c r="D143" s="155" t="s">
        <v>556</v>
      </c>
      <c r="E143" s="156" t="s">
        <v>3762</v>
      </c>
      <c r="F143" s="157" t="s">
        <v>3761</v>
      </c>
      <c r="G143" s="158" t="s">
        <v>402</v>
      </c>
      <c r="H143" s="159">
        <v>1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1476</v>
      </c>
      <c r="AT143" s="148" t="s">
        <v>556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453</v>
      </c>
      <c r="BM143" s="148" t="s">
        <v>367</v>
      </c>
    </row>
    <row r="144" spans="2:65" s="1" customFormat="1" ht="16.5" customHeight="1">
      <c r="B144" s="135"/>
      <c r="C144" s="136" t="s">
        <v>255</v>
      </c>
      <c r="D144" s="136" t="s">
        <v>168</v>
      </c>
      <c r="E144" s="137" t="s">
        <v>3835</v>
      </c>
      <c r="F144" s="138" t="s">
        <v>3836</v>
      </c>
      <c r="G144" s="139" t="s">
        <v>192</v>
      </c>
      <c r="H144" s="140">
        <v>65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453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453</v>
      </c>
      <c r="BM144" s="148" t="s">
        <v>379</v>
      </c>
    </row>
    <row r="145" spans="2:65" s="1" customFormat="1" ht="16.5" customHeight="1">
      <c r="B145" s="135"/>
      <c r="C145" s="155" t="s">
        <v>259</v>
      </c>
      <c r="D145" s="155" t="s">
        <v>556</v>
      </c>
      <c r="E145" s="156" t="s">
        <v>3837</v>
      </c>
      <c r="F145" s="157" t="s">
        <v>3836</v>
      </c>
      <c r="G145" s="158" t="s">
        <v>192</v>
      </c>
      <c r="H145" s="159">
        <v>65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1476</v>
      </c>
      <c r="AT145" s="148" t="s">
        <v>556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453</v>
      </c>
      <c r="BM145" s="148" t="s">
        <v>387</v>
      </c>
    </row>
    <row r="146" spans="2:65" s="1" customFormat="1" ht="16.5" customHeight="1">
      <c r="B146" s="135"/>
      <c r="C146" s="136" t="s">
        <v>263</v>
      </c>
      <c r="D146" s="136" t="s">
        <v>168</v>
      </c>
      <c r="E146" s="137" t="s">
        <v>3838</v>
      </c>
      <c r="F146" s="138" t="s">
        <v>3839</v>
      </c>
      <c r="G146" s="139" t="s">
        <v>192</v>
      </c>
      <c r="H146" s="140">
        <v>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453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453</v>
      </c>
      <c r="BM146" s="148" t="s">
        <v>395</v>
      </c>
    </row>
    <row r="147" spans="2:65" s="1" customFormat="1" ht="16.5" customHeight="1">
      <c r="B147" s="135"/>
      <c r="C147" s="155" t="s">
        <v>267</v>
      </c>
      <c r="D147" s="155" t="s">
        <v>556</v>
      </c>
      <c r="E147" s="156" t="s">
        <v>3840</v>
      </c>
      <c r="F147" s="157" t="s">
        <v>3839</v>
      </c>
      <c r="G147" s="158" t="s">
        <v>192</v>
      </c>
      <c r="H147" s="159">
        <v>2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1476</v>
      </c>
      <c r="AT147" s="148" t="s">
        <v>556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453</v>
      </c>
      <c r="BM147" s="148" t="s">
        <v>404</v>
      </c>
    </row>
    <row r="148" spans="2:65" s="1" customFormat="1" ht="24.2" customHeight="1">
      <c r="B148" s="135"/>
      <c r="C148" s="136" t="s">
        <v>271</v>
      </c>
      <c r="D148" s="136" t="s">
        <v>168</v>
      </c>
      <c r="E148" s="137" t="s">
        <v>3841</v>
      </c>
      <c r="F148" s="138" t="s">
        <v>3842</v>
      </c>
      <c r="G148" s="139" t="s">
        <v>192</v>
      </c>
      <c r="H148" s="140">
        <v>1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453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453</v>
      </c>
      <c r="BM148" s="148" t="s">
        <v>418</v>
      </c>
    </row>
    <row r="149" spans="2:65" s="1" customFormat="1" ht="16.5" customHeight="1">
      <c r="B149" s="135"/>
      <c r="C149" s="155" t="s">
        <v>609</v>
      </c>
      <c r="D149" s="155" t="s">
        <v>556</v>
      </c>
      <c r="E149" s="156" t="s">
        <v>3843</v>
      </c>
      <c r="F149" s="157" t="s">
        <v>3844</v>
      </c>
      <c r="G149" s="158" t="s">
        <v>192</v>
      </c>
      <c r="H149" s="159">
        <v>4</v>
      </c>
      <c r="I149" s="160"/>
      <c r="J149" s="161">
        <f t="shared" si="0"/>
        <v>0</v>
      </c>
      <c r="K149" s="162"/>
      <c r="L149" s="163"/>
      <c r="M149" s="171" t="s">
        <v>1</v>
      </c>
      <c r="N149" s="172" t="s">
        <v>40</v>
      </c>
      <c r="O149" s="152"/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48" t="s">
        <v>1476</v>
      </c>
      <c r="AT149" s="148" t="s">
        <v>556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453</v>
      </c>
      <c r="BM149" s="148" t="s">
        <v>427</v>
      </c>
    </row>
    <row r="150" spans="2:65" s="1" customFormat="1" ht="6.95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autoFilter ref="C117:K149" xr:uid="{00000000-0009-0000-0000-00000E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3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3845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ROUND((SUM(BE121:BE238)),  2)</f>
        <v>0</v>
      </c>
      <c r="G33" s="91"/>
      <c r="H33" s="91"/>
      <c r="I33" s="92">
        <v>0.2</v>
      </c>
      <c r="J33" s="90">
        <f>ROUND(((SUM(BE121:BE238))*I33),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ROUND((SUM(BF121:BF238)),  2)</f>
        <v>0</v>
      </c>
      <c r="G34" s="91"/>
      <c r="H34" s="91"/>
      <c r="I34" s="92">
        <v>0.2</v>
      </c>
      <c r="J34" s="90">
        <f>ROUND(((SUM(BF121:BF238))*I34),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ROUND((SUM(BG121:BG238)),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ROUND((SUM(BH121:BH238)),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ROUND((SUM(BI121:BI238)),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15 - Elektroinštalácia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2320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2323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8" customFormat="1" ht="24.95" customHeight="1">
      <c r="B99" s="106"/>
      <c r="D99" s="107" t="s">
        <v>3648</v>
      </c>
      <c r="E99" s="108"/>
      <c r="F99" s="108"/>
      <c r="G99" s="108"/>
      <c r="H99" s="108"/>
      <c r="I99" s="108"/>
      <c r="J99" s="109">
        <f>J127</f>
        <v>0</v>
      </c>
      <c r="L99" s="106"/>
    </row>
    <row r="100" spans="2:12" s="9" customFormat="1" ht="19.899999999999999" customHeight="1">
      <c r="B100" s="110"/>
      <c r="D100" s="111" t="s">
        <v>3649</v>
      </c>
      <c r="E100" s="112"/>
      <c r="F100" s="112"/>
      <c r="G100" s="112"/>
      <c r="H100" s="112"/>
      <c r="I100" s="112"/>
      <c r="J100" s="113">
        <f>J128</f>
        <v>0</v>
      </c>
      <c r="L100" s="110"/>
    </row>
    <row r="101" spans="2:12" s="8" customFormat="1" ht="24.95" customHeight="1">
      <c r="B101" s="106"/>
      <c r="D101" s="107" t="s">
        <v>3650</v>
      </c>
      <c r="E101" s="108"/>
      <c r="F101" s="108"/>
      <c r="G101" s="108"/>
      <c r="H101" s="108"/>
      <c r="I101" s="108"/>
      <c r="J101" s="109">
        <f>J236</f>
        <v>0</v>
      </c>
      <c r="L101" s="106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150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26.25" customHeight="1">
      <c r="B111" s="28"/>
      <c r="E111" s="215" t="str">
        <f>E7</f>
        <v>Obnova a modernizácia objektu Centra univerzitného športu pri SPU v Nitre</v>
      </c>
      <c r="F111" s="216"/>
      <c r="G111" s="216"/>
      <c r="H111" s="216"/>
      <c r="L111" s="28"/>
    </row>
    <row r="112" spans="2:12" s="1" customFormat="1" ht="12" customHeight="1">
      <c r="B112" s="28"/>
      <c r="C112" s="23" t="s">
        <v>127</v>
      </c>
      <c r="L112" s="28"/>
    </row>
    <row r="113" spans="2:65" s="1" customFormat="1" ht="16.5" customHeight="1">
      <c r="B113" s="28"/>
      <c r="E113" s="177" t="str">
        <f>E9</f>
        <v>15 - Elektroinštalácia</v>
      </c>
      <c r="F113" s="217"/>
      <c r="G113" s="217"/>
      <c r="H113" s="217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Nitra</v>
      </c>
      <c r="I115" s="23" t="s">
        <v>21</v>
      </c>
      <c r="J115" s="51">
        <f>IF(J12="","",J12)</f>
        <v>45406</v>
      </c>
      <c r="L115" s="28"/>
    </row>
    <row r="116" spans="2:65" s="1" customFormat="1" ht="6.95" customHeight="1">
      <c r="B116" s="28"/>
      <c r="L116" s="28"/>
    </row>
    <row r="117" spans="2:65" s="1" customFormat="1" ht="15.2" customHeight="1">
      <c r="B117" s="28"/>
      <c r="C117" s="23" t="s">
        <v>22</v>
      </c>
      <c r="F117" s="21" t="str">
        <f>E15</f>
        <v>SPU v Nitre</v>
      </c>
      <c r="I117" s="23" t="s">
        <v>28</v>
      </c>
      <c r="J117" s="26" t="str">
        <f>E21</f>
        <v>Ing. Stanislav Mikle</v>
      </c>
      <c r="L117" s="28"/>
    </row>
    <row r="118" spans="2:65" s="1" customFormat="1" ht="15.2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>Béger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151</v>
      </c>
      <c r="D120" s="116" t="s">
        <v>59</v>
      </c>
      <c r="E120" s="116" t="s">
        <v>55</v>
      </c>
      <c r="F120" s="116" t="s">
        <v>56</v>
      </c>
      <c r="G120" s="116" t="s">
        <v>152</v>
      </c>
      <c r="H120" s="116" t="s">
        <v>153</v>
      </c>
      <c r="I120" s="116" t="s">
        <v>154</v>
      </c>
      <c r="J120" s="117" t="s">
        <v>131</v>
      </c>
      <c r="K120" s="118" t="s">
        <v>155</v>
      </c>
      <c r="L120" s="114"/>
      <c r="M120" s="58" t="s">
        <v>1</v>
      </c>
      <c r="N120" s="59" t="s">
        <v>38</v>
      </c>
      <c r="O120" s="59" t="s">
        <v>156</v>
      </c>
      <c r="P120" s="59" t="s">
        <v>157</v>
      </c>
      <c r="Q120" s="59" t="s">
        <v>158</v>
      </c>
      <c r="R120" s="59" t="s">
        <v>159</v>
      </c>
      <c r="S120" s="59" t="s">
        <v>160</v>
      </c>
      <c r="T120" s="60" t="s">
        <v>161</v>
      </c>
    </row>
    <row r="121" spans="2:65" s="1" customFormat="1" ht="22.9" customHeight="1">
      <c r="B121" s="28"/>
      <c r="C121" s="63" t="s">
        <v>132</v>
      </c>
      <c r="J121" s="119">
        <f>BK121</f>
        <v>0</v>
      </c>
      <c r="L121" s="28"/>
      <c r="M121" s="61"/>
      <c r="N121" s="52"/>
      <c r="O121" s="52"/>
      <c r="P121" s="120">
        <f>P122+P127+P236</f>
        <v>0</v>
      </c>
      <c r="Q121" s="52"/>
      <c r="R121" s="120">
        <f>R122+R127+R236</f>
        <v>9.9717400000000005</v>
      </c>
      <c r="S121" s="52"/>
      <c r="T121" s="121">
        <f>T122+T127+T236</f>
        <v>0</v>
      </c>
      <c r="AT121" s="13" t="s">
        <v>73</v>
      </c>
      <c r="AU121" s="13" t="s">
        <v>133</v>
      </c>
      <c r="BK121" s="122">
        <f>BK122+BK127+BK236</f>
        <v>0</v>
      </c>
    </row>
    <row r="122" spans="2:65" s="11" customFormat="1" ht="25.9" customHeight="1">
      <c r="B122" s="123"/>
      <c r="D122" s="124" t="s">
        <v>73</v>
      </c>
      <c r="E122" s="125" t="s">
        <v>162</v>
      </c>
      <c r="F122" s="125" t="s">
        <v>2325</v>
      </c>
      <c r="I122" s="126"/>
      <c r="J122" s="127">
        <f>BK122</f>
        <v>0</v>
      </c>
      <c r="L122" s="123"/>
      <c r="M122" s="128"/>
      <c r="P122" s="129">
        <f>P123</f>
        <v>0</v>
      </c>
      <c r="R122" s="129">
        <f>R123</f>
        <v>4.5049999999999999</v>
      </c>
      <c r="T122" s="130">
        <f>T123</f>
        <v>0</v>
      </c>
      <c r="AR122" s="124" t="s">
        <v>82</v>
      </c>
      <c r="AT122" s="131" t="s">
        <v>73</v>
      </c>
      <c r="AU122" s="131" t="s">
        <v>74</v>
      </c>
      <c r="AY122" s="124" t="s">
        <v>164</v>
      </c>
      <c r="BK122" s="132">
        <f>BK123</f>
        <v>0</v>
      </c>
    </row>
    <row r="123" spans="2:65" s="11" customFormat="1" ht="22.9" customHeight="1">
      <c r="B123" s="123"/>
      <c r="D123" s="124" t="s">
        <v>73</v>
      </c>
      <c r="E123" s="133" t="s">
        <v>165</v>
      </c>
      <c r="F123" s="133" t="s">
        <v>2342</v>
      </c>
      <c r="I123" s="126"/>
      <c r="J123" s="134">
        <f>BK123</f>
        <v>0</v>
      </c>
      <c r="L123" s="123"/>
      <c r="M123" s="128"/>
      <c r="P123" s="129">
        <f>SUM(P124:P126)</f>
        <v>0</v>
      </c>
      <c r="R123" s="129">
        <f>SUM(R124:R126)</f>
        <v>4.5049999999999999</v>
      </c>
      <c r="T123" s="130">
        <f>SUM(T124:T126)</f>
        <v>0</v>
      </c>
      <c r="AR123" s="124" t="s">
        <v>82</v>
      </c>
      <c r="AT123" s="131" t="s">
        <v>73</v>
      </c>
      <c r="AU123" s="131" t="s">
        <v>82</v>
      </c>
      <c r="AY123" s="124" t="s">
        <v>164</v>
      </c>
      <c r="BK123" s="132">
        <f>SUM(BK124:BK126)</f>
        <v>0</v>
      </c>
    </row>
    <row r="124" spans="2:65" s="1" customFormat="1" ht="24.2" customHeight="1">
      <c r="B124" s="135"/>
      <c r="C124" s="136" t="s">
        <v>82</v>
      </c>
      <c r="D124" s="136" t="s">
        <v>168</v>
      </c>
      <c r="E124" s="137" t="s">
        <v>3846</v>
      </c>
      <c r="F124" s="138" t="s">
        <v>3847</v>
      </c>
      <c r="G124" s="139" t="s">
        <v>2718</v>
      </c>
      <c r="H124" s="140">
        <v>500</v>
      </c>
      <c r="I124" s="141"/>
      <c r="J124" s="142">
        <f>ROUND(I124*H124,2)</f>
        <v>0</v>
      </c>
      <c r="K124" s="143"/>
      <c r="L124" s="28"/>
      <c r="M124" s="144" t="s">
        <v>1</v>
      </c>
      <c r="N124" s="145" t="s">
        <v>40</v>
      </c>
      <c r="P124" s="146">
        <f>O124*H124</f>
        <v>0</v>
      </c>
      <c r="Q124" s="146">
        <v>1.0000000000000001E-5</v>
      </c>
      <c r="R124" s="146">
        <f>Q124*H124</f>
        <v>5.0000000000000001E-3</v>
      </c>
      <c r="S124" s="146">
        <v>0</v>
      </c>
      <c r="T124" s="147">
        <f>S124*H124</f>
        <v>0</v>
      </c>
      <c r="AR124" s="148" t="s">
        <v>172</v>
      </c>
      <c r="AT124" s="148" t="s">
        <v>168</v>
      </c>
      <c r="AU124" s="148" t="s">
        <v>173</v>
      </c>
      <c r="AY124" s="13" t="s">
        <v>164</v>
      </c>
      <c r="BE124" s="149">
        <f>IF(N124="základná",J124,0)</f>
        <v>0</v>
      </c>
      <c r="BF124" s="149">
        <f>IF(N124="znížená",J124,0)</f>
        <v>0</v>
      </c>
      <c r="BG124" s="149">
        <f>IF(N124="zákl. prenesená",J124,0)</f>
        <v>0</v>
      </c>
      <c r="BH124" s="149">
        <f>IF(N124="zníž. prenesená",J124,0)</f>
        <v>0</v>
      </c>
      <c r="BI124" s="149">
        <f>IF(N124="nulová",J124,0)</f>
        <v>0</v>
      </c>
      <c r="BJ124" s="13" t="s">
        <v>173</v>
      </c>
      <c r="BK124" s="149">
        <f>ROUND(I124*H124,2)</f>
        <v>0</v>
      </c>
      <c r="BL124" s="13" t="s">
        <v>172</v>
      </c>
      <c r="BM124" s="148" t="s">
        <v>173</v>
      </c>
    </row>
    <row r="125" spans="2:65" s="1" customFormat="1" ht="37.9" customHeight="1">
      <c r="B125" s="135"/>
      <c r="C125" s="136" t="s">
        <v>173</v>
      </c>
      <c r="D125" s="136" t="s">
        <v>168</v>
      </c>
      <c r="E125" s="137" t="s">
        <v>3848</v>
      </c>
      <c r="F125" s="138" t="s">
        <v>3849</v>
      </c>
      <c r="G125" s="139" t="s">
        <v>249</v>
      </c>
      <c r="H125" s="140">
        <v>1500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172</v>
      </c>
    </row>
    <row r="126" spans="2:65" s="1" customFormat="1" ht="16.5" customHeight="1">
      <c r="B126" s="135"/>
      <c r="C126" s="155" t="s">
        <v>525</v>
      </c>
      <c r="D126" s="155" t="s">
        <v>556</v>
      </c>
      <c r="E126" s="156" t="s">
        <v>3850</v>
      </c>
      <c r="F126" s="157" t="s">
        <v>3851</v>
      </c>
      <c r="G126" s="158" t="s">
        <v>192</v>
      </c>
      <c r="H126" s="159">
        <v>150</v>
      </c>
      <c r="I126" s="160"/>
      <c r="J126" s="161">
        <f>ROUND(I126*H126,2)</f>
        <v>0</v>
      </c>
      <c r="K126" s="162"/>
      <c r="L126" s="163"/>
      <c r="M126" s="164" t="s">
        <v>1</v>
      </c>
      <c r="N126" s="165" t="s">
        <v>40</v>
      </c>
      <c r="P126" s="146">
        <f>O126*H126</f>
        <v>0</v>
      </c>
      <c r="Q126" s="146">
        <v>0.03</v>
      </c>
      <c r="R126" s="146">
        <f>Q126*H126</f>
        <v>4.5</v>
      </c>
      <c r="S126" s="146">
        <v>0</v>
      </c>
      <c r="T126" s="147">
        <f>S126*H126</f>
        <v>0</v>
      </c>
      <c r="AR126" s="148" t="s">
        <v>543</v>
      </c>
      <c r="AT126" s="148" t="s">
        <v>556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535</v>
      </c>
    </row>
    <row r="127" spans="2:65" s="11" customFormat="1" ht="25.9" customHeight="1">
      <c r="B127" s="123"/>
      <c r="D127" s="124" t="s">
        <v>73</v>
      </c>
      <c r="E127" s="125" t="s">
        <v>556</v>
      </c>
      <c r="F127" s="125" t="s">
        <v>3651</v>
      </c>
      <c r="I127" s="126"/>
      <c r="J127" s="127">
        <f>BK127</f>
        <v>0</v>
      </c>
      <c r="L127" s="123"/>
      <c r="M127" s="128"/>
      <c r="P127" s="129">
        <f>P128</f>
        <v>0</v>
      </c>
      <c r="R127" s="129">
        <f>R128</f>
        <v>5.4667400000000006</v>
      </c>
      <c r="T127" s="130">
        <f>T128</f>
        <v>0</v>
      </c>
      <c r="AR127" s="124" t="s">
        <v>525</v>
      </c>
      <c r="AT127" s="131" t="s">
        <v>73</v>
      </c>
      <c r="AU127" s="131" t="s">
        <v>74</v>
      </c>
      <c r="AY127" s="124" t="s">
        <v>164</v>
      </c>
      <c r="BK127" s="132">
        <f>BK128</f>
        <v>0</v>
      </c>
    </row>
    <row r="128" spans="2:65" s="11" customFormat="1" ht="22.9" customHeight="1">
      <c r="B128" s="123"/>
      <c r="D128" s="124" t="s">
        <v>73</v>
      </c>
      <c r="E128" s="133" t="s">
        <v>3652</v>
      </c>
      <c r="F128" s="133" t="s">
        <v>3653</v>
      </c>
      <c r="I128" s="126"/>
      <c r="J128" s="134">
        <f>BK128</f>
        <v>0</v>
      </c>
      <c r="L128" s="123"/>
      <c r="M128" s="128"/>
      <c r="P128" s="129">
        <f>SUM(P129:P235)</f>
        <v>0</v>
      </c>
      <c r="R128" s="129">
        <f>SUM(R129:R235)</f>
        <v>5.4667400000000006</v>
      </c>
      <c r="T128" s="130">
        <f>SUM(T129:T235)</f>
        <v>0</v>
      </c>
      <c r="AR128" s="124" t="s">
        <v>525</v>
      </c>
      <c r="AT128" s="131" t="s">
        <v>73</v>
      </c>
      <c r="AU128" s="131" t="s">
        <v>82</v>
      </c>
      <c r="AY128" s="124" t="s">
        <v>164</v>
      </c>
      <c r="BK128" s="132">
        <f>SUM(BK129:BK235)</f>
        <v>0</v>
      </c>
    </row>
    <row r="129" spans="2:65" s="1" customFormat="1" ht="21.75" customHeight="1">
      <c r="B129" s="135"/>
      <c r="C129" s="136" t="s">
        <v>172</v>
      </c>
      <c r="D129" s="136" t="s">
        <v>168</v>
      </c>
      <c r="E129" s="137" t="s">
        <v>3852</v>
      </c>
      <c r="F129" s="138" t="s">
        <v>3853</v>
      </c>
      <c r="G129" s="139" t="s">
        <v>192</v>
      </c>
      <c r="H129" s="140">
        <v>200</v>
      </c>
      <c r="I129" s="141"/>
      <c r="J129" s="142">
        <f t="shared" ref="J129:J160" si="0">ROUND(I129*H129,2)</f>
        <v>0</v>
      </c>
      <c r="K129" s="143"/>
      <c r="L129" s="28"/>
      <c r="M129" s="144" t="s">
        <v>1</v>
      </c>
      <c r="N129" s="145" t="s">
        <v>40</v>
      </c>
      <c r="P129" s="146">
        <f t="shared" ref="P129:P160" si="1">O129*H129</f>
        <v>0</v>
      </c>
      <c r="Q129" s="146">
        <v>0</v>
      </c>
      <c r="R129" s="146">
        <f t="shared" ref="R129:R160" si="2">Q129*H129</f>
        <v>0</v>
      </c>
      <c r="S129" s="146">
        <v>0</v>
      </c>
      <c r="T129" s="147">
        <f t="shared" ref="T129:T160" si="3">S129*H129</f>
        <v>0</v>
      </c>
      <c r="AR129" s="148" t="s">
        <v>453</v>
      </c>
      <c r="AT129" s="148" t="s">
        <v>168</v>
      </c>
      <c r="AU129" s="148" t="s">
        <v>173</v>
      </c>
      <c r="AY129" s="13" t="s">
        <v>164</v>
      </c>
      <c r="BE129" s="149">
        <f t="shared" ref="BE129:BE160" si="4">IF(N129="základná",J129,0)</f>
        <v>0</v>
      </c>
      <c r="BF129" s="149">
        <f t="shared" ref="BF129:BF160" si="5">IF(N129="znížená",J129,0)</f>
        <v>0</v>
      </c>
      <c r="BG129" s="149">
        <f t="shared" ref="BG129:BG160" si="6">IF(N129="zákl. prenesená",J129,0)</f>
        <v>0</v>
      </c>
      <c r="BH129" s="149">
        <f t="shared" ref="BH129:BH160" si="7">IF(N129="zníž. prenesená",J129,0)</f>
        <v>0</v>
      </c>
      <c r="BI129" s="149">
        <f t="shared" ref="BI129:BI160" si="8">IF(N129="nulová",J129,0)</f>
        <v>0</v>
      </c>
      <c r="BJ129" s="13" t="s">
        <v>173</v>
      </c>
      <c r="BK129" s="149">
        <f t="shared" ref="BK129:BK160" si="9">ROUND(I129*H129,2)</f>
        <v>0</v>
      </c>
      <c r="BL129" s="13" t="s">
        <v>453</v>
      </c>
      <c r="BM129" s="148" t="s">
        <v>543</v>
      </c>
    </row>
    <row r="130" spans="2:65" s="1" customFormat="1" ht="21.75" customHeight="1">
      <c r="B130" s="135"/>
      <c r="C130" s="155" t="s">
        <v>483</v>
      </c>
      <c r="D130" s="155" t="s">
        <v>556</v>
      </c>
      <c r="E130" s="156" t="s">
        <v>3854</v>
      </c>
      <c r="F130" s="157" t="s">
        <v>3855</v>
      </c>
      <c r="G130" s="158" t="s">
        <v>192</v>
      </c>
      <c r="H130" s="159">
        <v>200</v>
      </c>
      <c r="I130" s="160"/>
      <c r="J130" s="161">
        <f t="shared" si="0"/>
        <v>0</v>
      </c>
      <c r="K130" s="162"/>
      <c r="L130" s="163"/>
      <c r="M130" s="164" t="s">
        <v>1</v>
      </c>
      <c r="N130" s="165" t="s">
        <v>40</v>
      </c>
      <c r="P130" s="146">
        <f t="shared" si="1"/>
        <v>0</v>
      </c>
      <c r="Q130" s="146">
        <v>2.0000000000000002E-5</v>
      </c>
      <c r="R130" s="146">
        <f t="shared" si="2"/>
        <v>4.0000000000000001E-3</v>
      </c>
      <c r="S130" s="146">
        <v>0</v>
      </c>
      <c r="T130" s="147">
        <f t="shared" si="3"/>
        <v>0</v>
      </c>
      <c r="AR130" s="148" t="s">
        <v>1476</v>
      </c>
      <c r="AT130" s="148" t="s">
        <v>556</v>
      </c>
      <c r="AU130" s="148" t="s">
        <v>173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108</v>
      </c>
    </row>
    <row r="131" spans="2:65" s="1" customFormat="1" ht="24.2" customHeight="1">
      <c r="B131" s="135"/>
      <c r="C131" s="136" t="s">
        <v>535</v>
      </c>
      <c r="D131" s="136" t="s">
        <v>168</v>
      </c>
      <c r="E131" s="137" t="s">
        <v>3856</v>
      </c>
      <c r="F131" s="138" t="s">
        <v>3857</v>
      </c>
      <c r="G131" s="139" t="s">
        <v>192</v>
      </c>
      <c r="H131" s="140">
        <v>150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453</v>
      </c>
      <c r="AT131" s="148" t="s">
        <v>168</v>
      </c>
      <c r="AU131" s="148" t="s">
        <v>173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114</v>
      </c>
    </row>
    <row r="132" spans="2:65" s="1" customFormat="1" ht="33" customHeight="1">
      <c r="B132" s="135"/>
      <c r="C132" s="155" t="s">
        <v>539</v>
      </c>
      <c r="D132" s="155" t="s">
        <v>556</v>
      </c>
      <c r="E132" s="156" t="s">
        <v>3858</v>
      </c>
      <c r="F132" s="157" t="s">
        <v>3859</v>
      </c>
      <c r="G132" s="158" t="s">
        <v>192</v>
      </c>
      <c r="H132" s="159">
        <v>150</v>
      </c>
      <c r="I132" s="160"/>
      <c r="J132" s="161">
        <f t="shared" si="0"/>
        <v>0</v>
      </c>
      <c r="K132" s="162"/>
      <c r="L132" s="163"/>
      <c r="M132" s="164" t="s">
        <v>1</v>
      </c>
      <c r="N132" s="165" t="s">
        <v>40</v>
      </c>
      <c r="P132" s="146">
        <f t="shared" si="1"/>
        <v>0</v>
      </c>
      <c r="Q132" s="146">
        <v>8.0000000000000007E-5</v>
      </c>
      <c r="R132" s="146">
        <f t="shared" si="2"/>
        <v>1.2E-2</v>
      </c>
      <c r="S132" s="146">
        <v>0</v>
      </c>
      <c r="T132" s="147">
        <f t="shared" si="3"/>
        <v>0</v>
      </c>
      <c r="AR132" s="148" t="s">
        <v>1476</v>
      </c>
      <c r="AT132" s="148" t="s">
        <v>556</v>
      </c>
      <c r="AU132" s="148" t="s">
        <v>173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120</v>
      </c>
    </row>
    <row r="133" spans="2:65" s="1" customFormat="1" ht="16.5" customHeight="1">
      <c r="B133" s="135"/>
      <c r="C133" s="155" t="s">
        <v>543</v>
      </c>
      <c r="D133" s="155" t="s">
        <v>556</v>
      </c>
      <c r="E133" s="156" t="s">
        <v>3860</v>
      </c>
      <c r="F133" s="157" t="s">
        <v>3861</v>
      </c>
      <c r="G133" s="158" t="s">
        <v>192</v>
      </c>
      <c r="H133" s="159">
        <v>150</v>
      </c>
      <c r="I133" s="160"/>
      <c r="J133" s="161">
        <f t="shared" si="0"/>
        <v>0</v>
      </c>
      <c r="K133" s="162"/>
      <c r="L133" s="163"/>
      <c r="M133" s="164" t="s">
        <v>1</v>
      </c>
      <c r="N133" s="165" t="s">
        <v>40</v>
      </c>
      <c r="P133" s="146">
        <f t="shared" si="1"/>
        <v>0</v>
      </c>
      <c r="Q133" s="146">
        <v>1.9000000000000001E-4</v>
      </c>
      <c r="R133" s="146">
        <f t="shared" si="2"/>
        <v>2.8500000000000001E-2</v>
      </c>
      <c r="S133" s="146">
        <v>0</v>
      </c>
      <c r="T133" s="147">
        <f t="shared" si="3"/>
        <v>0</v>
      </c>
      <c r="AR133" s="148" t="s">
        <v>1476</v>
      </c>
      <c r="AT133" s="148" t="s">
        <v>556</v>
      </c>
      <c r="AU133" s="148" t="s">
        <v>173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215</v>
      </c>
    </row>
    <row r="134" spans="2:65" s="1" customFormat="1" ht="24.2" customHeight="1">
      <c r="B134" s="135"/>
      <c r="C134" s="136" t="s">
        <v>165</v>
      </c>
      <c r="D134" s="136" t="s">
        <v>168</v>
      </c>
      <c r="E134" s="137" t="s">
        <v>3862</v>
      </c>
      <c r="F134" s="138" t="s">
        <v>3863</v>
      </c>
      <c r="G134" s="139" t="s">
        <v>192</v>
      </c>
      <c r="H134" s="140">
        <v>300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453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223</v>
      </c>
    </row>
    <row r="135" spans="2:65" s="1" customFormat="1" ht="24.2" customHeight="1">
      <c r="B135" s="135"/>
      <c r="C135" s="155" t="s">
        <v>108</v>
      </c>
      <c r="D135" s="155" t="s">
        <v>556</v>
      </c>
      <c r="E135" s="156" t="s">
        <v>3864</v>
      </c>
      <c r="F135" s="157" t="s">
        <v>3865</v>
      </c>
      <c r="G135" s="158" t="s">
        <v>192</v>
      </c>
      <c r="H135" s="159">
        <v>300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9.0000000000000006E-5</v>
      </c>
      <c r="R135" s="146">
        <f t="shared" si="2"/>
        <v>2.7000000000000003E-2</v>
      </c>
      <c r="S135" s="146">
        <v>0</v>
      </c>
      <c r="T135" s="147">
        <f t="shared" si="3"/>
        <v>0</v>
      </c>
      <c r="AR135" s="148" t="s">
        <v>1476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7</v>
      </c>
    </row>
    <row r="136" spans="2:65" s="1" customFormat="1" ht="24.2" customHeight="1">
      <c r="B136" s="135"/>
      <c r="C136" s="136" t="s">
        <v>111</v>
      </c>
      <c r="D136" s="136" t="s">
        <v>168</v>
      </c>
      <c r="E136" s="137" t="s">
        <v>3866</v>
      </c>
      <c r="F136" s="138" t="s">
        <v>3867</v>
      </c>
      <c r="G136" s="139" t="s">
        <v>249</v>
      </c>
      <c r="H136" s="140">
        <v>50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453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238</v>
      </c>
    </row>
    <row r="137" spans="2:65" s="1" customFormat="1" ht="16.5" customHeight="1">
      <c r="B137" s="135"/>
      <c r="C137" s="155" t="s">
        <v>114</v>
      </c>
      <c r="D137" s="155" t="s">
        <v>556</v>
      </c>
      <c r="E137" s="156" t="s">
        <v>3660</v>
      </c>
      <c r="F137" s="157" t="s">
        <v>3661</v>
      </c>
      <c r="G137" s="158" t="s">
        <v>249</v>
      </c>
      <c r="H137" s="159">
        <v>50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1.73E-3</v>
      </c>
      <c r="R137" s="146">
        <f t="shared" si="2"/>
        <v>8.6499999999999994E-2</v>
      </c>
      <c r="S137" s="146">
        <v>0</v>
      </c>
      <c r="T137" s="147">
        <f t="shared" si="3"/>
        <v>0</v>
      </c>
      <c r="AR137" s="148" t="s">
        <v>1476</v>
      </c>
      <c r="AT137" s="148" t="s">
        <v>556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255</v>
      </c>
    </row>
    <row r="138" spans="2:65" s="1" customFormat="1" ht="16.5" customHeight="1">
      <c r="B138" s="135"/>
      <c r="C138" s="155" t="s">
        <v>117</v>
      </c>
      <c r="D138" s="155" t="s">
        <v>556</v>
      </c>
      <c r="E138" s="156" t="s">
        <v>3868</v>
      </c>
      <c r="F138" s="157" t="s">
        <v>3869</v>
      </c>
      <c r="G138" s="158" t="s">
        <v>249</v>
      </c>
      <c r="H138" s="159">
        <v>50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2.6900000000000001E-3</v>
      </c>
      <c r="R138" s="146">
        <f t="shared" si="2"/>
        <v>0.13450000000000001</v>
      </c>
      <c r="S138" s="146">
        <v>0</v>
      </c>
      <c r="T138" s="147">
        <f t="shared" si="3"/>
        <v>0</v>
      </c>
      <c r="AR138" s="148" t="s">
        <v>1476</v>
      </c>
      <c r="AT138" s="148" t="s">
        <v>556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263</v>
      </c>
    </row>
    <row r="139" spans="2:65" s="1" customFormat="1" ht="21.75" customHeight="1">
      <c r="B139" s="135"/>
      <c r="C139" s="155" t="s">
        <v>120</v>
      </c>
      <c r="D139" s="155" t="s">
        <v>556</v>
      </c>
      <c r="E139" s="156" t="s">
        <v>3870</v>
      </c>
      <c r="F139" s="157" t="s">
        <v>3871</v>
      </c>
      <c r="G139" s="158" t="s">
        <v>192</v>
      </c>
      <c r="H139" s="159">
        <v>50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2.5400000000000002E-3</v>
      </c>
      <c r="R139" s="146">
        <f t="shared" si="2"/>
        <v>0.127</v>
      </c>
      <c r="S139" s="146">
        <v>0</v>
      </c>
      <c r="T139" s="147">
        <f t="shared" si="3"/>
        <v>0</v>
      </c>
      <c r="AR139" s="148" t="s">
        <v>1476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271</v>
      </c>
    </row>
    <row r="140" spans="2:65" s="1" customFormat="1" ht="21.75" customHeight="1">
      <c r="B140" s="135"/>
      <c r="C140" s="155" t="s">
        <v>123</v>
      </c>
      <c r="D140" s="155" t="s">
        <v>556</v>
      </c>
      <c r="E140" s="156" t="s">
        <v>3872</v>
      </c>
      <c r="F140" s="157" t="s">
        <v>3873</v>
      </c>
      <c r="G140" s="158" t="s">
        <v>192</v>
      </c>
      <c r="H140" s="159">
        <v>50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1.57E-3</v>
      </c>
      <c r="R140" s="146">
        <f t="shared" si="2"/>
        <v>7.85E-2</v>
      </c>
      <c r="S140" s="146">
        <v>0</v>
      </c>
      <c r="T140" s="147">
        <f t="shared" si="3"/>
        <v>0</v>
      </c>
      <c r="AR140" s="148" t="s">
        <v>1476</v>
      </c>
      <c r="AT140" s="148" t="s">
        <v>556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276</v>
      </c>
    </row>
    <row r="141" spans="2:65" s="1" customFormat="1" ht="16.5" customHeight="1">
      <c r="B141" s="135"/>
      <c r="C141" s="155" t="s">
        <v>215</v>
      </c>
      <c r="D141" s="155" t="s">
        <v>556</v>
      </c>
      <c r="E141" s="156" t="s">
        <v>3874</v>
      </c>
      <c r="F141" s="157" t="s">
        <v>3875</v>
      </c>
      <c r="G141" s="158" t="s">
        <v>363</v>
      </c>
      <c r="H141" s="159">
        <v>25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2.4000000000000001E-4</v>
      </c>
      <c r="R141" s="146">
        <f t="shared" si="2"/>
        <v>6.0000000000000001E-3</v>
      </c>
      <c r="S141" s="146">
        <v>0</v>
      </c>
      <c r="T141" s="147">
        <f t="shared" si="3"/>
        <v>0</v>
      </c>
      <c r="AR141" s="148" t="s">
        <v>1476</v>
      </c>
      <c r="AT141" s="148" t="s">
        <v>556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284</v>
      </c>
    </row>
    <row r="142" spans="2:65" s="1" customFormat="1" ht="24.2" customHeight="1">
      <c r="B142" s="135"/>
      <c r="C142" s="136" t="s">
        <v>219</v>
      </c>
      <c r="D142" s="136" t="s">
        <v>168</v>
      </c>
      <c r="E142" s="137" t="s">
        <v>3876</v>
      </c>
      <c r="F142" s="138" t="s">
        <v>3877</v>
      </c>
      <c r="G142" s="139" t="s">
        <v>249</v>
      </c>
      <c r="H142" s="140">
        <v>50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453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453</v>
      </c>
      <c r="BM142" s="148" t="s">
        <v>292</v>
      </c>
    </row>
    <row r="143" spans="2:65" s="1" customFormat="1" ht="16.5" customHeight="1">
      <c r="B143" s="135"/>
      <c r="C143" s="155" t="s">
        <v>223</v>
      </c>
      <c r="D143" s="155" t="s">
        <v>556</v>
      </c>
      <c r="E143" s="156" t="s">
        <v>3878</v>
      </c>
      <c r="F143" s="157" t="s">
        <v>3879</v>
      </c>
      <c r="G143" s="158" t="s">
        <v>249</v>
      </c>
      <c r="H143" s="159">
        <v>50</v>
      </c>
      <c r="I143" s="160"/>
      <c r="J143" s="161">
        <f t="shared" si="0"/>
        <v>0</v>
      </c>
      <c r="K143" s="162"/>
      <c r="L143" s="163"/>
      <c r="M143" s="164" t="s">
        <v>1</v>
      </c>
      <c r="N143" s="165" t="s">
        <v>40</v>
      </c>
      <c r="P143" s="146">
        <f t="shared" si="1"/>
        <v>0</v>
      </c>
      <c r="Q143" s="146">
        <v>5.1000000000000004E-4</v>
      </c>
      <c r="R143" s="146">
        <f t="shared" si="2"/>
        <v>2.5500000000000002E-2</v>
      </c>
      <c r="S143" s="146">
        <v>0</v>
      </c>
      <c r="T143" s="147">
        <f t="shared" si="3"/>
        <v>0</v>
      </c>
      <c r="AR143" s="148" t="s">
        <v>1476</v>
      </c>
      <c r="AT143" s="148" t="s">
        <v>556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453</v>
      </c>
      <c r="BM143" s="148" t="s">
        <v>300</v>
      </c>
    </row>
    <row r="144" spans="2:65" s="1" customFormat="1" ht="16.5" customHeight="1">
      <c r="B144" s="135"/>
      <c r="C144" s="155" t="s">
        <v>227</v>
      </c>
      <c r="D144" s="155" t="s">
        <v>556</v>
      </c>
      <c r="E144" s="156" t="s">
        <v>3880</v>
      </c>
      <c r="F144" s="157" t="s">
        <v>3881</v>
      </c>
      <c r="G144" s="158" t="s">
        <v>249</v>
      </c>
      <c r="H144" s="159">
        <v>50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6.4000000000000005E-4</v>
      </c>
      <c r="R144" s="146">
        <f t="shared" si="2"/>
        <v>3.2000000000000001E-2</v>
      </c>
      <c r="S144" s="146">
        <v>0</v>
      </c>
      <c r="T144" s="147">
        <f t="shared" si="3"/>
        <v>0</v>
      </c>
      <c r="AR144" s="148" t="s">
        <v>1476</v>
      </c>
      <c r="AT144" s="148" t="s">
        <v>556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453</v>
      </c>
      <c r="BM144" s="148" t="s">
        <v>322</v>
      </c>
    </row>
    <row r="145" spans="2:65" s="1" customFormat="1" ht="16.5" customHeight="1">
      <c r="B145" s="135"/>
      <c r="C145" s="155" t="s">
        <v>7</v>
      </c>
      <c r="D145" s="155" t="s">
        <v>556</v>
      </c>
      <c r="E145" s="156" t="s">
        <v>3882</v>
      </c>
      <c r="F145" s="157" t="s">
        <v>3883</v>
      </c>
      <c r="G145" s="158" t="s">
        <v>192</v>
      </c>
      <c r="H145" s="159">
        <v>50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2.5600000000000002E-3</v>
      </c>
      <c r="R145" s="146">
        <f t="shared" si="2"/>
        <v>0.128</v>
      </c>
      <c r="S145" s="146">
        <v>0</v>
      </c>
      <c r="T145" s="147">
        <f t="shared" si="3"/>
        <v>0</v>
      </c>
      <c r="AR145" s="148" t="s">
        <v>1476</v>
      </c>
      <c r="AT145" s="148" t="s">
        <v>556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453</v>
      </c>
      <c r="BM145" s="148" t="s">
        <v>330</v>
      </c>
    </row>
    <row r="146" spans="2:65" s="1" customFormat="1" ht="21.75" customHeight="1">
      <c r="B146" s="135"/>
      <c r="C146" s="155" t="s">
        <v>234</v>
      </c>
      <c r="D146" s="155" t="s">
        <v>556</v>
      </c>
      <c r="E146" s="156" t="s">
        <v>3872</v>
      </c>
      <c r="F146" s="157" t="s">
        <v>3873</v>
      </c>
      <c r="G146" s="158" t="s">
        <v>192</v>
      </c>
      <c r="H146" s="159">
        <v>50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1.57E-3</v>
      </c>
      <c r="R146" s="146">
        <f t="shared" si="2"/>
        <v>7.85E-2</v>
      </c>
      <c r="S146" s="146">
        <v>0</v>
      </c>
      <c r="T146" s="147">
        <f t="shared" si="3"/>
        <v>0</v>
      </c>
      <c r="AR146" s="148" t="s">
        <v>1476</v>
      </c>
      <c r="AT146" s="148" t="s">
        <v>556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453</v>
      </c>
      <c r="BM146" s="148" t="s">
        <v>340</v>
      </c>
    </row>
    <row r="147" spans="2:65" s="1" customFormat="1" ht="16.5" customHeight="1">
      <c r="B147" s="135"/>
      <c r="C147" s="155" t="s">
        <v>238</v>
      </c>
      <c r="D147" s="155" t="s">
        <v>556</v>
      </c>
      <c r="E147" s="156" t="s">
        <v>3874</v>
      </c>
      <c r="F147" s="157" t="s">
        <v>3875</v>
      </c>
      <c r="G147" s="158" t="s">
        <v>363</v>
      </c>
      <c r="H147" s="159">
        <v>25</v>
      </c>
      <c r="I147" s="160"/>
      <c r="J147" s="161">
        <f t="shared" si="0"/>
        <v>0</v>
      </c>
      <c r="K147" s="162"/>
      <c r="L147" s="163"/>
      <c r="M147" s="164" t="s">
        <v>1</v>
      </c>
      <c r="N147" s="165" t="s">
        <v>40</v>
      </c>
      <c r="P147" s="146">
        <f t="shared" si="1"/>
        <v>0</v>
      </c>
      <c r="Q147" s="146">
        <v>2.4000000000000001E-4</v>
      </c>
      <c r="R147" s="146">
        <f t="shared" si="2"/>
        <v>6.0000000000000001E-3</v>
      </c>
      <c r="S147" s="146">
        <v>0</v>
      </c>
      <c r="T147" s="147">
        <f t="shared" si="3"/>
        <v>0</v>
      </c>
      <c r="AR147" s="148" t="s">
        <v>1476</v>
      </c>
      <c r="AT147" s="148" t="s">
        <v>556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453</v>
      </c>
      <c r="BM147" s="148" t="s">
        <v>348</v>
      </c>
    </row>
    <row r="148" spans="2:65" s="1" customFormat="1" ht="24.2" customHeight="1">
      <c r="B148" s="135"/>
      <c r="C148" s="136" t="s">
        <v>242</v>
      </c>
      <c r="D148" s="136" t="s">
        <v>168</v>
      </c>
      <c r="E148" s="137" t="s">
        <v>3884</v>
      </c>
      <c r="F148" s="138" t="s">
        <v>3885</v>
      </c>
      <c r="G148" s="139" t="s">
        <v>249</v>
      </c>
      <c r="H148" s="140">
        <v>150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453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453</v>
      </c>
      <c r="BM148" s="148" t="s">
        <v>367</v>
      </c>
    </row>
    <row r="149" spans="2:65" s="1" customFormat="1" ht="16.5" customHeight="1">
      <c r="B149" s="135"/>
      <c r="C149" s="155" t="s">
        <v>255</v>
      </c>
      <c r="D149" s="155" t="s">
        <v>556</v>
      </c>
      <c r="E149" s="156" t="s">
        <v>3886</v>
      </c>
      <c r="F149" s="157" t="s">
        <v>3887</v>
      </c>
      <c r="G149" s="158" t="s">
        <v>249</v>
      </c>
      <c r="H149" s="159">
        <v>150</v>
      </c>
      <c r="I149" s="160"/>
      <c r="J149" s="161">
        <f t="shared" si="0"/>
        <v>0</v>
      </c>
      <c r="K149" s="162"/>
      <c r="L149" s="163"/>
      <c r="M149" s="164" t="s">
        <v>1</v>
      </c>
      <c r="N149" s="165" t="s">
        <v>40</v>
      </c>
      <c r="P149" s="146">
        <f t="shared" si="1"/>
        <v>0</v>
      </c>
      <c r="Q149" s="146">
        <v>1.0399999999999999E-3</v>
      </c>
      <c r="R149" s="146">
        <f t="shared" si="2"/>
        <v>0.156</v>
      </c>
      <c r="S149" s="146">
        <v>0</v>
      </c>
      <c r="T149" s="147">
        <f t="shared" si="3"/>
        <v>0</v>
      </c>
      <c r="AR149" s="148" t="s">
        <v>1476</v>
      </c>
      <c r="AT149" s="148" t="s">
        <v>556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453</v>
      </c>
      <c r="BM149" s="148" t="s">
        <v>379</v>
      </c>
    </row>
    <row r="150" spans="2:65" s="1" customFormat="1" ht="16.5" customHeight="1">
      <c r="B150" s="135"/>
      <c r="C150" s="155" t="s">
        <v>259</v>
      </c>
      <c r="D150" s="155" t="s">
        <v>556</v>
      </c>
      <c r="E150" s="156" t="s">
        <v>3888</v>
      </c>
      <c r="F150" s="157" t="s">
        <v>3889</v>
      </c>
      <c r="G150" s="158" t="s">
        <v>249</v>
      </c>
      <c r="H150" s="159">
        <v>150</v>
      </c>
      <c r="I150" s="160"/>
      <c r="J150" s="161">
        <f t="shared" si="0"/>
        <v>0</v>
      </c>
      <c r="K150" s="162"/>
      <c r="L150" s="163"/>
      <c r="M150" s="164" t="s">
        <v>1</v>
      </c>
      <c r="N150" s="165" t="s">
        <v>40</v>
      </c>
      <c r="P150" s="146">
        <f t="shared" si="1"/>
        <v>0</v>
      </c>
      <c r="Q150" s="146">
        <v>8.0000000000000004E-4</v>
      </c>
      <c r="R150" s="146">
        <f t="shared" si="2"/>
        <v>0.12000000000000001</v>
      </c>
      <c r="S150" s="146">
        <v>0</v>
      </c>
      <c r="T150" s="147">
        <f t="shared" si="3"/>
        <v>0</v>
      </c>
      <c r="AR150" s="148" t="s">
        <v>1476</v>
      </c>
      <c r="AT150" s="148" t="s">
        <v>556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453</v>
      </c>
      <c r="BM150" s="148" t="s">
        <v>387</v>
      </c>
    </row>
    <row r="151" spans="2:65" s="1" customFormat="1" ht="16.5" customHeight="1">
      <c r="B151" s="135"/>
      <c r="C151" s="155" t="s">
        <v>263</v>
      </c>
      <c r="D151" s="155" t="s">
        <v>556</v>
      </c>
      <c r="E151" s="156" t="s">
        <v>3882</v>
      </c>
      <c r="F151" s="157" t="s">
        <v>3883</v>
      </c>
      <c r="G151" s="158" t="s">
        <v>192</v>
      </c>
      <c r="H151" s="159">
        <v>150</v>
      </c>
      <c r="I151" s="160"/>
      <c r="J151" s="161">
        <f t="shared" si="0"/>
        <v>0</v>
      </c>
      <c r="K151" s="162"/>
      <c r="L151" s="163"/>
      <c r="M151" s="164" t="s">
        <v>1</v>
      </c>
      <c r="N151" s="165" t="s">
        <v>40</v>
      </c>
      <c r="P151" s="146">
        <f t="shared" si="1"/>
        <v>0</v>
      </c>
      <c r="Q151" s="146">
        <v>2.5600000000000002E-3</v>
      </c>
      <c r="R151" s="146">
        <f t="shared" si="2"/>
        <v>0.38400000000000001</v>
      </c>
      <c r="S151" s="146">
        <v>0</v>
      </c>
      <c r="T151" s="147">
        <f t="shared" si="3"/>
        <v>0</v>
      </c>
      <c r="AR151" s="148" t="s">
        <v>1476</v>
      </c>
      <c r="AT151" s="148" t="s">
        <v>556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453</v>
      </c>
      <c r="BM151" s="148" t="s">
        <v>395</v>
      </c>
    </row>
    <row r="152" spans="2:65" s="1" customFormat="1" ht="21.75" customHeight="1">
      <c r="B152" s="135"/>
      <c r="C152" s="155" t="s">
        <v>267</v>
      </c>
      <c r="D152" s="155" t="s">
        <v>556</v>
      </c>
      <c r="E152" s="156" t="s">
        <v>3872</v>
      </c>
      <c r="F152" s="157" t="s">
        <v>3873</v>
      </c>
      <c r="G152" s="158" t="s">
        <v>192</v>
      </c>
      <c r="H152" s="159">
        <v>150</v>
      </c>
      <c r="I152" s="160"/>
      <c r="J152" s="161">
        <f t="shared" si="0"/>
        <v>0</v>
      </c>
      <c r="K152" s="162"/>
      <c r="L152" s="163"/>
      <c r="M152" s="164" t="s">
        <v>1</v>
      </c>
      <c r="N152" s="165" t="s">
        <v>40</v>
      </c>
      <c r="P152" s="146">
        <f t="shared" si="1"/>
        <v>0</v>
      </c>
      <c r="Q152" s="146">
        <v>1.57E-3</v>
      </c>
      <c r="R152" s="146">
        <f t="shared" si="2"/>
        <v>0.23549999999999999</v>
      </c>
      <c r="S152" s="146">
        <v>0</v>
      </c>
      <c r="T152" s="147">
        <f t="shared" si="3"/>
        <v>0</v>
      </c>
      <c r="AR152" s="148" t="s">
        <v>1476</v>
      </c>
      <c r="AT152" s="148" t="s">
        <v>556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453</v>
      </c>
      <c r="BM152" s="148" t="s">
        <v>404</v>
      </c>
    </row>
    <row r="153" spans="2:65" s="1" customFormat="1" ht="16.5" customHeight="1">
      <c r="B153" s="135"/>
      <c r="C153" s="155" t="s">
        <v>271</v>
      </c>
      <c r="D153" s="155" t="s">
        <v>556</v>
      </c>
      <c r="E153" s="156" t="s">
        <v>3890</v>
      </c>
      <c r="F153" s="157" t="s">
        <v>3891</v>
      </c>
      <c r="G153" s="158" t="s">
        <v>363</v>
      </c>
      <c r="H153" s="159">
        <v>75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6.0999999999999997E-4</v>
      </c>
      <c r="R153" s="146">
        <f t="shared" si="2"/>
        <v>4.5749999999999999E-2</v>
      </c>
      <c r="S153" s="146">
        <v>0</v>
      </c>
      <c r="T153" s="147">
        <f t="shared" si="3"/>
        <v>0</v>
      </c>
      <c r="AR153" s="148" t="s">
        <v>1476</v>
      </c>
      <c r="AT153" s="148" t="s">
        <v>556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453</v>
      </c>
      <c r="BM153" s="148" t="s">
        <v>418</v>
      </c>
    </row>
    <row r="154" spans="2:65" s="1" customFormat="1" ht="24.2" customHeight="1">
      <c r="B154" s="135"/>
      <c r="C154" s="136" t="s">
        <v>609</v>
      </c>
      <c r="D154" s="136" t="s">
        <v>168</v>
      </c>
      <c r="E154" s="137" t="s">
        <v>3892</v>
      </c>
      <c r="F154" s="138" t="s">
        <v>3893</v>
      </c>
      <c r="G154" s="139" t="s">
        <v>249</v>
      </c>
      <c r="H154" s="140">
        <v>10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453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453</v>
      </c>
      <c r="BM154" s="148" t="s">
        <v>427</v>
      </c>
    </row>
    <row r="155" spans="2:65" s="1" customFormat="1" ht="16.5" customHeight="1">
      <c r="B155" s="135"/>
      <c r="C155" s="155" t="s">
        <v>276</v>
      </c>
      <c r="D155" s="155" t="s">
        <v>556</v>
      </c>
      <c r="E155" s="156" t="s">
        <v>3894</v>
      </c>
      <c r="F155" s="157" t="s">
        <v>3895</v>
      </c>
      <c r="G155" s="158" t="s">
        <v>249</v>
      </c>
      <c r="H155" s="159">
        <v>10</v>
      </c>
      <c r="I155" s="160"/>
      <c r="J155" s="161">
        <f t="shared" si="0"/>
        <v>0</v>
      </c>
      <c r="K155" s="162"/>
      <c r="L155" s="163"/>
      <c r="M155" s="164" t="s">
        <v>1</v>
      </c>
      <c r="N155" s="165" t="s">
        <v>40</v>
      </c>
      <c r="P155" s="146">
        <f t="shared" si="1"/>
        <v>0</v>
      </c>
      <c r="Q155" s="146">
        <v>2.8800000000000002E-3</v>
      </c>
      <c r="R155" s="146">
        <f t="shared" si="2"/>
        <v>2.8800000000000003E-2</v>
      </c>
      <c r="S155" s="146">
        <v>0</v>
      </c>
      <c r="T155" s="147">
        <f t="shared" si="3"/>
        <v>0</v>
      </c>
      <c r="AR155" s="148" t="s">
        <v>1476</v>
      </c>
      <c r="AT155" s="148" t="s">
        <v>556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453</v>
      </c>
      <c r="BM155" s="148" t="s">
        <v>435</v>
      </c>
    </row>
    <row r="156" spans="2:65" s="1" customFormat="1" ht="16.5" customHeight="1">
      <c r="B156" s="135"/>
      <c r="C156" s="155" t="s">
        <v>280</v>
      </c>
      <c r="D156" s="155" t="s">
        <v>556</v>
      </c>
      <c r="E156" s="156" t="s">
        <v>3896</v>
      </c>
      <c r="F156" s="157" t="s">
        <v>3897</v>
      </c>
      <c r="G156" s="158" t="s">
        <v>249</v>
      </c>
      <c r="H156" s="159">
        <v>10</v>
      </c>
      <c r="I156" s="160"/>
      <c r="J156" s="161">
        <f t="shared" si="0"/>
        <v>0</v>
      </c>
      <c r="K156" s="162"/>
      <c r="L156" s="163"/>
      <c r="M156" s="164" t="s">
        <v>1</v>
      </c>
      <c r="N156" s="165" t="s">
        <v>40</v>
      </c>
      <c r="P156" s="146">
        <f t="shared" si="1"/>
        <v>0</v>
      </c>
      <c r="Q156" s="146">
        <v>3.5000000000000003E-2</v>
      </c>
      <c r="R156" s="146">
        <f t="shared" si="2"/>
        <v>0.35000000000000003</v>
      </c>
      <c r="S156" s="146">
        <v>0</v>
      </c>
      <c r="T156" s="147">
        <f t="shared" si="3"/>
        <v>0</v>
      </c>
      <c r="AR156" s="148" t="s">
        <v>1476</v>
      </c>
      <c r="AT156" s="148" t="s">
        <v>556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453</v>
      </c>
      <c r="BM156" s="148" t="s">
        <v>445</v>
      </c>
    </row>
    <row r="157" spans="2:65" s="1" customFormat="1" ht="16.5" customHeight="1">
      <c r="B157" s="135"/>
      <c r="C157" s="155" t="s">
        <v>284</v>
      </c>
      <c r="D157" s="155" t="s">
        <v>556</v>
      </c>
      <c r="E157" s="156" t="s">
        <v>3890</v>
      </c>
      <c r="F157" s="157" t="s">
        <v>3891</v>
      </c>
      <c r="G157" s="158" t="s">
        <v>363</v>
      </c>
      <c r="H157" s="159">
        <v>5</v>
      </c>
      <c r="I157" s="160"/>
      <c r="J157" s="161">
        <f t="shared" si="0"/>
        <v>0</v>
      </c>
      <c r="K157" s="162"/>
      <c r="L157" s="163"/>
      <c r="M157" s="164" t="s">
        <v>1</v>
      </c>
      <c r="N157" s="165" t="s">
        <v>40</v>
      </c>
      <c r="P157" s="146">
        <f t="shared" si="1"/>
        <v>0</v>
      </c>
      <c r="Q157" s="146">
        <v>6.0999999999999997E-4</v>
      </c>
      <c r="R157" s="146">
        <f t="shared" si="2"/>
        <v>3.0499999999999998E-3</v>
      </c>
      <c r="S157" s="146">
        <v>0</v>
      </c>
      <c r="T157" s="147">
        <f t="shared" si="3"/>
        <v>0</v>
      </c>
      <c r="AR157" s="148" t="s">
        <v>1476</v>
      </c>
      <c r="AT157" s="148" t="s">
        <v>556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453</v>
      </c>
      <c r="BM157" s="148" t="s">
        <v>453</v>
      </c>
    </row>
    <row r="158" spans="2:65" s="1" customFormat="1" ht="24.2" customHeight="1">
      <c r="B158" s="135"/>
      <c r="C158" s="136" t="s">
        <v>288</v>
      </c>
      <c r="D158" s="136" t="s">
        <v>168</v>
      </c>
      <c r="E158" s="137" t="s">
        <v>3898</v>
      </c>
      <c r="F158" s="138" t="s">
        <v>3899</v>
      </c>
      <c r="G158" s="139" t="s">
        <v>192</v>
      </c>
      <c r="H158" s="140">
        <v>190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453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453</v>
      </c>
      <c r="BM158" s="148" t="s">
        <v>463</v>
      </c>
    </row>
    <row r="159" spans="2:65" s="1" customFormat="1" ht="24.2" customHeight="1">
      <c r="B159" s="135"/>
      <c r="C159" s="136" t="s">
        <v>292</v>
      </c>
      <c r="D159" s="136" t="s">
        <v>168</v>
      </c>
      <c r="E159" s="137" t="s">
        <v>3900</v>
      </c>
      <c r="F159" s="138" t="s">
        <v>3901</v>
      </c>
      <c r="G159" s="139" t="s">
        <v>192</v>
      </c>
      <c r="H159" s="140">
        <v>156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453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453</v>
      </c>
      <c r="BM159" s="148" t="s">
        <v>473</v>
      </c>
    </row>
    <row r="160" spans="2:65" s="1" customFormat="1" ht="24.2" customHeight="1">
      <c r="B160" s="135"/>
      <c r="C160" s="136" t="s">
        <v>296</v>
      </c>
      <c r="D160" s="136" t="s">
        <v>168</v>
      </c>
      <c r="E160" s="137" t="s">
        <v>3902</v>
      </c>
      <c r="F160" s="138" t="s">
        <v>3903</v>
      </c>
      <c r="G160" s="139" t="s">
        <v>192</v>
      </c>
      <c r="H160" s="140">
        <v>80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0</v>
      </c>
      <c r="T160" s="147">
        <f t="shared" si="3"/>
        <v>0</v>
      </c>
      <c r="AR160" s="148" t="s">
        <v>453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453</v>
      </c>
      <c r="BM160" s="148" t="s">
        <v>484</v>
      </c>
    </row>
    <row r="161" spans="2:65" s="1" customFormat="1" ht="21.75" customHeight="1">
      <c r="B161" s="135"/>
      <c r="C161" s="155" t="s">
        <v>300</v>
      </c>
      <c r="D161" s="155" t="s">
        <v>556</v>
      </c>
      <c r="E161" s="156" t="s">
        <v>3904</v>
      </c>
      <c r="F161" s="157" t="s">
        <v>3905</v>
      </c>
      <c r="G161" s="158" t="s">
        <v>192</v>
      </c>
      <c r="H161" s="159">
        <v>20</v>
      </c>
      <c r="I161" s="160"/>
      <c r="J161" s="161">
        <f t="shared" ref="J161:J192" si="10">ROUND(I161*H161,2)</f>
        <v>0</v>
      </c>
      <c r="K161" s="162"/>
      <c r="L161" s="163"/>
      <c r="M161" s="164" t="s">
        <v>1</v>
      </c>
      <c r="N161" s="165" t="s">
        <v>40</v>
      </c>
      <c r="P161" s="146">
        <f t="shared" ref="P161:P192" si="11">O161*H161</f>
        <v>0</v>
      </c>
      <c r="Q161" s="146">
        <v>2.0000000000000001E-4</v>
      </c>
      <c r="R161" s="146">
        <f t="shared" ref="R161:R192" si="12">Q161*H161</f>
        <v>4.0000000000000001E-3</v>
      </c>
      <c r="S161" s="146">
        <v>0</v>
      </c>
      <c r="T161" s="147">
        <f t="shared" ref="T161:T192" si="13">S161*H161</f>
        <v>0</v>
      </c>
      <c r="AR161" s="148" t="s">
        <v>1476</v>
      </c>
      <c r="AT161" s="148" t="s">
        <v>556</v>
      </c>
      <c r="AU161" s="148" t="s">
        <v>173</v>
      </c>
      <c r="AY161" s="13" t="s">
        <v>164</v>
      </c>
      <c r="BE161" s="149">
        <f t="shared" ref="BE161:BE192" si="14">IF(N161="základná",J161,0)</f>
        <v>0</v>
      </c>
      <c r="BF161" s="149">
        <f t="shared" ref="BF161:BF192" si="15">IF(N161="znížená",J161,0)</f>
        <v>0</v>
      </c>
      <c r="BG161" s="149">
        <f t="shared" ref="BG161:BG192" si="16">IF(N161="zákl. prenesená",J161,0)</f>
        <v>0</v>
      </c>
      <c r="BH161" s="149">
        <f t="shared" ref="BH161:BH192" si="17">IF(N161="zníž. prenesená",J161,0)</f>
        <v>0</v>
      </c>
      <c r="BI161" s="149">
        <f t="shared" ref="BI161:BI192" si="18">IF(N161="nulová",J161,0)</f>
        <v>0</v>
      </c>
      <c r="BJ161" s="13" t="s">
        <v>173</v>
      </c>
      <c r="BK161" s="149">
        <f t="shared" ref="BK161:BK192" si="19">ROUND(I161*H161,2)</f>
        <v>0</v>
      </c>
      <c r="BL161" s="13" t="s">
        <v>453</v>
      </c>
      <c r="BM161" s="148" t="s">
        <v>314</v>
      </c>
    </row>
    <row r="162" spans="2:65" s="1" customFormat="1" ht="21.75" customHeight="1">
      <c r="B162" s="135"/>
      <c r="C162" s="155" t="s">
        <v>304</v>
      </c>
      <c r="D162" s="155" t="s">
        <v>556</v>
      </c>
      <c r="E162" s="156" t="s">
        <v>3906</v>
      </c>
      <c r="F162" s="157" t="s">
        <v>3907</v>
      </c>
      <c r="G162" s="158" t="s">
        <v>192</v>
      </c>
      <c r="H162" s="159">
        <v>20</v>
      </c>
      <c r="I162" s="160"/>
      <c r="J162" s="161">
        <f t="shared" si="10"/>
        <v>0</v>
      </c>
      <c r="K162" s="162"/>
      <c r="L162" s="163"/>
      <c r="M162" s="164" t="s">
        <v>1</v>
      </c>
      <c r="N162" s="165" t="s">
        <v>40</v>
      </c>
      <c r="P162" s="146">
        <f t="shared" si="11"/>
        <v>0</v>
      </c>
      <c r="Q162" s="146">
        <v>1E-4</v>
      </c>
      <c r="R162" s="146">
        <f t="shared" si="12"/>
        <v>2E-3</v>
      </c>
      <c r="S162" s="146">
        <v>0</v>
      </c>
      <c r="T162" s="147">
        <f t="shared" si="13"/>
        <v>0</v>
      </c>
      <c r="AR162" s="148" t="s">
        <v>1476</v>
      </c>
      <c r="AT162" s="148" t="s">
        <v>556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453</v>
      </c>
      <c r="BM162" s="148" t="s">
        <v>246</v>
      </c>
    </row>
    <row r="163" spans="2:65" s="1" customFormat="1" ht="24.2" customHeight="1">
      <c r="B163" s="135"/>
      <c r="C163" s="136" t="s">
        <v>322</v>
      </c>
      <c r="D163" s="136" t="s">
        <v>168</v>
      </c>
      <c r="E163" s="137" t="s">
        <v>3664</v>
      </c>
      <c r="F163" s="138" t="s">
        <v>3665</v>
      </c>
      <c r="G163" s="139" t="s">
        <v>192</v>
      </c>
      <c r="H163" s="140">
        <v>80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453</v>
      </c>
      <c r="AT163" s="148" t="s">
        <v>168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453</v>
      </c>
      <c r="BM163" s="148" t="s">
        <v>182</v>
      </c>
    </row>
    <row r="164" spans="2:65" s="1" customFormat="1" ht="24.2" customHeight="1">
      <c r="B164" s="135"/>
      <c r="C164" s="136" t="s">
        <v>326</v>
      </c>
      <c r="D164" s="136" t="s">
        <v>168</v>
      </c>
      <c r="E164" s="137" t="s">
        <v>3908</v>
      </c>
      <c r="F164" s="138" t="s">
        <v>3909</v>
      </c>
      <c r="G164" s="139" t="s">
        <v>192</v>
      </c>
      <c r="H164" s="140">
        <v>80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453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453</v>
      </c>
      <c r="BM164" s="148" t="s">
        <v>189</v>
      </c>
    </row>
    <row r="165" spans="2:65" s="1" customFormat="1" ht="16.5" customHeight="1">
      <c r="B165" s="135"/>
      <c r="C165" s="155" t="s">
        <v>330</v>
      </c>
      <c r="D165" s="155" t="s">
        <v>556</v>
      </c>
      <c r="E165" s="156" t="s">
        <v>3910</v>
      </c>
      <c r="F165" s="157" t="s">
        <v>3911</v>
      </c>
      <c r="G165" s="158" t="s">
        <v>192</v>
      </c>
      <c r="H165" s="159">
        <v>80</v>
      </c>
      <c r="I165" s="160"/>
      <c r="J165" s="161">
        <f t="shared" si="10"/>
        <v>0</v>
      </c>
      <c r="K165" s="162"/>
      <c r="L165" s="163"/>
      <c r="M165" s="164" t="s">
        <v>1</v>
      </c>
      <c r="N165" s="165" t="s">
        <v>40</v>
      </c>
      <c r="P165" s="146">
        <f t="shared" si="11"/>
        <v>0</v>
      </c>
      <c r="Q165" s="146">
        <v>9.0000000000000006E-5</v>
      </c>
      <c r="R165" s="146">
        <f t="shared" si="12"/>
        <v>7.2000000000000007E-3</v>
      </c>
      <c r="S165" s="146">
        <v>0</v>
      </c>
      <c r="T165" s="147">
        <f t="shared" si="13"/>
        <v>0</v>
      </c>
      <c r="AR165" s="148" t="s">
        <v>1476</v>
      </c>
      <c r="AT165" s="148" t="s">
        <v>556</v>
      </c>
      <c r="AU165" s="148" t="s">
        <v>173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453</v>
      </c>
      <c r="BM165" s="148" t="s">
        <v>194</v>
      </c>
    </row>
    <row r="166" spans="2:65" s="1" customFormat="1" ht="24.2" customHeight="1">
      <c r="B166" s="135"/>
      <c r="C166" s="136" t="s">
        <v>334</v>
      </c>
      <c r="D166" s="136" t="s">
        <v>168</v>
      </c>
      <c r="E166" s="137" t="s">
        <v>3912</v>
      </c>
      <c r="F166" s="138" t="s">
        <v>3913</v>
      </c>
      <c r="G166" s="139" t="s">
        <v>192</v>
      </c>
      <c r="H166" s="140">
        <v>70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453</v>
      </c>
      <c r="AT166" s="148" t="s">
        <v>168</v>
      </c>
      <c r="AU166" s="148" t="s">
        <v>173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453</v>
      </c>
      <c r="BM166" s="148" t="s">
        <v>251</v>
      </c>
    </row>
    <row r="167" spans="2:65" s="1" customFormat="1" ht="24.2" customHeight="1">
      <c r="B167" s="135"/>
      <c r="C167" s="155" t="s">
        <v>340</v>
      </c>
      <c r="D167" s="155" t="s">
        <v>556</v>
      </c>
      <c r="E167" s="156" t="s">
        <v>3914</v>
      </c>
      <c r="F167" s="157" t="s">
        <v>3915</v>
      </c>
      <c r="G167" s="158" t="s">
        <v>192</v>
      </c>
      <c r="H167" s="159">
        <v>70</v>
      </c>
      <c r="I167" s="160"/>
      <c r="J167" s="161">
        <f t="shared" si="10"/>
        <v>0</v>
      </c>
      <c r="K167" s="162"/>
      <c r="L167" s="163"/>
      <c r="M167" s="164" t="s">
        <v>1</v>
      </c>
      <c r="N167" s="165" t="s">
        <v>40</v>
      </c>
      <c r="P167" s="146">
        <f t="shared" si="11"/>
        <v>0</v>
      </c>
      <c r="Q167" s="146">
        <v>1E-4</v>
      </c>
      <c r="R167" s="146">
        <f t="shared" si="12"/>
        <v>7.0000000000000001E-3</v>
      </c>
      <c r="S167" s="146">
        <v>0</v>
      </c>
      <c r="T167" s="147">
        <f t="shared" si="13"/>
        <v>0</v>
      </c>
      <c r="AR167" s="148" t="s">
        <v>1476</v>
      </c>
      <c r="AT167" s="148" t="s">
        <v>556</v>
      </c>
      <c r="AU167" s="148" t="s">
        <v>173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453</v>
      </c>
      <c r="BM167" s="148" t="s">
        <v>778</v>
      </c>
    </row>
    <row r="168" spans="2:65" s="1" customFormat="1" ht="24.2" customHeight="1">
      <c r="B168" s="135"/>
      <c r="C168" s="136" t="s">
        <v>344</v>
      </c>
      <c r="D168" s="136" t="s">
        <v>168</v>
      </c>
      <c r="E168" s="137" t="s">
        <v>3916</v>
      </c>
      <c r="F168" s="138" t="s">
        <v>3917</v>
      </c>
      <c r="G168" s="139" t="s">
        <v>192</v>
      </c>
      <c r="H168" s="140">
        <v>20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453</v>
      </c>
      <c r="AT168" s="148" t="s">
        <v>168</v>
      </c>
      <c r="AU168" s="148" t="s">
        <v>173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453</v>
      </c>
      <c r="BM168" s="148" t="s">
        <v>786</v>
      </c>
    </row>
    <row r="169" spans="2:65" s="1" customFormat="1" ht="24.2" customHeight="1">
      <c r="B169" s="135"/>
      <c r="C169" s="155" t="s">
        <v>348</v>
      </c>
      <c r="D169" s="155" t="s">
        <v>556</v>
      </c>
      <c r="E169" s="156" t="s">
        <v>3918</v>
      </c>
      <c r="F169" s="157" t="s">
        <v>3919</v>
      </c>
      <c r="G169" s="158" t="s">
        <v>192</v>
      </c>
      <c r="H169" s="159">
        <v>20</v>
      </c>
      <c r="I169" s="160"/>
      <c r="J169" s="161">
        <f t="shared" si="10"/>
        <v>0</v>
      </c>
      <c r="K169" s="162"/>
      <c r="L169" s="163"/>
      <c r="M169" s="164" t="s">
        <v>1</v>
      </c>
      <c r="N169" s="165" t="s">
        <v>40</v>
      </c>
      <c r="P169" s="146">
        <f t="shared" si="11"/>
        <v>0</v>
      </c>
      <c r="Q169" s="146">
        <v>1.1E-4</v>
      </c>
      <c r="R169" s="146">
        <f t="shared" si="12"/>
        <v>2.2000000000000001E-3</v>
      </c>
      <c r="S169" s="146">
        <v>0</v>
      </c>
      <c r="T169" s="147">
        <f t="shared" si="13"/>
        <v>0</v>
      </c>
      <c r="AR169" s="148" t="s">
        <v>1476</v>
      </c>
      <c r="AT169" s="148" t="s">
        <v>556</v>
      </c>
      <c r="AU169" s="148" t="s">
        <v>173</v>
      </c>
      <c r="AY169" s="13" t="s">
        <v>164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173</v>
      </c>
      <c r="BK169" s="149">
        <f t="shared" si="19"/>
        <v>0</v>
      </c>
      <c r="BL169" s="13" t="s">
        <v>453</v>
      </c>
      <c r="BM169" s="148" t="s">
        <v>794</v>
      </c>
    </row>
    <row r="170" spans="2:65" s="1" customFormat="1" ht="24.2" customHeight="1">
      <c r="B170" s="135"/>
      <c r="C170" s="136" t="s">
        <v>360</v>
      </c>
      <c r="D170" s="136" t="s">
        <v>168</v>
      </c>
      <c r="E170" s="137" t="s">
        <v>3920</v>
      </c>
      <c r="F170" s="138" t="s">
        <v>3921</v>
      </c>
      <c r="G170" s="139" t="s">
        <v>192</v>
      </c>
      <c r="H170" s="140">
        <v>20</v>
      </c>
      <c r="I170" s="141"/>
      <c r="J170" s="142">
        <f t="shared" si="10"/>
        <v>0</v>
      </c>
      <c r="K170" s="143"/>
      <c r="L170" s="28"/>
      <c r="M170" s="144" t="s">
        <v>1</v>
      </c>
      <c r="N170" s="145" t="s">
        <v>40</v>
      </c>
      <c r="P170" s="146">
        <f t="shared" si="11"/>
        <v>0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AR170" s="148" t="s">
        <v>453</v>
      </c>
      <c r="AT170" s="148" t="s">
        <v>168</v>
      </c>
      <c r="AU170" s="148" t="s">
        <v>173</v>
      </c>
      <c r="AY170" s="13" t="s">
        <v>164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173</v>
      </c>
      <c r="BK170" s="149">
        <f t="shared" si="19"/>
        <v>0</v>
      </c>
      <c r="BL170" s="13" t="s">
        <v>453</v>
      </c>
      <c r="BM170" s="148" t="s">
        <v>802</v>
      </c>
    </row>
    <row r="171" spans="2:65" s="1" customFormat="1" ht="24.2" customHeight="1">
      <c r="B171" s="135"/>
      <c r="C171" s="155" t="s">
        <v>367</v>
      </c>
      <c r="D171" s="155" t="s">
        <v>556</v>
      </c>
      <c r="E171" s="156" t="s">
        <v>3922</v>
      </c>
      <c r="F171" s="157" t="s">
        <v>3923</v>
      </c>
      <c r="G171" s="158" t="s">
        <v>192</v>
      </c>
      <c r="H171" s="159">
        <v>20</v>
      </c>
      <c r="I171" s="160"/>
      <c r="J171" s="161">
        <f t="shared" si="10"/>
        <v>0</v>
      </c>
      <c r="K171" s="162"/>
      <c r="L171" s="163"/>
      <c r="M171" s="164" t="s">
        <v>1</v>
      </c>
      <c r="N171" s="165" t="s">
        <v>40</v>
      </c>
      <c r="P171" s="146">
        <f t="shared" si="11"/>
        <v>0</v>
      </c>
      <c r="Q171" s="146">
        <v>1.2E-4</v>
      </c>
      <c r="R171" s="146">
        <f t="shared" si="12"/>
        <v>2.4000000000000002E-3</v>
      </c>
      <c r="S171" s="146">
        <v>0</v>
      </c>
      <c r="T171" s="147">
        <f t="shared" si="13"/>
        <v>0</v>
      </c>
      <c r="AR171" s="148" t="s">
        <v>1476</v>
      </c>
      <c r="AT171" s="148" t="s">
        <v>556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453</v>
      </c>
      <c r="BM171" s="148" t="s">
        <v>810</v>
      </c>
    </row>
    <row r="172" spans="2:65" s="1" customFormat="1" ht="24.2" customHeight="1">
      <c r="B172" s="135"/>
      <c r="C172" s="136" t="s">
        <v>373</v>
      </c>
      <c r="D172" s="136" t="s">
        <v>168</v>
      </c>
      <c r="E172" s="137" t="s">
        <v>3924</v>
      </c>
      <c r="F172" s="138" t="s">
        <v>3925</v>
      </c>
      <c r="G172" s="139" t="s">
        <v>192</v>
      </c>
      <c r="H172" s="140">
        <v>15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453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453</v>
      </c>
      <c r="BM172" s="148" t="s">
        <v>818</v>
      </c>
    </row>
    <row r="173" spans="2:65" s="1" customFormat="1" ht="16.5" customHeight="1">
      <c r="B173" s="135"/>
      <c r="C173" s="155" t="s">
        <v>379</v>
      </c>
      <c r="D173" s="155" t="s">
        <v>556</v>
      </c>
      <c r="E173" s="156" t="s">
        <v>3926</v>
      </c>
      <c r="F173" s="157" t="s">
        <v>3927</v>
      </c>
      <c r="G173" s="158" t="s">
        <v>192</v>
      </c>
      <c r="H173" s="159">
        <v>15</v>
      </c>
      <c r="I173" s="160"/>
      <c r="J173" s="161">
        <f t="shared" si="10"/>
        <v>0</v>
      </c>
      <c r="K173" s="162"/>
      <c r="L173" s="163"/>
      <c r="M173" s="164" t="s">
        <v>1</v>
      </c>
      <c r="N173" s="165" t="s">
        <v>40</v>
      </c>
      <c r="P173" s="146">
        <f t="shared" si="11"/>
        <v>0</v>
      </c>
      <c r="Q173" s="146">
        <v>5.0000000000000002E-5</v>
      </c>
      <c r="R173" s="146">
        <f t="shared" si="12"/>
        <v>7.5000000000000002E-4</v>
      </c>
      <c r="S173" s="146">
        <v>0</v>
      </c>
      <c r="T173" s="147">
        <f t="shared" si="13"/>
        <v>0</v>
      </c>
      <c r="AR173" s="148" t="s">
        <v>1476</v>
      </c>
      <c r="AT173" s="148" t="s">
        <v>556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453</v>
      </c>
      <c r="BM173" s="148" t="s">
        <v>827</v>
      </c>
    </row>
    <row r="174" spans="2:65" s="1" customFormat="1" ht="24.2" customHeight="1">
      <c r="B174" s="135"/>
      <c r="C174" s="136" t="s">
        <v>383</v>
      </c>
      <c r="D174" s="136" t="s">
        <v>168</v>
      </c>
      <c r="E174" s="137" t="s">
        <v>3928</v>
      </c>
      <c r="F174" s="138" t="s">
        <v>3929</v>
      </c>
      <c r="G174" s="139" t="s">
        <v>192</v>
      </c>
      <c r="H174" s="140">
        <v>120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40</v>
      </c>
      <c r="P174" s="146">
        <f t="shared" si="11"/>
        <v>0</v>
      </c>
      <c r="Q174" s="146">
        <v>0</v>
      </c>
      <c r="R174" s="146">
        <f t="shared" si="12"/>
        <v>0</v>
      </c>
      <c r="S174" s="146">
        <v>0</v>
      </c>
      <c r="T174" s="147">
        <f t="shared" si="13"/>
        <v>0</v>
      </c>
      <c r="AR174" s="148" t="s">
        <v>453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453</v>
      </c>
      <c r="BM174" s="148" t="s">
        <v>835</v>
      </c>
    </row>
    <row r="175" spans="2:65" s="1" customFormat="1" ht="24.2" customHeight="1">
      <c r="B175" s="135"/>
      <c r="C175" s="155" t="s">
        <v>387</v>
      </c>
      <c r="D175" s="155" t="s">
        <v>556</v>
      </c>
      <c r="E175" s="156" t="s">
        <v>3930</v>
      </c>
      <c r="F175" s="157" t="s">
        <v>3931</v>
      </c>
      <c r="G175" s="158" t="s">
        <v>192</v>
      </c>
      <c r="H175" s="159">
        <v>120</v>
      </c>
      <c r="I175" s="160"/>
      <c r="J175" s="161">
        <f t="shared" si="10"/>
        <v>0</v>
      </c>
      <c r="K175" s="162"/>
      <c r="L175" s="163"/>
      <c r="M175" s="164" t="s">
        <v>1</v>
      </c>
      <c r="N175" s="165" t="s">
        <v>40</v>
      </c>
      <c r="P175" s="146">
        <f t="shared" si="11"/>
        <v>0</v>
      </c>
      <c r="Q175" s="146">
        <v>8.0000000000000007E-5</v>
      </c>
      <c r="R175" s="146">
        <f t="shared" si="12"/>
        <v>9.6000000000000009E-3</v>
      </c>
      <c r="S175" s="146">
        <v>0</v>
      </c>
      <c r="T175" s="147">
        <f t="shared" si="13"/>
        <v>0</v>
      </c>
      <c r="AR175" s="148" t="s">
        <v>1476</v>
      </c>
      <c r="AT175" s="148" t="s">
        <v>556</v>
      </c>
      <c r="AU175" s="148" t="s">
        <v>173</v>
      </c>
      <c r="AY175" s="13" t="s">
        <v>164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173</v>
      </c>
      <c r="BK175" s="149">
        <f t="shared" si="19"/>
        <v>0</v>
      </c>
      <c r="BL175" s="13" t="s">
        <v>453</v>
      </c>
      <c r="BM175" s="148" t="s">
        <v>842</v>
      </c>
    </row>
    <row r="176" spans="2:65" s="1" customFormat="1" ht="16.5" customHeight="1">
      <c r="B176" s="135"/>
      <c r="C176" s="136" t="s">
        <v>391</v>
      </c>
      <c r="D176" s="136" t="s">
        <v>168</v>
      </c>
      <c r="E176" s="137" t="s">
        <v>3932</v>
      </c>
      <c r="F176" s="138" t="s">
        <v>3933</v>
      </c>
      <c r="G176" s="139" t="s">
        <v>192</v>
      </c>
      <c r="H176" s="140">
        <v>3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40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453</v>
      </c>
      <c r="AT176" s="148" t="s">
        <v>168</v>
      </c>
      <c r="AU176" s="148" t="s">
        <v>173</v>
      </c>
      <c r="AY176" s="13" t="s">
        <v>164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173</v>
      </c>
      <c r="BK176" s="149">
        <f t="shared" si="19"/>
        <v>0</v>
      </c>
      <c r="BL176" s="13" t="s">
        <v>453</v>
      </c>
      <c r="BM176" s="148" t="s">
        <v>850</v>
      </c>
    </row>
    <row r="177" spans="2:65" s="1" customFormat="1" ht="16.5" customHeight="1">
      <c r="B177" s="135"/>
      <c r="C177" s="155" t="s">
        <v>395</v>
      </c>
      <c r="D177" s="155" t="s">
        <v>556</v>
      </c>
      <c r="E177" s="156" t="s">
        <v>3934</v>
      </c>
      <c r="F177" s="157" t="s">
        <v>3935</v>
      </c>
      <c r="G177" s="158" t="s">
        <v>192</v>
      </c>
      <c r="H177" s="159">
        <v>3</v>
      </c>
      <c r="I177" s="160"/>
      <c r="J177" s="161">
        <f t="shared" si="10"/>
        <v>0</v>
      </c>
      <c r="K177" s="162"/>
      <c r="L177" s="163"/>
      <c r="M177" s="164" t="s">
        <v>1</v>
      </c>
      <c r="N177" s="165" t="s">
        <v>40</v>
      </c>
      <c r="P177" s="146">
        <f t="shared" si="11"/>
        <v>0</v>
      </c>
      <c r="Q177" s="146">
        <v>7.1000000000000002E-4</v>
      </c>
      <c r="R177" s="146">
        <f t="shared" si="12"/>
        <v>2.1299999999999999E-3</v>
      </c>
      <c r="S177" s="146">
        <v>0</v>
      </c>
      <c r="T177" s="147">
        <f t="shared" si="13"/>
        <v>0</v>
      </c>
      <c r="AR177" s="148" t="s">
        <v>1476</v>
      </c>
      <c r="AT177" s="148" t="s">
        <v>556</v>
      </c>
      <c r="AU177" s="148" t="s">
        <v>173</v>
      </c>
      <c r="AY177" s="13" t="s">
        <v>164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173</v>
      </c>
      <c r="BK177" s="149">
        <f t="shared" si="19"/>
        <v>0</v>
      </c>
      <c r="BL177" s="13" t="s">
        <v>453</v>
      </c>
      <c r="BM177" s="148" t="s">
        <v>858</v>
      </c>
    </row>
    <row r="178" spans="2:65" s="1" customFormat="1" ht="16.5" customHeight="1">
      <c r="B178" s="135"/>
      <c r="C178" s="155" t="s">
        <v>399</v>
      </c>
      <c r="D178" s="155" t="s">
        <v>556</v>
      </c>
      <c r="E178" s="156" t="s">
        <v>3936</v>
      </c>
      <c r="F178" s="157" t="s">
        <v>3937</v>
      </c>
      <c r="G178" s="158" t="s">
        <v>192</v>
      </c>
      <c r="H178" s="159">
        <v>1</v>
      </c>
      <c r="I178" s="160"/>
      <c r="J178" s="161">
        <f t="shared" si="10"/>
        <v>0</v>
      </c>
      <c r="K178" s="162"/>
      <c r="L178" s="163"/>
      <c r="M178" s="164" t="s">
        <v>1</v>
      </c>
      <c r="N178" s="165" t="s">
        <v>40</v>
      </c>
      <c r="P178" s="146">
        <f t="shared" si="11"/>
        <v>0</v>
      </c>
      <c r="Q178" s="146">
        <v>3.474E-2</v>
      </c>
      <c r="R178" s="146">
        <f t="shared" si="12"/>
        <v>3.474E-2</v>
      </c>
      <c r="S178" s="146">
        <v>0</v>
      </c>
      <c r="T178" s="147">
        <f t="shared" si="13"/>
        <v>0</v>
      </c>
      <c r="AR178" s="148" t="s">
        <v>1476</v>
      </c>
      <c r="AT178" s="148" t="s">
        <v>556</v>
      </c>
      <c r="AU178" s="148" t="s">
        <v>173</v>
      </c>
      <c r="AY178" s="13" t="s">
        <v>164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173</v>
      </c>
      <c r="BK178" s="149">
        <f t="shared" si="19"/>
        <v>0</v>
      </c>
      <c r="BL178" s="13" t="s">
        <v>453</v>
      </c>
      <c r="BM178" s="148" t="s">
        <v>866</v>
      </c>
    </row>
    <row r="179" spans="2:65" s="1" customFormat="1" ht="16.5" customHeight="1">
      <c r="B179" s="135"/>
      <c r="C179" s="155" t="s">
        <v>404</v>
      </c>
      <c r="D179" s="155" t="s">
        <v>556</v>
      </c>
      <c r="E179" s="156" t="s">
        <v>3938</v>
      </c>
      <c r="F179" s="157" t="s">
        <v>3939</v>
      </c>
      <c r="G179" s="158" t="s">
        <v>192</v>
      </c>
      <c r="H179" s="159">
        <v>1</v>
      </c>
      <c r="I179" s="160"/>
      <c r="J179" s="161">
        <f t="shared" si="10"/>
        <v>0</v>
      </c>
      <c r="K179" s="162"/>
      <c r="L179" s="163"/>
      <c r="M179" s="164" t="s">
        <v>1</v>
      </c>
      <c r="N179" s="165" t="s">
        <v>40</v>
      </c>
      <c r="P179" s="146">
        <f t="shared" si="11"/>
        <v>0</v>
      </c>
      <c r="Q179" s="146">
        <v>4.2259999999999999E-2</v>
      </c>
      <c r="R179" s="146">
        <f t="shared" si="12"/>
        <v>4.2259999999999999E-2</v>
      </c>
      <c r="S179" s="146">
        <v>0</v>
      </c>
      <c r="T179" s="147">
        <f t="shared" si="13"/>
        <v>0</v>
      </c>
      <c r="AR179" s="148" t="s">
        <v>1476</v>
      </c>
      <c r="AT179" s="148" t="s">
        <v>556</v>
      </c>
      <c r="AU179" s="148" t="s">
        <v>173</v>
      </c>
      <c r="AY179" s="13" t="s">
        <v>164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173</v>
      </c>
      <c r="BK179" s="149">
        <f t="shared" si="19"/>
        <v>0</v>
      </c>
      <c r="BL179" s="13" t="s">
        <v>453</v>
      </c>
      <c r="BM179" s="148" t="s">
        <v>874</v>
      </c>
    </row>
    <row r="180" spans="2:65" s="1" customFormat="1" ht="16.5" customHeight="1">
      <c r="B180" s="135"/>
      <c r="C180" s="155" t="s">
        <v>414</v>
      </c>
      <c r="D180" s="155" t="s">
        <v>556</v>
      </c>
      <c r="E180" s="156" t="s">
        <v>3940</v>
      </c>
      <c r="F180" s="157" t="s">
        <v>3941</v>
      </c>
      <c r="G180" s="158" t="s">
        <v>192</v>
      </c>
      <c r="H180" s="159">
        <v>1</v>
      </c>
      <c r="I180" s="160"/>
      <c r="J180" s="161">
        <f t="shared" si="10"/>
        <v>0</v>
      </c>
      <c r="K180" s="162"/>
      <c r="L180" s="163"/>
      <c r="M180" s="164" t="s">
        <v>1</v>
      </c>
      <c r="N180" s="165" t="s">
        <v>40</v>
      </c>
      <c r="P180" s="146">
        <f t="shared" si="11"/>
        <v>0</v>
      </c>
      <c r="Q180" s="146">
        <v>2.4500000000000001E-2</v>
      </c>
      <c r="R180" s="146">
        <f t="shared" si="12"/>
        <v>2.4500000000000001E-2</v>
      </c>
      <c r="S180" s="146">
        <v>0</v>
      </c>
      <c r="T180" s="147">
        <f t="shared" si="13"/>
        <v>0</v>
      </c>
      <c r="AR180" s="148" t="s">
        <v>1476</v>
      </c>
      <c r="AT180" s="148" t="s">
        <v>556</v>
      </c>
      <c r="AU180" s="148" t="s">
        <v>173</v>
      </c>
      <c r="AY180" s="13" t="s">
        <v>164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173</v>
      </c>
      <c r="BK180" s="149">
        <f t="shared" si="19"/>
        <v>0</v>
      </c>
      <c r="BL180" s="13" t="s">
        <v>453</v>
      </c>
      <c r="BM180" s="148" t="s">
        <v>882</v>
      </c>
    </row>
    <row r="181" spans="2:65" s="1" customFormat="1" ht="16.5" customHeight="1">
      <c r="B181" s="135"/>
      <c r="C181" s="155" t="s">
        <v>418</v>
      </c>
      <c r="D181" s="155" t="s">
        <v>556</v>
      </c>
      <c r="E181" s="156" t="s">
        <v>3942</v>
      </c>
      <c r="F181" s="157" t="s">
        <v>3943</v>
      </c>
      <c r="G181" s="158" t="s">
        <v>192</v>
      </c>
      <c r="H181" s="159">
        <v>1</v>
      </c>
      <c r="I181" s="160"/>
      <c r="J181" s="161">
        <f t="shared" si="10"/>
        <v>0</v>
      </c>
      <c r="K181" s="162"/>
      <c r="L181" s="163"/>
      <c r="M181" s="164" t="s">
        <v>1</v>
      </c>
      <c r="N181" s="165" t="s">
        <v>40</v>
      </c>
      <c r="P181" s="146">
        <f t="shared" si="11"/>
        <v>0</v>
      </c>
      <c r="Q181" s="146">
        <v>0</v>
      </c>
      <c r="R181" s="146">
        <f t="shared" si="12"/>
        <v>0</v>
      </c>
      <c r="S181" s="146">
        <v>0</v>
      </c>
      <c r="T181" s="147">
        <f t="shared" si="13"/>
        <v>0</v>
      </c>
      <c r="AR181" s="148" t="s">
        <v>1476</v>
      </c>
      <c r="AT181" s="148" t="s">
        <v>556</v>
      </c>
      <c r="AU181" s="148" t="s">
        <v>173</v>
      </c>
      <c r="AY181" s="13" t="s">
        <v>164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173</v>
      </c>
      <c r="BK181" s="149">
        <f t="shared" si="19"/>
        <v>0</v>
      </c>
      <c r="BL181" s="13" t="s">
        <v>453</v>
      </c>
      <c r="BM181" s="148" t="s">
        <v>890</v>
      </c>
    </row>
    <row r="182" spans="2:65" s="1" customFormat="1" ht="16.5" customHeight="1">
      <c r="B182" s="135"/>
      <c r="C182" s="155" t="s">
        <v>422</v>
      </c>
      <c r="D182" s="155" t="s">
        <v>556</v>
      </c>
      <c r="E182" s="156" t="s">
        <v>3944</v>
      </c>
      <c r="F182" s="157" t="s">
        <v>3945</v>
      </c>
      <c r="G182" s="158" t="s">
        <v>192</v>
      </c>
      <c r="H182" s="159">
        <v>1</v>
      </c>
      <c r="I182" s="160"/>
      <c r="J182" s="161">
        <f t="shared" si="10"/>
        <v>0</v>
      </c>
      <c r="K182" s="162"/>
      <c r="L182" s="163"/>
      <c r="M182" s="164" t="s">
        <v>1</v>
      </c>
      <c r="N182" s="165" t="s">
        <v>40</v>
      </c>
      <c r="P182" s="146">
        <f t="shared" si="11"/>
        <v>0</v>
      </c>
      <c r="Q182" s="146">
        <v>0</v>
      </c>
      <c r="R182" s="146">
        <f t="shared" si="12"/>
        <v>0</v>
      </c>
      <c r="S182" s="146">
        <v>0</v>
      </c>
      <c r="T182" s="147">
        <f t="shared" si="13"/>
        <v>0</v>
      </c>
      <c r="AR182" s="148" t="s">
        <v>1476</v>
      </c>
      <c r="AT182" s="148" t="s">
        <v>556</v>
      </c>
      <c r="AU182" s="148" t="s">
        <v>173</v>
      </c>
      <c r="AY182" s="13" t="s">
        <v>164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173</v>
      </c>
      <c r="BK182" s="149">
        <f t="shared" si="19"/>
        <v>0</v>
      </c>
      <c r="BL182" s="13" t="s">
        <v>453</v>
      </c>
      <c r="BM182" s="148" t="s">
        <v>898</v>
      </c>
    </row>
    <row r="183" spans="2:65" s="1" customFormat="1" ht="16.5" customHeight="1">
      <c r="B183" s="135"/>
      <c r="C183" s="155" t="s">
        <v>427</v>
      </c>
      <c r="D183" s="155" t="s">
        <v>556</v>
      </c>
      <c r="E183" s="156" t="s">
        <v>3946</v>
      </c>
      <c r="F183" s="157" t="s">
        <v>3947</v>
      </c>
      <c r="G183" s="158" t="s">
        <v>192</v>
      </c>
      <c r="H183" s="159">
        <v>1</v>
      </c>
      <c r="I183" s="160"/>
      <c r="J183" s="161">
        <f t="shared" si="10"/>
        <v>0</v>
      </c>
      <c r="K183" s="162"/>
      <c r="L183" s="163"/>
      <c r="M183" s="164" t="s">
        <v>1</v>
      </c>
      <c r="N183" s="165" t="s">
        <v>40</v>
      </c>
      <c r="P183" s="146">
        <f t="shared" si="11"/>
        <v>0</v>
      </c>
      <c r="Q183" s="146">
        <v>0</v>
      </c>
      <c r="R183" s="146">
        <f t="shared" si="12"/>
        <v>0</v>
      </c>
      <c r="S183" s="146">
        <v>0</v>
      </c>
      <c r="T183" s="147">
        <f t="shared" si="13"/>
        <v>0</v>
      </c>
      <c r="AR183" s="148" t="s">
        <v>1476</v>
      </c>
      <c r="AT183" s="148" t="s">
        <v>556</v>
      </c>
      <c r="AU183" s="148" t="s">
        <v>173</v>
      </c>
      <c r="AY183" s="13" t="s">
        <v>164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173</v>
      </c>
      <c r="BK183" s="149">
        <f t="shared" si="19"/>
        <v>0</v>
      </c>
      <c r="BL183" s="13" t="s">
        <v>453</v>
      </c>
      <c r="BM183" s="148" t="s">
        <v>908</v>
      </c>
    </row>
    <row r="184" spans="2:65" s="1" customFormat="1" ht="16.5" customHeight="1">
      <c r="B184" s="135"/>
      <c r="C184" s="155" t="s">
        <v>431</v>
      </c>
      <c r="D184" s="155" t="s">
        <v>556</v>
      </c>
      <c r="E184" s="156" t="s">
        <v>3948</v>
      </c>
      <c r="F184" s="157" t="s">
        <v>3949</v>
      </c>
      <c r="G184" s="158" t="s">
        <v>192</v>
      </c>
      <c r="H184" s="159">
        <v>1</v>
      </c>
      <c r="I184" s="160"/>
      <c r="J184" s="161">
        <f t="shared" si="10"/>
        <v>0</v>
      </c>
      <c r="K184" s="162"/>
      <c r="L184" s="163"/>
      <c r="M184" s="164" t="s">
        <v>1</v>
      </c>
      <c r="N184" s="165" t="s">
        <v>40</v>
      </c>
      <c r="P184" s="146">
        <f t="shared" si="11"/>
        <v>0</v>
      </c>
      <c r="Q184" s="146">
        <v>0</v>
      </c>
      <c r="R184" s="146">
        <f t="shared" si="12"/>
        <v>0</v>
      </c>
      <c r="S184" s="146">
        <v>0</v>
      </c>
      <c r="T184" s="147">
        <f t="shared" si="13"/>
        <v>0</v>
      </c>
      <c r="AR184" s="148" t="s">
        <v>1476</v>
      </c>
      <c r="AT184" s="148" t="s">
        <v>556</v>
      </c>
      <c r="AU184" s="148" t="s">
        <v>173</v>
      </c>
      <c r="AY184" s="13" t="s">
        <v>164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173</v>
      </c>
      <c r="BK184" s="149">
        <f t="shared" si="19"/>
        <v>0</v>
      </c>
      <c r="BL184" s="13" t="s">
        <v>453</v>
      </c>
      <c r="BM184" s="148" t="s">
        <v>916</v>
      </c>
    </row>
    <row r="185" spans="2:65" s="1" customFormat="1" ht="16.5" customHeight="1">
      <c r="B185" s="135"/>
      <c r="C185" s="155" t="s">
        <v>435</v>
      </c>
      <c r="D185" s="155" t="s">
        <v>556</v>
      </c>
      <c r="E185" s="156" t="s">
        <v>3950</v>
      </c>
      <c r="F185" s="157" t="s">
        <v>3951</v>
      </c>
      <c r="G185" s="158" t="s">
        <v>192</v>
      </c>
      <c r="H185" s="159">
        <v>1</v>
      </c>
      <c r="I185" s="160"/>
      <c r="J185" s="161">
        <f t="shared" si="10"/>
        <v>0</v>
      </c>
      <c r="K185" s="162"/>
      <c r="L185" s="163"/>
      <c r="M185" s="164" t="s">
        <v>1</v>
      </c>
      <c r="N185" s="165" t="s">
        <v>40</v>
      </c>
      <c r="P185" s="146">
        <f t="shared" si="11"/>
        <v>0</v>
      </c>
      <c r="Q185" s="146">
        <v>0</v>
      </c>
      <c r="R185" s="146">
        <f t="shared" si="12"/>
        <v>0</v>
      </c>
      <c r="S185" s="146">
        <v>0</v>
      </c>
      <c r="T185" s="147">
        <f t="shared" si="13"/>
        <v>0</v>
      </c>
      <c r="AR185" s="148" t="s">
        <v>1476</v>
      </c>
      <c r="AT185" s="148" t="s">
        <v>556</v>
      </c>
      <c r="AU185" s="148" t="s">
        <v>173</v>
      </c>
      <c r="AY185" s="13" t="s">
        <v>164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173</v>
      </c>
      <c r="BK185" s="149">
        <f t="shared" si="19"/>
        <v>0</v>
      </c>
      <c r="BL185" s="13" t="s">
        <v>453</v>
      </c>
      <c r="BM185" s="148" t="s">
        <v>925</v>
      </c>
    </row>
    <row r="186" spans="2:65" s="1" customFormat="1" ht="16.5" customHeight="1">
      <c r="B186" s="135"/>
      <c r="C186" s="136" t="s">
        <v>439</v>
      </c>
      <c r="D186" s="136" t="s">
        <v>168</v>
      </c>
      <c r="E186" s="137" t="s">
        <v>3952</v>
      </c>
      <c r="F186" s="138" t="s">
        <v>3953</v>
      </c>
      <c r="G186" s="139" t="s">
        <v>192</v>
      </c>
      <c r="H186" s="140">
        <v>8</v>
      </c>
      <c r="I186" s="141"/>
      <c r="J186" s="142">
        <f t="shared" si="10"/>
        <v>0</v>
      </c>
      <c r="K186" s="143"/>
      <c r="L186" s="28"/>
      <c r="M186" s="144" t="s">
        <v>1</v>
      </c>
      <c r="N186" s="145" t="s">
        <v>40</v>
      </c>
      <c r="P186" s="146">
        <f t="shared" si="11"/>
        <v>0</v>
      </c>
      <c r="Q186" s="146">
        <v>0</v>
      </c>
      <c r="R186" s="146">
        <f t="shared" si="12"/>
        <v>0</v>
      </c>
      <c r="S186" s="146">
        <v>0</v>
      </c>
      <c r="T186" s="147">
        <f t="shared" si="13"/>
        <v>0</v>
      </c>
      <c r="AR186" s="148" t="s">
        <v>453</v>
      </c>
      <c r="AT186" s="148" t="s">
        <v>168</v>
      </c>
      <c r="AU186" s="148" t="s">
        <v>173</v>
      </c>
      <c r="AY186" s="13" t="s">
        <v>164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173</v>
      </c>
      <c r="BK186" s="149">
        <f t="shared" si="19"/>
        <v>0</v>
      </c>
      <c r="BL186" s="13" t="s">
        <v>453</v>
      </c>
      <c r="BM186" s="148" t="s">
        <v>933</v>
      </c>
    </row>
    <row r="187" spans="2:65" s="1" customFormat="1" ht="24.2" customHeight="1">
      <c r="B187" s="135"/>
      <c r="C187" s="136" t="s">
        <v>445</v>
      </c>
      <c r="D187" s="136" t="s">
        <v>168</v>
      </c>
      <c r="E187" s="137" t="s">
        <v>3954</v>
      </c>
      <c r="F187" s="138" t="s">
        <v>3955</v>
      </c>
      <c r="G187" s="139" t="s">
        <v>192</v>
      </c>
      <c r="H187" s="140">
        <v>14</v>
      </c>
      <c r="I187" s="141"/>
      <c r="J187" s="142">
        <f t="shared" si="10"/>
        <v>0</v>
      </c>
      <c r="K187" s="143"/>
      <c r="L187" s="28"/>
      <c r="M187" s="144" t="s">
        <v>1</v>
      </c>
      <c r="N187" s="145" t="s">
        <v>40</v>
      </c>
      <c r="P187" s="146">
        <f t="shared" si="11"/>
        <v>0</v>
      </c>
      <c r="Q187" s="146">
        <v>0</v>
      </c>
      <c r="R187" s="146">
        <f t="shared" si="12"/>
        <v>0</v>
      </c>
      <c r="S187" s="146">
        <v>0</v>
      </c>
      <c r="T187" s="147">
        <f t="shared" si="13"/>
        <v>0</v>
      </c>
      <c r="AR187" s="148" t="s">
        <v>453</v>
      </c>
      <c r="AT187" s="148" t="s">
        <v>168</v>
      </c>
      <c r="AU187" s="148" t="s">
        <v>173</v>
      </c>
      <c r="AY187" s="13" t="s">
        <v>164</v>
      </c>
      <c r="BE187" s="149">
        <f t="shared" si="14"/>
        <v>0</v>
      </c>
      <c r="BF187" s="149">
        <f t="shared" si="15"/>
        <v>0</v>
      </c>
      <c r="BG187" s="149">
        <f t="shared" si="16"/>
        <v>0</v>
      </c>
      <c r="BH187" s="149">
        <f t="shared" si="17"/>
        <v>0</v>
      </c>
      <c r="BI187" s="149">
        <f t="shared" si="18"/>
        <v>0</v>
      </c>
      <c r="BJ187" s="13" t="s">
        <v>173</v>
      </c>
      <c r="BK187" s="149">
        <f t="shared" si="19"/>
        <v>0</v>
      </c>
      <c r="BL187" s="13" t="s">
        <v>453</v>
      </c>
      <c r="BM187" s="148" t="s">
        <v>941</v>
      </c>
    </row>
    <row r="188" spans="2:65" s="1" customFormat="1" ht="24.2" customHeight="1">
      <c r="B188" s="135"/>
      <c r="C188" s="155" t="s">
        <v>449</v>
      </c>
      <c r="D188" s="155" t="s">
        <v>556</v>
      </c>
      <c r="E188" s="156" t="s">
        <v>3956</v>
      </c>
      <c r="F188" s="157" t="s">
        <v>3957</v>
      </c>
      <c r="G188" s="158" t="s">
        <v>192</v>
      </c>
      <c r="H188" s="159">
        <v>14</v>
      </c>
      <c r="I188" s="160"/>
      <c r="J188" s="161">
        <f t="shared" si="10"/>
        <v>0</v>
      </c>
      <c r="K188" s="162"/>
      <c r="L188" s="163"/>
      <c r="M188" s="164" t="s">
        <v>1</v>
      </c>
      <c r="N188" s="165" t="s">
        <v>40</v>
      </c>
      <c r="P188" s="146">
        <f t="shared" si="11"/>
        <v>0</v>
      </c>
      <c r="Q188" s="146">
        <v>1.8E-3</v>
      </c>
      <c r="R188" s="146">
        <f t="shared" si="12"/>
        <v>2.52E-2</v>
      </c>
      <c r="S188" s="146">
        <v>0</v>
      </c>
      <c r="T188" s="147">
        <f t="shared" si="13"/>
        <v>0</v>
      </c>
      <c r="AR188" s="148" t="s">
        <v>1476</v>
      </c>
      <c r="AT188" s="148" t="s">
        <v>556</v>
      </c>
      <c r="AU188" s="148" t="s">
        <v>173</v>
      </c>
      <c r="AY188" s="13" t="s">
        <v>164</v>
      </c>
      <c r="BE188" s="149">
        <f t="shared" si="14"/>
        <v>0</v>
      </c>
      <c r="BF188" s="149">
        <f t="shared" si="15"/>
        <v>0</v>
      </c>
      <c r="BG188" s="149">
        <f t="shared" si="16"/>
        <v>0</v>
      </c>
      <c r="BH188" s="149">
        <f t="shared" si="17"/>
        <v>0</v>
      </c>
      <c r="BI188" s="149">
        <f t="shared" si="18"/>
        <v>0</v>
      </c>
      <c r="BJ188" s="13" t="s">
        <v>173</v>
      </c>
      <c r="BK188" s="149">
        <f t="shared" si="19"/>
        <v>0</v>
      </c>
      <c r="BL188" s="13" t="s">
        <v>453</v>
      </c>
      <c r="BM188" s="148" t="s">
        <v>949</v>
      </c>
    </row>
    <row r="189" spans="2:65" s="1" customFormat="1" ht="16.5" customHeight="1">
      <c r="B189" s="135"/>
      <c r="C189" s="136" t="s">
        <v>453</v>
      </c>
      <c r="D189" s="136" t="s">
        <v>168</v>
      </c>
      <c r="E189" s="137" t="s">
        <v>3958</v>
      </c>
      <c r="F189" s="138" t="s">
        <v>3959</v>
      </c>
      <c r="G189" s="139" t="s">
        <v>192</v>
      </c>
      <c r="H189" s="140">
        <v>788</v>
      </c>
      <c r="I189" s="141"/>
      <c r="J189" s="142">
        <f t="shared" si="10"/>
        <v>0</v>
      </c>
      <c r="K189" s="143"/>
      <c r="L189" s="28"/>
      <c r="M189" s="144" t="s">
        <v>1</v>
      </c>
      <c r="N189" s="145" t="s">
        <v>40</v>
      </c>
      <c r="P189" s="146">
        <f t="shared" si="11"/>
        <v>0</v>
      </c>
      <c r="Q189" s="146">
        <v>0</v>
      </c>
      <c r="R189" s="146">
        <f t="shared" si="12"/>
        <v>0</v>
      </c>
      <c r="S189" s="146">
        <v>0</v>
      </c>
      <c r="T189" s="147">
        <f t="shared" si="13"/>
        <v>0</v>
      </c>
      <c r="AR189" s="148" t="s">
        <v>453</v>
      </c>
      <c r="AT189" s="148" t="s">
        <v>168</v>
      </c>
      <c r="AU189" s="148" t="s">
        <v>173</v>
      </c>
      <c r="AY189" s="13" t="s">
        <v>164</v>
      </c>
      <c r="BE189" s="149">
        <f t="shared" si="14"/>
        <v>0</v>
      </c>
      <c r="BF189" s="149">
        <f t="shared" si="15"/>
        <v>0</v>
      </c>
      <c r="BG189" s="149">
        <f t="shared" si="16"/>
        <v>0</v>
      </c>
      <c r="BH189" s="149">
        <f t="shared" si="17"/>
        <v>0</v>
      </c>
      <c r="BI189" s="149">
        <f t="shared" si="18"/>
        <v>0</v>
      </c>
      <c r="BJ189" s="13" t="s">
        <v>173</v>
      </c>
      <c r="BK189" s="149">
        <f t="shared" si="19"/>
        <v>0</v>
      </c>
      <c r="BL189" s="13" t="s">
        <v>453</v>
      </c>
      <c r="BM189" s="148" t="s">
        <v>957</v>
      </c>
    </row>
    <row r="190" spans="2:65" s="1" customFormat="1" ht="21.75" customHeight="1">
      <c r="B190" s="135"/>
      <c r="C190" s="155" t="s">
        <v>459</v>
      </c>
      <c r="D190" s="155" t="s">
        <v>556</v>
      </c>
      <c r="E190" s="156" t="s">
        <v>3960</v>
      </c>
      <c r="F190" s="157" t="s">
        <v>3961</v>
      </c>
      <c r="G190" s="158" t="s">
        <v>402</v>
      </c>
      <c r="H190" s="159">
        <v>1</v>
      </c>
      <c r="I190" s="160"/>
      <c r="J190" s="161">
        <f t="shared" si="10"/>
        <v>0</v>
      </c>
      <c r="K190" s="162"/>
      <c r="L190" s="163"/>
      <c r="M190" s="164" t="s">
        <v>1</v>
      </c>
      <c r="N190" s="165" t="s">
        <v>40</v>
      </c>
      <c r="P190" s="146">
        <f t="shared" si="11"/>
        <v>0</v>
      </c>
      <c r="Q190" s="146">
        <v>3.0000000000000001E-3</v>
      </c>
      <c r="R190" s="146">
        <f t="shared" si="12"/>
        <v>3.0000000000000001E-3</v>
      </c>
      <c r="S190" s="146">
        <v>0</v>
      </c>
      <c r="T190" s="147">
        <f t="shared" si="13"/>
        <v>0</v>
      </c>
      <c r="AR190" s="148" t="s">
        <v>1476</v>
      </c>
      <c r="AT190" s="148" t="s">
        <v>556</v>
      </c>
      <c r="AU190" s="148" t="s">
        <v>173</v>
      </c>
      <c r="AY190" s="13" t="s">
        <v>164</v>
      </c>
      <c r="BE190" s="149">
        <f t="shared" si="14"/>
        <v>0</v>
      </c>
      <c r="BF190" s="149">
        <f t="shared" si="15"/>
        <v>0</v>
      </c>
      <c r="BG190" s="149">
        <f t="shared" si="16"/>
        <v>0</v>
      </c>
      <c r="BH190" s="149">
        <f t="shared" si="17"/>
        <v>0</v>
      </c>
      <c r="BI190" s="149">
        <f t="shared" si="18"/>
        <v>0</v>
      </c>
      <c r="BJ190" s="13" t="s">
        <v>173</v>
      </c>
      <c r="BK190" s="149">
        <f t="shared" si="19"/>
        <v>0</v>
      </c>
      <c r="BL190" s="13" t="s">
        <v>453</v>
      </c>
      <c r="BM190" s="148" t="s">
        <v>965</v>
      </c>
    </row>
    <row r="191" spans="2:65" s="1" customFormat="1" ht="24.2" customHeight="1">
      <c r="B191" s="135"/>
      <c r="C191" s="136" t="s">
        <v>463</v>
      </c>
      <c r="D191" s="136" t="s">
        <v>168</v>
      </c>
      <c r="E191" s="137" t="s">
        <v>3962</v>
      </c>
      <c r="F191" s="138" t="s">
        <v>3963</v>
      </c>
      <c r="G191" s="139" t="s">
        <v>249</v>
      </c>
      <c r="H191" s="140">
        <v>100</v>
      </c>
      <c r="I191" s="141"/>
      <c r="J191" s="142">
        <f t="shared" si="10"/>
        <v>0</v>
      </c>
      <c r="K191" s="143"/>
      <c r="L191" s="28"/>
      <c r="M191" s="144" t="s">
        <v>1</v>
      </c>
      <c r="N191" s="145" t="s">
        <v>40</v>
      </c>
      <c r="P191" s="146">
        <f t="shared" si="11"/>
        <v>0</v>
      </c>
      <c r="Q191" s="146">
        <v>0</v>
      </c>
      <c r="R191" s="146">
        <f t="shared" si="12"/>
        <v>0</v>
      </c>
      <c r="S191" s="146">
        <v>0</v>
      </c>
      <c r="T191" s="147">
        <f t="shared" si="13"/>
        <v>0</v>
      </c>
      <c r="AR191" s="148" t="s">
        <v>453</v>
      </c>
      <c r="AT191" s="148" t="s">
        <v>168</v>
      </c>
      <c r="AU191" s="148" t="s">
        <v>173</v>
      </c>
      <c r="AY191" s="13" t="s">
        <v>164</v>
      </c>
      <c r="BE191" s="149">
        <f t="shared" si="14"/>
        <v>0</v>
      </c>
      <c r="BF191" s="149">
        <f t="shared" si="15"/>
        <v>0</v>
      </c>
      <c r="BG191" s="149">
        <f t="shared" si="16"/>
        <v>0</v>
      </c>
      <c r="BH191" s="149">
        <f t="shared" si="17"/>
        <v>0</v>
      </c>
      <c r="BI191" s="149">
        <f t="shared" si="18"/>
        <v>0</v>
      </c>
      <c r="BJ191" s="13" t="s">
        <v>173</v>
      </c>
      <c r="BK191" s="149">
        <f t="shared" si="19"/>
        <v>0</v>
      </c>
      <c r="BL191" s="13" t="s">
        <v>453</v>
      </c>
      <c r="BM191" s="148" t="s">
        <v>973</v>
      </c>
    </row>
    <row r="192" spans="2:65" s="1" customFormat="1" ht="16.5" customHeight="1">
      <c r="B192" s="135"/>
      <c r="C192" s="155" t="s">
        <v>467</v>
      </c>
      <c r="D192" s="155" t="s">
        <v>556</v>
      </c>
      <c r="E192" s="156" t="s">
        <v>3964</v>
      </c>
      <c r="F192" s="157" t="s">
        <v>3965</v>
      </c>
      <c r="G192" s="158" t="s">
        <v>425</v>
      </c>
      <c r="H192" s="159">
        <v>95</v>
      </c>
      <c r="I192" s="160"/>
      <c r="J192" s="161">
        <f t="shared" si="10"/>
        <v>0</v>
      </c>
      <c r="K192" s="162"/>
      <c r="L192" s="163"/>
      <c r="M192" s="164" t="s">
        <v>1</v>
      </c>
      <c r="N192" s="165" t="s">
        <v>40</v>
      </c>
      <c r="P192" s="146">
        <f t="shared" si="11"/>
        <v>0</v>
      </c>
      <c r="Q192" s="146">
        <v>1E-3</v>
      </c>
      <c r="R192" s="146">
        <f t="shared" si="12"/>
        <v>9.5000000000000001E-2</v>
      </c>
      <c r="S192" s="146">
        <v>0</v>
      </c>
      <c r="T192" s="147">
        <f t="shared" si="13"/>
        <v>0</v>
      </c>
      <c r="AR192" s="148" t="s">
        <v>1476</v>
      </c>
      <c r="AT192" s="148" t="s">
        <v>556</v>
      </c>
      <c r="AU192" s="148" t="s">
        <v>173</v>
      </c>
      <c r="AY192" s="13" t="s">
        <v>164</v>
      </c>
      <c r="BE192" s="149">
        <f t="shared" si="14"/>
        <v>0</v>
      </c>
      <c r="BF192" s="149">
        <f t="shared" si="15"/>
        <v>0</v>
      </c>
      <c r="BG192" s="149">
        <f t="shared" si="16"/>
        <v>0</v>
      </c>
      <c r="BH192" s="149">
        <f t="shared" si="17"/>
        <v>0</v>
      </c>
      <c r="BI192" s="149">
        <f t="shared" si="18"/>
        <v>0</v>
      </c>
      <c r="BJ192" s="13" t="s">
        <v>173</v>
      </c>
      <c r="BK192" s="149">
        <f t="shared" si="19"/>
        <v>0</v>
      </c>
      <c r="BL192" s="13" t="s">
        <v>453</v>
      </c>
      <c r="BM192" s="148" t="s">
        <v>981</v>
      </c>
    </row>
    <row r="193" spans="2:65" s="1" customFormat="1" ht="24.2" customHeight="1">
      <c r="B193" s="135"/>
      <c r="C193" s="136" t="s">
        <v>473</v>
      </c>
      <c r="D193" s="136" t="s">
        <v>168</v>
      </c>
      <c r="E193" s="137" t="s">
        <v>3700</v>
      </c>
      <c r="F193" s="138" t="s">
        <v>3701</v>
      </c>
      <c r="G193" s="139" t="s">
        <v>249</v>
      </c>
      <c r="H193" s="140">
        <v>296</v>
      </c>
      <c r="I193" s="141"/>
      <c r="J193" s="142">
        <f t="shared" ref="J193:J224" si="20">ROUND(I193*H193,2)</f>
        <v>0</v>
      </c>
      <c r="K193" s="143"/>
      <c r="L193" s="28"/>
      <c r="M193" s="144" t="s">
        <v>1</v>
      </c>
      <c r="N193" s="145" t="s">
        <v>40</v>
      </c>
      <c r="P193" s="146">
        <f t="shared" ref="P193:P224" si="21">O193*H193</f>
        <v>0</v>
      </c>
      <c r="Q193" s="146">
        <v>0</v>
      </c>
      <c r="R193" s="146">
        <f t="shared" ref="R193:R224" si="22">Q193*H193</f>
        <v>0</v>
      </c>
      <c r="S193" s="146">
        <v>0</v>
      </c>
      <c r="T193" s="147">
        <f t="shared" ref="T193:T224" si="23">S193*H193</f>
        <v>0</v>
      </c>
      <c r="AR193" s="148" t="s">
        <v>453</v>
      </c>
      <c r="AT193" s="148" t="s">
        <v>168</v>
      </c>
      <c r="AU193" s="148" t="s">
        <v>173</v>
      </c>
      <c r="AY193" s="13" t="s">
        <v>164</v>
      </c>
      <c r="BE193" s="149">
        <f t="shared" ref="BE193:BE224" si="24">IF(N193="základná",J193,0)</f>
        <v>0</v>
      </c>
      <c r="BF193" s="149">
        <f t="shared" ref="BF193:BF224" si="25">IF(N193="znížená",J193,0)</f>
        <v>0</v>
      </c>
      <c r="BG193" s="149">
        <f t="shared" ref="BG193:BG224" si="26">IF(N193="zákl. prenesená",J193,0)</f>
        <v>0</v>
      </c>
      <c r="BH193" s="149">
        <f t="shared" ref="BH193:BH224" si="27">IF(N193="zníž. prenesená",J193,0)</f>
        <v>0</v>
      </c>
      <c r="BI193" s="149">
        <f t="shared" ref="BI193:BI224" si="28">IF(N193="nulová",J193,0)</f>
        <v>0</v>
      </c>
      <c r="BJ193" s="13" t="s">
        <v>173</v>
      </c>
      <c r="BK193" s="149">
        <f t="shared" ref="BK193:BK224" si="29">ROUND(I193*H193,2)</f>
        <v>0</v>
      </c>
      <c r="BL193" s="13" t="s">
        <v>453</v>
      </c>
      <c r="BM193" s="148" t="s">
        <v>989</v>
      </c>
    </row>
    <row r="194" spans="2:65" s="1" customFormat="1" ht="16.5" customHeight="1">
      <c r="B194" s="135"/>
      <c r="C194" s="155" t="s">
        <v>477</v>
      </c>
      <c r="D194" s="155" t="s">
        <v>556</v>
      </c>
      <c r="E194" s="156" t="s">
        <v>3702</v>
      </c>
      <c r="F194" s="157" t="s">
        <v>3703</v>
      </c>
      <c r="G194" s="158" t="s">
        <v>425</v>
      </c>
      <c r="H194" s="159">
        <v>296</v>
      </c>
      <c r="I194" s="160"/>
      <c r="J194" s="161">
        <f t="shared" si="20"/>
        <v>0</v>
      </c>
      <c r="K194" s="162"/>
      <c r="L194" s="163"/>
      <c r="M194" s="164" t="s">
        <v>1</v>
      </c>
      <c r="N194" s="165" t="s">
        <v>40</v>
      </c>
      <c r="P194" s="146">
        <f t="shared" si="21"/>
        <v>0</v>
      </c>
      <c r="Q194" s="146">
        <v>1E-3</v>
      </c>
      <c r="R194" s="146">
        <f t="shared" si="22"/>
        <v>0.29599999999999999</v>
      </c>
      <c r="S194" s="146">
        <v>0</v>
      </c>
      <c r="T194" s="147">
        <f t="shared" si="23"/>
        <v>0</v>
      </c>
      <c r="AR194" s="148" t="s">
        <v>1476</v>
      </c>
      <c r="AT194" s="148" t="s">
        <v>556</v>
      </c>
      <c r="AU194" s="148" t="s">
        <v>173</v>
      </c>
      <c r="AY194" s="13" t="s">
        <v>164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173</v>
      </c>
      <c r="BK194" s="149">
        <f t="shared" si="29"/>
        <v>0</v>
      </c>
      <c r="BL194" s="13" t="s">
        <v>453</v>
      </c>
      <c r="BM194" s="148" t="s">
        <v>997</v>
      </c>
    </row>
    <row r="195" spans="2:65" s="1" customFormat="1" ht="24.2" customHeight="1">
      <c r="B195" s="135"/>
      <c r="C195" s="136" t="s">
        <v>484</v>
      </c>
      <c r="D195" s="136" t="s">
        <v>168</v>
      </c>
      <c r="E195" s="137" t="s">
        <v>3966</v>
      </c>
      <c r="F195" s="138" t="s">
        <v>3967</v>
      </c>
      <c r="G195" s="139" t="s">
        <v>192</v>
      </c>
      <c r="H195" s="140">
        <v>200</v>
      </c>
      <c r="I195" s="141"/>
      <c r="J195" s="142">
        <f t="shared" si="20"/>
        <v>0</v>
      </c>
      <c r="K195" s="143"/>
      <c r="L195" s="28"/>
      <c r="M195" s="144" t="s">
        <v>1</v>
      </c>
      <c r="N195" s="145" t="s">
        <v>40</v>
      </c>
      <c r="P195" s="146">
        <f t="shared" si="21"/>
        <v>0</v>
      </c>
      <c r="Q195" s="146">
        <v>0</v>
      </c>
      <c r="R195" s="146">
        <f t="shared" si="22"/>
        <v>0</v>
      </c>
      <c r="S195" s="146">
        <v>0</v>
      </c>
      <c r="T195" s="147">
        <f t="shared" si="23"/>
        <v>0</v>
      </c>
      <c r="AR195" s="148" t="s">
        <v>453</v>
      </c>
      <c r="AT195" s="148" t="s">
        <v>168</v>
      </c>
      <c r="AU195" s="148" t="s">
        <v>173</v>
      </c>
      <c r="AY195" s="13" t="s">
        <v>164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173</v>
      </c>
      <c r="BK195" s="149">
        <f t="shared" si="29"/>
        <v>0</v>
      </c>
      <c r="BL195" s="13" t="s">
        <v>453</v>
      </c>
      <c r="BM195" s="148" t="s">
        <v>1005</v>
      </c>
    </row>
    <row r="196" spans="2:65" s="1" customFormat="1" ht="24.2" customHeight="1">
      <c r="B196" s="135"/>
      <c r="C196" s="155" t="s">
        <v>489</v>
      </c>
      <c r="D196" s="155" t="s">
        <v>556</v>
      </c>
      <c r="E196" s="156" t="s">
        <v>3968</v>
      </c>
      <c r="F196" s="157" t="s">
        <v>3969</v>
      </c>
      <c r="G196" s="158" t="s">
        <v>192</v>
      </c>
      <c r="H196" s="159">
        <v>200</v>
      </c>
      <c r="I196" s="160"/>
      <c r="J196" s="161">
        <f t="shared" si="20"/>
        <v>0</v>
      </c>
      <c r="K196" s="162"/>
      <c r="L196" s="163"/>
      <c r="M196" s="164" t="s">
        <v>1</v>
      </c>
      <c r="N196" s="165" t="s">
        <v>40</v>
      </c>
      <c r="P196" s="146">
        <f t="shared" si="21"/>
        <v>0</v>
      </c>
      <c r="Q196" s="146">
        <v>1E-4</v>
      </c>
      <c r="R196" s="146">
        <f t="shared" si="22"/>
        <v>0.02</v>
      </c>
      <c r="S196" s="146">
        <v>0</v>
      </c>
      <c r="T196" s="147">
        <f t="shared" si="23"/>
        <v>0</v>
      </c>
      <c r="AR196" s="148" t="s">
        <v>1476</v>
      </c>
      <c r="AT196" s="148" t="s">
        <v>556</v>
      </c>
      <c r="AU196" s="148" t="s">
        <v>173</v>
      </c>
      <c r="AY196" s="13" t="s">
        <v>164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173</v>
      </c>
      <c r="BK196" s="149">
        <f t="shared" si="29"/>
        <v>0</v>
      </c>
      <c r="BL196" s="13" t="s">
        <v>453</v>
      </c>
      <c r="BM196" s="148" t="s">
        <v>1013</v>
      </c>
    </row>
    <row r="197" spans="2:65" s="1" customFormat="1" ht="24.2" customHeight="1">
      <c r="B197" s="135"/>
      <c r="C197" s="136" t="s">
        <v>314</v>
      </c>
      <c r="D197" s="136" t="s">
        <v>168</v>
      </c>
      <c r="E197" s="137" t="s">
        <v>3970</v>
      </c>
      <c r="F197" s="138" t="s">
        <v>3971</v>
      </c>
      <c r="G197" s="139" t="s">
        <v>192</v>
      </c>
      <c r="H197" s="140">
        <v>8</v>
      </c>
      <c r="I197" s="141"/>
      <c r="J197" s="142">
        <f t="shared" si="20"/>
        <v>0</v>
      </c>
      <c r="K197" s="143"/>
      <c r="L197" s="28"/>
      <c r="M197" s="144" t="s">
        <v>1</v>
      </c>
      <c r="N197" s="145" t="s">
        <v>40</v>
      </c>
      <c r="P197" s="146">
        <f t="shared" si="21"/>
        <v>0</v>
      </c>
      <c r="Q197" s="146">
        <v>0</v>
      </c>
      <c r="R197" s="146">
        <f t="shared" si="22"/>
        <v>0</v>
      </c>
      <c r="S197" s="146">
        <v>0</v>
      </c>
      <c r="T197" s="147">
        <f t="shared" si="23"/>
        <v>0</v>
      </c>
      <c r="AR197" s="148" t="s">
        <v>453</v>
      </c>
      <c r="AT197" s="148" t="s">
        <v>168</v>
      </c>
      <c r="AU197" s="148" t="s">
        <v>173</v>
      </c>
      <c r="AY197" s="13" t="s">
        <v>164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173</v>
      </c>
      <c r="BK197" s="149">
        <f t="shared" si="29"/>
        <v>0</v>
      </c>
      <c r="BL197" s="13" t="s">
        <v>453</v>
      </c>
      <c r="BM197" s="148" t="s">
        <v>1021</v>
      </c>
    </row>
    <row r="198" spans="2:65" s="1" customFormat="1" ht="21.75" customHeight="1">
      <c r="B198" s="135"/>
      <c r="C198" s="155" t="s">
        <v>207</v>
      </c>
      <c r="D198" s="155" t="s">
        <v>556</v>
      </c>
      <c r="E198" s="156" t="s">
        <v>3972</v>
      </c>
      <c r="F198" s="157" t="s">
        <v>3973</v>
      </c>
      <c r="G198" s="158" t="s">
        <v>192</v>
      </c>
      <c r="H198" s="159">
        <v>8</v>
      </c>
      <c r="I198" s="160"/>
      <c r="J198" s="161">
        <f t="shared" si="20"/>
        <v>0</v>
      </c>
      <c r="K198" s="162"/>
      <c r="L198" s="163"/>
      <c r="M198" s="164" t="s">
        <v>1</v>
      </c>
      <c r="N198" s="165" t="s">
        <v>40</v>
      </c>
      <c r="P198" s="146">
        <f t="shared" si="21"/>
        <v>0</v>
      </c>
      <c r="Q198" s="146">
        <v>1.58E-3</v>
      </c>
      <c r="R198" s="146">
        <f t="shared" si="22"/>
        <v>1.264E-2</v>
      </c>
      <c r="S198" s="146">
        <v>0</v>
      </c>
      <c r="T198" s="147">
        <f t="shared" si="23"/>
        <v>0</v>
      </c>
      <c r="AR198" s="148" t="s">
        <v>1476</v>
      </c>
      <c r="AT198" s="148" t="s">
        <v>556</v>
      </c>
      <c r="AU198" s="148" t="s">
        <v>173</v>
      </c>
      <c r="AY198" s="13" t="s">
        <v>164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173</v>
      </c>
      <c r="BK198" s="149">
        <f t="shared" si="29"/>
        <v>0</v>
      </c>
      <c r="BL198" s="13" t="s">
        <v>453</v>
      </c>
      <c r="BM198" s="148" t="s">
        <v>1029</v>
      </c>
    </row>
    <row r="199" spans="2:65" s="1" customFormat="1" ht="24.2" customHeight="1">
      <c r="B199" s="135"/>
      <c r="C199" s="136" t="s">
        <v>246</v>
      </c>
      <c r="D199" s="136" t="s">
        <v>168</v>
      </c>
      <c r="E199" s="137" t="s">
        <v>3974</v>
      </c>
      <c r="F199" s="138" t="s">
        <v>3975</v>
      </c>
      <c r="G199" s="139" t="s">
        <v>192</v>
      </c>
      <c r="H199" s="140">
        <v>8</v>
      </c>
      <c r="I199" s="141"/>
      <c r="J199" s="142">
        <f t="shared" si="20"/>
        <v>0</v>
      </c>
      <c r="K199" s="143"/>
      <c r="L199" s="28"/>
      <c r="M199" s="144" t="s">
        <v>1</v>
      </c>
      <c r="N199" s="145" t="s">
        <v>40</v>
      </c>
      <c r="P199" s="146">
        <f t="shared" si="21"/>
        <v>0</v>
      </c>
      <c r="Q199" s="146">
        <v>0</v>
      </c>
      <c r="R199" s="146">
        <f t="shared" si="22"/>
        <v>0</v>
      </c>
      <c r="S199" s="146">
        <v>0</v>
      </c>
      <c r="T199" s="147">
        <f t="shared" si="23"/>
        <v>0</v>
      </c>
      <c r="AR199" s="148" t="s">
        <v>453</v>
      </c>
      <c r="AT199" s="148" t="s">
        <v>168</v>
      </c>
      <c r="AU199" s="148" t="s">
        <v>173</v>
      </c>
      <c r="AY199" s="13" t="s">
        <v>164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173</v>
      </c>
      <c r="BK199" s="149">
        <f t="shared" si="29"/>
        <v>0</v>
      </c>
      <c r="BL199" s="13" t="s">
        <v>453</v>
      </c>
      <c r="BM199" s="148" t="s">
        <v>1035</v>
      </c>
    </row>
    <row r="200" spans="2:65" s="1" customFormat="1" ht="24.2" customHeight="1">
      <c r="B200" s="135"/>
      <c r="C200" s="155" t="s">
        <v>410</v>
      </c>
      <c r="D200" s="155" t="s">
        <v>556</v>
      </c>
      <c r="E200" s="156" t="s">
        <v>3976</v>
      </c>
      <c r="F200" s="157" t="s">
        <v>3977</v>
      </c>
      <c r="G200" s="158" t="s">
        <v>192</v>
      </c>
      <c r="H200" s="159">
        <v>8</v>
      </c>
      <c r="I200" s="160"/>
      <c r="J200" s="161">
        <f t="shared" si="20"/>
        <v>0</v>
      </c>
      <c r="K200" s="162"/>
      <c r="L200" s="163"/>
      <c r="M200" s="164" t="s">
        <v>1</v>
      </c>
      <c r="N200" s="165" t="s">
        <v>40</v>
      </c>
      <c r="P200" s="146">
        <f t="shared" si="21"/>
        <v>0</v>
      </c>
      <c r="Q200" s="146">
        <v>1.4E-2</v>
      </c>
      <c r="R200" s="146">
        <f t="shared" si="22"/>
        <v>0.112</v>
      </c>
      <c r="S200" s="146">
        <v>0</v>
      </c>
      <c r="T200" s="147">
        <f t="shared" si="23"/>
        <v>0</v>
      </c>
      <c r="AR200" s="148" t="s">
        <v>1476</v>
      </c>
      <c r="AT200" s="148" t="s">
        <v>556</v>
      </c>
      <c r="AU200" s="148" t="s">
        <v>173</v>
      </c>
      <c r="AY200" s="13" t="s">
        <v>164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173</v>
      </c>
      <c r="BK200" s="149">
        <f t="shared" si="29"/>
        <v>0</v>
      </c>
      <c r="BL200" s="13" t="s">
        <v>453</v>
      </c>
      <c r="BM200" s="148" t="s">
        <v>1043</v>
      </c>
    </row>
    <row r="201" spans="2:65" s="1" customFormat="1" ht="16.5" customHeight="1">
      <c r="B201" s="135"/>
      <c r="C201" s="155" t="s">
        <v>182</v>
      </c>
      <c r="D201" s="155" t="s">
        <v>556</v>
      </c>
      <c r="E201" s="156" t="s">
        <v>3978</v>
      </c>
      <c r="F201" s="157" t="s">
        <v>3979</v>
      </c>
      <c r="G201" s="158" t="s">
        <v>192</v>
      </c>
      <c r="H201" s="159">
        <v>8</v>
      </c>
      <c r="I201" s="160"/>
      <c r="J201" s="161">
        <f t="shared" si="20"/>
        <v>0</v>
      </c>
      <c r="K201" s="162"/>
      <c r="L201" s="163"/>
      <c r="M201" s="164" t="s">
        <v>1</v>
      </c>
      <c r="N201" s="165" t="s">
        <v>40</v>
      </c>
      <c r="P201" s="146">
        <f t="shared" si="21"/>
        <v>0</v>
      </c>
      <c r="Q201" s="146">
        <v>3.0000000000000001E-5</v>
      </c>
      <c r="R201" s="146">
        <f t="shared" si="22"/>
        <v>2.4000000000000001E-4</v>
      </c>
      <c r="S201" s="146">
        <v>0</v>
      </c>
      <c r="T201" s="147">
        <f t="shared" si="23"/>
        <v>0</v>
      </c>
      <c r="AR201" s="148" t="s">
        <v>1476</v>
      </c>
      <c r="AT201" s="148" t="s">
        <v>556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453</v>
      </c>
      <c r="BM201" s="148" t="s">
        <v>1049</v>
      </c>
    </row>
    <row r="202" spans="2:65" s="1" customFormat="1" ht="16.5" customHeight="1">
      <c r="B202" s="135"/>
      <c r="C202" s="136" t="s">
        <v>211</v>
      </c>
      <c r="D202" s="136" t="s">
        <v>168</v>
      </c>
      <c r="E202" s="137" t="s">
        <v>3704</v>
      </c>
      <c r="F202" s="138" t="s">
        <v>3705</v>
      </c>
      <c r="G202" s="139" t="s">
        <v>192</v>
      </c>
      <c r="H202" s="140">
        <v>30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0</v>
      </c>
      <c r="R202" s="146">
        <f t="shared" si="22"/>
        <v>0</v>
      </c>
      <c r="S202" s="146">
        <v>0</v>
      </c>
      <c r="T202" s="147">
        <f t="shared" si="23"/>
        <v>0</v>
      </c>
      <c r="AR202" s="148" t="s">
        <v>453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453</v>
      </c>
      <c r="BM202" s="148" t="s">
        <v>1058</v>
      </c>
    </row>
    <row r="203" spans="2:65" s="1" customFormat="1" ht="24.2" customHeight="1">
      <c r="B203" s="135"/>
      <c r="C203" s="155" t="s">
        <v>189</v>
      </c>
      <c r="D203" s="155" t="s">
        <v>556</v>
      </c>
      <c r="E203" s="156" t="s">
        <v>3706</v>
      </c>
      <c r="F203" s="157" t="s">
        <v>3707</v>
      </c>
      <c r="G203" s="158" t="s">
        <v>192</v>
      </c>
      <c r="H203" s="159">
        <v>30</v>
      </c>
      <c r="I203" s="160"/>
      <c r="J203" s="161">
        <f t="shared" si="20"/>
        <v>0</v>
      </c>
      <c r="K203" s="162"/>
      <c r="L203" s="163"/>
      <c r="M203" s="164" t="s">
        <v>1</v>
      </c>
      <c r="N203" s="165" t="s">
        <v>40</v>
      </c>
      <c r="P203" s="146">
        <f t="shared" si="21"/>
        <v>0</v>
      </c>
      <c r="Q203" s="146">
        <v>1E-4</v>
      </c>
      <c r="R203" s="146">
        <f t="shared" si="22"/>
        <v>3.0000000000000001E-3</v>
      </c>
      <c r="S203" s="146">
        <v>0</v>
      </c>
      <c r="T203" s="147">
        <f t="shared" si="23"/>
        <v>0</v>
      </c>
      <c r="AR203" s="148" t="s">
        <v>1476</v>
      </c>
      <c r="AT203" s="148" t="s">
        <v>556</v>
      </c>
      <c r="AU203" s="148" t="s">
        <v>173</v>
      </c>
      <c r="AY203" s="13" t="s">
        <v>164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173</v>
      </c>
      <c r="BK203" s="149">
        <f t="shared" si="29"/>
        <v>0</v>
      </c>
      <c r="BL203" s="13" t="s">
        <v>453</v>
      </c>
      <c r="BM203" s="148" t="s">
        <v>1066</v>
      </c>
    </row>
    <row r="204" spans="2:65" s="1" customFormat="1" ht="16.5" customHeight="1">
      <c r="B204" s="135"/>
      <c r="C204" s="136" t="s">
        <v>354</v>
      </c>
      <c r="D204" s="136" t="s">
        <v>168</v>
      </c>
      <c r="E204" s="137" t="s">
        <v>3980</v>
      </c>
      <c r="F204" s="138" t="s">
        <v>3981</v>
      </c>
      <c r="G204" s="139" t="s">
        <v>192</v>
      </c>
      <c r="H204" s="140">
        <v>8</v>
      </c>
      <c r="I204" s="141"/>
      <c r="J204" s="142">
        <f t="shared" si="20"/>
        <v>0</v>
      </c>
      <c r="K204" s="143"/>
      <c r="L204" s="28"/>
      <c r="M204" s="144" t="s">
        <v>1</v>
      </c>
      <c r="N204" s="145" t="s">
        <v>40</v>
      </c>
      <c r="P204" s="146">
        <f t="shared" si="21"/>
        <v>0</v>
      </c>
      <c r="Q204" s="146">
        <v>0</v>
      </c>
      <c r="R204" s="146">
        <f t="shared" si="22"/>
        <v>0</v>
      </c>
      <c r="S204" s="146">
        <v>0</v>
      </c>
      <c r="T204" s="147">
        <f t="shared" si="23"/>
        <v>0</v>
      </c>
      <c r="AR204" s="148" t="s">
        <v>453</v>
      </c>
      <c r="AT204" s="148" t="s">
        <v>168</v>
      </c>
      <c r="AU204" s="148" t="s">
        <v>173</v>
      </c>
      <c r="AY204" s="13" t="s">
        <v>164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173</v>
      </c>
      <c r="BK204" s="149">
        <f t="shared" si="29"/>
        <v>0</v>
      </c>
      <c r="BL204" s="13" t="s">
        <v>453</v>
      </c>
      <c r="BM204" s="148" t="s">
        <v>1074</v>
      </c>
    </row>
    <row r="205" spans="2:65" s="1" customFormat="1" ht="16.5" customHeight="1">
      <c r="B205" s="135"/>
      <c r="C205" s="155" t="s">
        <v>194</v>
      </c>
      <c r="D205" s="155" t="s">
        <v>556</v>
      </c>
      <c r="E205" s="156" t="s">
        <v>3982</v>
      </c>
      <c r="F205" s="157" t="s">
        <v>3983</v>
      </c>
      <c r="G205" s="158" t="s">
        <v>192</v>
      </c>
      <c r="H205" s="159">
        <v>8</v>
      </c>
      <c r="I205" s="160"/>
      <c r="J205" s="161">
        <f t="shared" si="20"/>
        <v>0</v>
      </c>
      <c r="K205" s="162"/>
      <c r="L205" s="163"/>
      <c r="M205" s="164" t="s">
        <v>1</v>
      </c>
      <c r="N205" s="165" t="s">
        <v>40</v>
      </c>
      <c r="P205" s="146">
        <f t="shared" si="21"/>
        <v>0</v>
      </c>
      <c r="Q205" s="146">
        <v>1.7000000000000001E-4</v>
      </c>
      <c r="R205" s="146">
        <f t="shared" si="22"/>
        <v>1.3600000000000001E-3</v>
      </c>
      <c r="S205" s="146">
        <v>0</v>
      </c>
      <c r="T205" s="147">
        <f t="shared" si="23"/>
        <v>0</v>
      </c>
      <c r="AR205" s="148" t="s">
        <v>1476</v>
      </c>
      <c r="AT205" s="148" t="s">
        <v>556</v>
      </c>
      <c r="AU205" s="148" t="s">
        <v>173</v>
      </c>
      <c r="AY205" s="13" t="s">
        <v>164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173</v>
      </c>
      <c r="BK205" s="149">
        <f t="shared" si="29"/>
        <v>0</v>
      </c>
      <c r="BL205" s="13" t="s">
        <v>453</v>
      </c>
      <c r="BM205" s="148" t="s">
        <v>1082</v>
      </c>
    </row>
    <row r="206" spans="2:65" s="1" customFormat="1" ht="16.5" customHeight="1">
      <c r="B206" s="135"/>
      <c r="C206" s="136" t="s">
        <v>167</v>
      </c>
      <c r="D206" s="136" t="s">
        <v>168</v>
      </c>
      <c r="E206" s="137" t="s">
        <v>3984</v>
      </c>
      <c r="F206" s="138" t="s">
        <v>3985</v>
      </c>
      <c r="G206" s="139" t="s">
        <v>192</v>
      </c>
      <c r="H206" s="140">
        <v>8</v>
      </c>
      <c r="I206" s="141"/>
      <c r="J206" s="142">
        <f t="shared" si="20"/>
        <v>0</v>
      </c>
      <c r="K206" s="143"/>
      <c r="L206" s="28"/>
      <c r="M206" s="144" t="s">
        <v>1</v>
      </c>
      <c r="N206" s="145" t="s">
        <v>40</v>
      </c>
      <c r="P206" s="146">
        <f t="shared" si="21"/>
        <v>0</v>
      </c>
      <c r="Q206" s="146">
        <v>0</v>
      </c>
      <c r="R206" s="146">
        <f t="shared" si="22"/>
        <v>0</v>
      </c>
      <c r="S206" s="146">
        <v>0</v>
      </c>
      <c r="T206" s="147">
        <f t="shared" si="23"/>
        <v>0</v>
      </c>
      <c r="AR206" s="148" t="s">
        <v>453</v>
      </c>
      <c r="AT206" s="148" t="s">
        <v>168</v>
      </c>
      <c r="AU206" s="148" t="s">
        <v>173</v>
      </c>
      <c r="AY206" s="13" t="s">
        <v>164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173</v>
      </c>
      <c r="BK206" s="149">
        <f t="shared" si="29"/>
        <v>0</v>
      </c>
      <c r="BL206" s="13" t="s">
        <v>453</v>
      </c>
      <c r="BM206" s="148" t="s">
        <v>1090</v>
      </c>
    </row>
    <row r="207" spans="2:65" s="1" customFormat="1" ht="24.2" customHeight="1">
      <c r="B207" s="135"/>
      <c r="C207" s="155" t="s">
        <v>251</v>
      </c>
      <c r="D207" s="155" t="s">
        <v>556</v>
      </c>
      <c r="E207" s="156" t="s">
        <v>3986</v>
      </c>
      <c r="F207" s="157" t="s">
        <v>3987</v>
      </c>
      <c r="G207" s="158" t="s">
        <v>192</v>
      </c>
      <c r="H207" s="159">
        <v>8</v>
      </c>
      <c r="I207" s="160"/>
      <c r="J207" s="161">
        <f t="shared" si="20"/>
        <v>0</v>
      </c>
      <c r="K207" s="162"/>
      <c r="L207" s="163"/>
      <c r="M207" s="164" t="s">
        <v>1</v>
      </c>
      <c r="N207" s="165" t="s">
        <v>40</v>
      </c>
      <c r="P207" s="146">
        <f t="shared" si="21"/>
        <v>0</v>
      </c>
      <c r="Q207" s="146">
        <v>6.9999999999999994E-5</v>
      </c>
      <c r="R207" s="146">
        <f t="shared" si="22"/>
        <v>5.5999999999999995E-4</v>
      </c>
      <c r="S207" s="146">
        <v>0</v>
      </c>
      <c r="T207" s="147">
        <f t="shared" si="23"/>
        <v>0</v>
      </c>
      <c r="AR207" s="148" t="s">
        <v>1476</v>
      </c>
      <c r="AT207" s="148" t="s">
        <v>556</v>
      </c>
      <c r="AU207" s="148" t="s">
        <v>173</v>
      </c>
      <c r="AY207" s="13" t="s">
        <v>164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173</v>
      </c>
      <c r="BK207" s="149">
        <f t="shared" si="29"/>
        <v>0</v>
      </c>
      <c r="BL207" s="13" t="s">
        <v>453</v>
      </c>
      <c r="BM207" s="148" t="s">
        <v>1096</v>
      </c>
    </row>
    <row r="208" spans="2:65" s="1" customFormat="1" ht="24.2" customHeight="1">
      <c r="B208" s="135"/>
      <c r="C208" s="136" t="s">
        <v>308</v>
      </c>
      <c r="D208" s="136" t="s">
        <v>168</v>
      </c>
      <c r="E208" s="137" t="s">
        <v>3988</v>
      </c>
      <c r="F208" s="138" t="s">
        <v>3989</v>
      </c>
      <c r="G208" s="139" t="s">
        <v>192</v>
      </c>
      <c r="H208" s="140">
        <v>8</v>
      </c>
      <c r="I208" s="141"/>
      <c r="J208" s="142">
        <f t="shared" si="20"/>
        <v>0</v>
      </c>
      <c r="K208" s="143"/>
      <c r="L208" s="28"/>
      <c r="M208" s="144" t="s">
        <v>1</v>
      </c>
      <c r="N208" s="145" t="s">
        <v>40</v>
      </c>
      <c r="P208" s="146">
        <f t="shared" si="21"/>
        <v>0</v>
      </c>
      <c r="Q208" s="146">
        <v>0</v>
      </c>
      <c r="R208" s="146">
        <f t="shared" si="22"/>
        <v>0</v>
      </c>
      <c r="S208" s="146">
        <v>0</v>
      </c>
      <c r="T208" s="147">
        <f t="shared" si="23"/>
        <v>0</v>
      </c>
      <c r="AR208" s="148" t="s">
        <v>453</v>
      </c>
      <c r="AT208" s="148" t="s">
        <v>168</v>
      </c>
      <c r="AU208" s="148" t="s">
        <v>173</v>
      </c>
      <c r="AY208" s="13" t="s">
        <v>164</v>
      </c>
      <c r="BE208" s="149">
        <f t="shared" si="24"/>
        <v>0</v>
      </c>
      <c r="BF208" s="149">
        <f t="shared" si="25"/>
        <v>0</v>
      </c>
      <c r="BG208" s="149">
        <f t="shared" si="26"/>
        <v>0</v>
      </c>
      <c r="BH208" s="149">
        <f t="shared" si="27"/>
        <v>0</v>
      </c>
      <c r="BI208" s="149">
        <f t="shared" si="28"/>
        <v>0</v>
      </c>
      <c r="BJ208" s="13" t="s">
        <v>173</v>
      </c>
      <c r="BK208" s="149">
        <f t="shared" si="29"/>
        <v>0</v>
      </c>
      <c r="BL208" s="13" t="s">
        <v>453</v>
      </c>
      <c r="BM208" s="148" t="s">
        <v>1104</v>
      </c>
    </row>
    <row r="209" spans="2:65" s="1" customFormat="1" ht="16.5" customHeight="1">
      <c r="B209" s="135"/>
      <c r="C209" s="155" t="s">
        <v>778</v>
      </c>
      <c r="D209" s="155" t="s">
        <v>556</v>
      </c>
      <c r="E209" s="156" t="s">
        <v>3990</v>
      </c>
      <c r="F209" s="157" t="s">
        <v>3991</v>
      </c>
      <c r="G209" s="158" t="s">
        <v>192</v>
      </c>
      <c r="H209" s="159">
        <v>8</v>
      </c>
      <c r="I209" s="160"/>
      <c r="J209" s="161">
        <f t="shared" si="20"/>
        <v>0</v>
      </c>
      <c r="K209" s="162"/>
      <c r="L209" s="163"/>
      <c r="M209" s="164" t="s">
        <v>1</v>
      </c>
      <c r="N209" s="165" t="s">
        <v>40</v>
      </c>
      <c r="P209" s="146">
        <f t="shared" si="21"/>
        <v>0</v>
      </c>
      <c r="Q209" s="146">
        <v>4.2999999999999999E-4</v>
      </c>
      <c r="R209" s="146">
        <f t="shared" si="22"/>
        <v>3.4399999999999999E-3</v>
      </c>
      <c r="S209" s="146">
        <v>0</v>
      </c>
      <c r="T209" s="147">
        <f t="shared" si="23"/>
        <v>0</v>
      </c>
      <c r="AR209" s="148" t="s">
        <v>1476</v>
      </c>
      <c r="AT209" s="148" t="s">
        <v>556</v>
      </c>
      <c r="AU209" s="148" t="s">
        <v>173</v>
      </c>
      <c r="AY209" s="13" t="s">
        <v>164</v>
      </c>
      <c r="BE209" s="149">
        <f t="shared" si="24"/>
        <v>0</v>
      </c>
      <c r="BF209" s="149">
        <f t="shared" si="25"/>
        <v>0</v>
      </c>
      <c r="BG209" s="149">
        <f t="shared" si="26"/>
        <v>0</v>
      </c>
      <c r="BH209" s="149">
        <f t="shared" si="27"/>
        <v>0</v>
      </c>
      <c r="BI209" s="149">
        <f t="shared" si="28"/>
        <v>0</v>
      </c>
      <c r="BJ209" s="13" t="s">
        <v>173</v>
      </c>
      <c r="BK209" s="149">
        <f t="shared" si="29"/>
        <v>0</v>
      </c>
      <c r="BL209" s="13" t="s">
        <v>453</v>
      </c>
      <c r="BM209" s="148" t="s">
        <v>1112</v>
      </c>
    </row>
    <row r="210" spans="2:65" s="1" customFormat="1" ht="16.5" customHeight="1">
      <c r="B210" s="135"/>
      <c r="C210" s="155" t="s">
        <v>782</v>
      </c>
      <c r="D210" s="155" t="s">
        <v>556</v>
      </c>
      <c r="E210" s="156" t="s">
        <v>3992</v>
      </c>
      <c r="F210" s="157" t="s">
        <v>3993</v>
      </c>
      <c r="G210" s="158" t="s">
        <v>192</v>
      </c>
      <c r="H210" s="159">
        <v>8</v>
      </c>
      <c r="I210" s="160"/>
      <c r="J210" s="161">
        <f t="shared" si="20"/>
        <v>0</v>
      </c>
      <c r="K210" s="162"/>
      <c r="L210" s="163"/>
      <c r="M210" s="164" t="s">
        <v>1</v>
      </c>
      <c r="N210" s="165" t="s">
        <v>40</v>
      </c>
      <c r="P210" s="146">
        <f t="shared" si="21"/>
        <v>0</v>
      </c>
      <c r="Q210" s="146">
        <v>6.5000000000000002E-2</v>
      </c>
      <c r="R210" s="146">
        <f t="shared" si="22"/>
        <v>0.52</v>
      </c>
      <c r="S210" s="146">
        <v>0</v>
      </c>
      <c r="T210" s="147">
        <f t="shared" si="23"/>
        <v>0</v>
      </c>
      <c r="AR210" s="148" t="s">
        <v>1476</v>
      </c>
      <c r="AT210" s="148" t="s">
        <v>556</v>
      </c>
      <c r="AU210" s="148" t="s">
        <v>173</v>
      </c>
      <c r="AY210" s="13" t="s">
        <v>164</v>
      </c>
      <c r="BE210" s="149">
        <f t="shared" si="24"/>
        <v>0</v>
      </c>
      <c r="BF210" s="149">
        <f t="shared" si="25"/>
        <v>0</v>
      </c>
      <c r="BG210" s="149">
        <f t="shared" si="26"/>
        <v>0</v>
      </c>
      <c r="BH210" s="149">
        <f t="shared" si="27"/>
        <v>0</v>
      </c>
      <c r="BI210" s="149">
        <f t="shared" si="28"/>
        <v>0</v>
      </c>
      <c r="BJ210" s="13" t="s">
        <v>173</v>
      </c>
      <c r="BK210" s="149">
        <f t="shared" si="29"/>
        <v>0</v>
      </c>
      <c r="BL210" s="13" t="s">
        <v>453</v>
      </c>
      <c r="BM210" s="148" t="s">
        <v>1120</v>
      </c>
    </row>
    <row r="211" spans="2:65" s="1" customFormat="1" ht="16.5" customHeight="1">
      <c r="B211" s="135"/>
      <c r="C211" s="136" t="s">
        <v>786</v>
      </c>
      <c r="D211" s="136" t="s">
        <v>168</v>
      </c>
      <c r="E211" s="137" t="s">
        <v>3994</v>
      </c>
      <c r="F211" s="138" t="s">
        <v>3995</v>
      </c>
      <c r="G211" s="139" t="s">
        <v>192</v>
      </c>
      <c r="H211" s="140">
        <v>200</v>
      </c>
      <c r="I211" s="141"/>
      <c r="J211" s="142">
        <f t="shared" si="20"/>
        <v>0</v>
      </c>
      <c r="K211" s="143"/>
      <c r="L211" s="28"/>
      <c r="M211" s="144" t="s">
        <v>1</v>
      </c>
      <c r="N211" s="145" t="s">
        <v>40</v>
      </c>
      <c r="P211" s="146">
        <f t="shared" si="21"/>
        <v>0</v>
      </c>
      <c r="Q211" s="146">
        <v>0</v>
      </c>
      <c r="R211" s="146">
        <f t="shared" si="22"/>
        <v>0</v>
      </c>
      <c r="S211" s="146">
        <v>0</v>
      </c>
      <c r="T211" s="147">
        <f t="shared" si="23"/>
        <v>0</v>
      </c>
      <c r="AR211" s="148" t="s">
        <v>453</v>
      </c>
      <c r="AT211" s="148" t="s">
        <v>168</v>
      </c>
      <c r="AU211" s="148" t="s">
        <v>173</v>
      </c>
      <c r="AY211" s="13" t="s">
        <v>164</v>
      </c>
      <c r="BE211" s="149">
        <f t="shared" si="24"/>
        <v>0</v>
      </c>
      <c r="BF211" s="149">
        <f t="shared" si="25"/>
        <v>0</v>
      </c>
      <c r="BG211" s="149">
        <f t="shared" si="26"/>
        <v>0</v>
      </c>
      <c r="BH211" s="149">
        <f t="shared" si="27"/>
        <v>0</v>
      </c>
      <c r="BI211" s="149">
        <f t="shared" si="28"/>
        <v>0</v>
      </c>
      <c r="BJ211" s="13" t="s">
        <v>173</v>
      </c>
      <c r="BK211" s="149">
        <f t="shared" si="29"/>
        <v>0</v>
      </c>
      <c r="BL211" s="13" t="s">
        <v>453</v>
      </c>
      <c r="BM211" s="148" t="s">
        <v>1128</v>
      </c>
    </row>
    <row r="212" spans="2:65" s="1" customFormat="1" ht="16.5" customHeight="1">
      <c r="B212" s="135"/>
      <c r="C212" s="136" t="s">
        <v>790</v>
      </c>
      <c r="D212" s="136" t="s">
        <v>168</v>
      </c>
      <c r="E212" s="137" t="s">
        <v>3996</v>
      </c>
      <c r="F212" s="138" t="s">
        <v>3997</v>
      </c>
      <c r="G212" s="139" t="s">
        <v>192</v>
      </c>
      <c r="H212" s="140">
        <v>8</v>
      </c>
      <c r="I212" s="141"/>
      <c r="J212" s="142">
        <f t="shared" si="20"/>
        <v>0</v>
      </c>
      <c r="K212" s="143"/>
      <c r="L212" s="28"/>
      <c r="M212" s="144" t="s">
        <v>1</v>
      </c>
      <c r="N212" s="145" t="s">
        <v>40</v>
      </c>
      <c r="P212" s="146">
        <f t="shared" si="21"/>
        <v>0</v>
      </c>
      <c r="Q212" s="146">
        <v>0</v>
      </c>
      <c r="R212" s="146">
        <f t="shared" si="22"/>
        <v>0</v>
      </c>
      <c r="S212" s="146">
        <v>0</v>
      </c>
      <c r="T212" s="147">
        <f t="shared" si="23"/>
        <v>0</v>
      </c>
      <c r="AR212" s="148" t="s">
        <v>453</v>
      </c>
      <c r="AT212" s="148" t="s">
        <v>168</v>
      </c>
      <c r="AU212" s="148" t="s">
        <v>173</v>
      </c>
      <c r="AY212" s="13" t="s">
        <v>164</v>
      </c>
      <c r="BE212" s="149">
        <f t="shared" si="24"/>
        <v>0</v>
      </c>
      <c r="BF212" s="149">
        <f t="shared" si="25"/>
        <v>0</v>
      </c>
      <c r="BG212" s="149">
        <f t="shared" si="26"/>
        <v>0</v>
      </c>
      <c r="BH212" s="149">
        <f t="shared" si="27"/>
        <v>0</v>
      </c>
      <c r="BI212" s="149">
        <f t="shared" si="28"/>
        <v>0</v>
      </c>
      <c r="BJ212" s="13" t="s">
        <v>173</v>
      </c>
      <c r="BK212" s="149">
        <f t="shared" si="29"/>
        <v>0</v>
      </c>
      <c r="BL212" s="13" t="s">
        <v>453</v>
      </c>
      <c r="BM212" s="148" t="s">
        <v>1138</v>
      </c>
    </row>
    <row r="213" spans="2:65" s="1" customFormat="1" ht="24.2" customHeight="1">
      <c r="B213" s="135"/>
      <c r="C213" s="155" t="s">
        <v>794</v>
      </c>
      <c r="D213" s="155" t="s">
        <v>556</v>
      </c>
      <c r="E213" s="156" t="s">
        <v>3998</v>
      </c>
      <c r="F213" s="157" t="s">
        <v>3999</v>
      </c>
      <c r="G213" s="158" t="s">
        <v>192</v>
      </c>
      <c r="H213" s="159">
        <v>8</v>
      </c>
      <c r="I213" s="160"/>
      <c r="J213" s="161">
        <f t="shared" si="20"/>
        <v>0</v>
      </c>
      <c r="K213" s="162"/>
      <c r="L213" s="163"/>
      <c r="M213" s="164" t="s">
        <v>1</v>
      </c>
      <c r="N213" s="165" t="s">
        <v>40</v>
      </c>
      <c r="P213" s="146">
        <f t="shared" si="21"/>
        <v>0</v>
      </c>
      <c r="Q213" s="146">
        <v>1.3999999999999999E-4</v>
      </c>
      <c r="R213" s="146">
        <f t="shared" si="22"/>
        <v>1.1199999999999999E-3</v>
      </c>
      <c r="S213" s="146">
        <v>0</v>
      </c>
      <c r="T213" s="147">
        <f t="shared" si="23"/>
        <v>0</v>
      </c>
      <c r="AR213" s="148" t="s">
        <v>1476</v>
      </c>
      <c r="AT213" s="148" t="s">
        <v>556</v>
      </c>
      <c r="AU213" s="148" t="s">
        <v>173</v>
      </c>
      <c r="AY213" s="13" t="s">
        <v>164</v>
      </c>
      <c r="BE213" s="149">
        <f t="shared" si="24"/>
        <v>0</v>
      </c>
      <c r="BF213" s="149">
        <f t="shared" si="25"/>
        <v>0</v>
      </c>
      <c r="BG213" s="149">
        <f t="shared" si="26"/>
        <v>0</v>
      </c>
      <c r="BH213" s="149">
        <f t="shared" si="27"/>
        <v>0</v>
      </c>
      <c r="BI213" s="149">
        <f t="shared" si="28"/>
        <v>0</v>
      </c>
      <c r="BJ213" s="13" t="s">
        <v>173</v>
      </c>
      <c r="BK213" s="149">
        <f t="shared" si="29"/>
        <v>0</v>
      </c>
      <c r="BL213" s="13" t="s">
        <v>453</v>
      </c>
      <c r="BM213" s="148" t="s">
        <v>1146</v>
      </c>
    </row>
    <row r="214" spans="2:65" s="1" customFormat="1" ht="24.2" customHeight="1">
      <c r="B214" s="135"/>
      <c r="C214" s="136" t="s">
        <v>798</v>
      </c>
      <c r="D214" s="136" t="s">
        <v>168</v>
      </c>
      <c r="E214" s="137" t="s">
        <v>4000</v>
      </c>
      <c r="F214" s="138" t="s">
        <v>4001</v>
      </c>
      <c r="G214" s="139" t="s">
        <v>249</v>
      </c>
      <c r="H214" s="140">
        <v>70</v>
      </c>
      <c r="I214" s="141"/>
      <c r="J214" s="142">
        <f t="shared" si="20"/>
        <v>0</v>
      </c>
      <c r="K214" s="143"/>
      <c r="L214" s="28"/>
      <c r="M214" s="144" t="s">
        <v>1</v>
      </c>
      <c r="N214" s="145" t="s">
        <v>40</v>
      </c>
      <c r="P214" s="146">
        <f t="shared" si="21"/>
        <v>0</v>
      </c>
      <c r="Q214" s="146">
        <v>0</v>
      </c>
      <c r="R214" s="146">
        <f t="shared" si="22"/>
        <v>0</v>
      </c>
      <c r="S214" s="146">
        <v>0</v>
      </c>
      <c r="T214" s="147">
        <f t="shared" si="23"/>
        <v>0</v>
      </c>
      <c r="AR214" s="148" t="s">
        <v>453</v>
      </c>
      <c r="AT214" s="148" t="s">
        <v>168</v>
      </c>
      <c r="AU214" s="148" t="s">
        <v>173</v>
      </c>
      <c r="AY214" s="13" t="s">
        <v>164</v>
      </c>
      <c r="BE214" s="149">
        <f t="shared" si="24"/>
        <v>0</v>
      </c>
      <c r="BF214" s="149">
        <f t="shared" si="25"/>
        <v>0</v>
      </c>
      <c r="BG214" s="149">
        <f t="shared" si="26"/>
        <v>0</v>
      </c>
      <c r="BH214" s="149">
        <f t="shared" si="27"/>
        <v>0</v>
      </c>
      <c r="BI214" s="149">
        <f t="shared" si="28"/>
        <v>0</v>
      </c>
      <c r="BJ214" s="13" t="s">
        <v>173</v>
      </c>
      <c r="BK214" s="149">
        <f t="shared" si="29"/>
        <v>0</v>
      </c>
      <c r="BL214" s="13" t="s">
        <v>453</v>
      </c>
      <c r="BM214" s="148" t="s">
        <v>1154</v>
      </c>
    </row>
    <row r="215" spans="2:65" s="1" customFormat="1" ht="21.75" customHeight="1">
      <c r="B215" s="135"/>
      <c r="C215" s="155" t="s">
        <v>802</v>
      </c>
      <c r="D215" s="155" t="s">
        <v>556</v>
      </c>
      <c r="E215" s="156" t="s">
        <v>4002</v>
      </c>
      <c r="F215" s="157" t="s">
        <v>4003</v>
      </c>
      <c r="G215" s="158" t="s">
        <v>249</v>
      </c>
      <c r="H215" s="159">
        <v>70</v>
      </c>
      <c r="I215" s="160"/>
      <c r="J215" s="161">
        <f t="shared" si="20"/>
        <v>0</v>
      </c>
      <c r="K215" s="162"/>
      <c r="L215" s="163"/>
      <c r="M215" s="164" t="s">
        <v>1</v>
      </c>
      <c r="N215" s="165" t="s">
        <v>40</v>
      </c>
      <c r="P215" s="146">
        <f t="shared" si="21"/>
        <v>0</v>
      </c>
      <c r="Q215" s="146">
        <v>1.4400000000000001E-3</v>
      </c>
      <c r="R215" s="146">
        <f t="shared" si="22"/>
        <v>0.1008</v>
      </c>
      <c r="S215" s="146">
        <v>0</v>
      </c>
      <c r="T215" s="147">
        <f t="shared" si="23"/>
        <v>0</v>
      </c>
      <c r="AR215" s="148" t="s">
        <v>1476</v>
      </c>
      <c r="AT215" s="148" t="s">
        <v>556</v>
      </c>
      <c r="AU215" s="148" t="s">
        <v>173</v>
      </c>
      <c r="AY215" s="13" t="s">
        <v>164</v>
      </c>
      <c r="BE215" s="149">
        <f t="shared" si="24"/>
        <v>0</v>
      </c>
      <c r="BF215" s="149">
        <f t="shared" si="25"/>
        <v>0</v>
      </c>
      <c r="BG215" s="149">
        <f t="shared" si="26"/>
        <v>0</v>
      </c>
      <c r="BH215" s="149">
        <f t="shared" si="27"/>
        <v>0</v>
      </c>
      <c r="BI215" s="149">
        <f t="shared" si="28"/>
        <v>0</v>
      </c>
      <c r="BJ215" s="13" t="s">
        <v>173</v>
      </c>
      <c r="BK215" s="149">
        <f t="shared" si="29"/>
        <v>0</v>
      </c>
      <c r="BL215" s="13" t="s">
        <v>453</v>
      </c>
      <c r="BM215" s="148" t="s">
        <v>1164</v>
      </c>
    </row>
    <row r="216" spans="2:65" s="1" customFormat="1" ht="24.2" customHeight="1">
      <c r="B216" s="135"/>
      <c r="C216" s="136" t="s">
        <v>806</v>
      </c>
      <c r="D216" s="136" t="s">
        <v>168</v>
      </c>
      <c r="E216" s="137" t="s">
        <v>4004</v>
      </c>
      <c r="F216" s="138" t="s">
        <v>4005</v>
      </c>
      <c r="G216" s="139" t="s">
        <v>249</v>
      </c>
      <c r="H216" s="140">
        <v>150</v>
      </c>
      <c r="I216" s="141"/>
      <c r="J216" s="142">
        <f t="shared" si="20"/>
        <v>0</v>
      </c>
      <c r="K216" s="143"/>
      <c r="L216" s="28"/>
      <c r="M216" s="144" t="s">
        <v>1</v>
      </c>
      <c r="N216" s="145" t="s">
        <v>40</v>
      </c>
      <c r="P216" s="146">
        <f t="shared" si="21"/>
        <v>0</v>
      </c>
      <c r="Q216" s="146">
        <v>0</v>
      </c>
      <c r="R216" s="146">
        <f t="shared" si="22"/>
        <v>0</v>
      </c>
      <c r="S216" s="146">
        <v>0</v>
      </c>
      <c r="T216" s="147">
        <f t="shared" si="23"/>
        <v>0</v>
      </c>
      <c r="AR216" s="148" t="s">
        <v>453</v>
      </c>
      <c r="AT216" s="148" t="s">
        <v>168</v>
      </c>
      <c r="AU216" s="148" t="s">
        <v>173</v>
      </c>
      <c r="AY216" s="13" t="s">
        <v>164</v>
      </c>
      <c r="BE216" s="149">
        <f t="shared" si="24"/>
        <v>0</v>
      </c>
      <c r="BF216" s="149">
        <f t="shared" si="25"/>
        <v>0</v>
      </c>
      <c r="BG216" s="149">
        <f t="shared" si="26"/>
        <v>0</v>
      </c>
      <c r="BH216" s="149">
        <f t="shared" si="27"/>
        <v>0</v>
      </c>
      <c r="BI216" s="149">
        <f t="shared" si="28"/>
        <v>0</v>
      </c>
      <c r="BJ216" s="13" t="s">
        <v>173</v>
      </c>
      <c r="BK216" s="149">
        <f t="shared" si="29"/>
        <v>0</v>
      </c>
      <c r="BL216" s="13" t="s">
        <v>453</v>
      </c>
      <c r="BM216" s="148" t="s">
        <v>1172</v>
      </c>
    </row>
    <row r="217" spans="2:65" s="1" customFormat="1" ht="16.5" customHeight="1">
      <c r="B217" s="135"/>
      <c r="C217" s="155" t="s">
        <v>810</v>
      </c>
      <c r="D217" s="155" t="s">
        <v>556</v>
      </c>
      <c r="E217" s="156" t="s">
        <v>4006</v>
      </c>
      <c r="F217" s="157" t="s">
        <v>4007</v>
      </c>
      <c r="G217" s="158" t="s">
        <v>249</v>
      </c>
      <c r="H217" s="159">
        <v>150</v>
      </c>
      <c r="I217" s="160"/>
      <c r="J217" s="161">
        <f t="shared" si="20"/>
        <v>0</v>
      </c>
      <c r="K217" s="162"/>
      <c r="L217" s="163"/>
      <c r="M217" s="164" t="s">
        <v>1</v>
      </c>
      <c r="N217" s="165" t="s">
        <v>40</v>
      </c>
      <c r="P217" s="146">
        <f t="shared" si="21"/>
        <v>0</v>
      </c>
      <c r="Q217" s="146">
        <v>1.9E-3</v>
      </c>
      <c r="R217" s="146">
        <f t="shared" si="22"/>
        <v>0.28499999999999998</v>
      </c>
      <c r="S217" s="146">
        <v>0</v>
      </c>
      <c r="T217" s="147">
        <f t="shared" si="23"/>
        <v>0</v>
      </c>
      <c r="AR217" s="148" t="s">
        <v>1476</v>
      </c>
      <c r="AT217" s="148" t="s">
        <v>556</v>
      </c>
      <c r="AU217" s="148" t="s">
        <v>173</v>
      </c>
      <c r="AY217" s="13" t="s">
        <v>164</v>
      </c>
      <c r="BE217" s="149">
        <f t="shared" si="24"/>
        <v>0</v>
      </c>
      <c r="BF217" s="149">
        <f t="shared" si="25"/>
        <v>0</v>
      </c>
      <c r="BG217" s="149">
        <f t="shared" si="26"/>
        <v>0</v>
      </c>
      <c r="BH217" s="149">
        <f t="shared" si="27"/>
        <v>0</v>
      </c>
      <c r="BI217" s="149">
        <f t="shared" si="28"/>
        <v>0</v>
      </c>
      <c r="BJ217" s="13" t="s">
        <v>173</v>
      </c>
      <c r="BK217" s="149">
        <f t="shared" si="29"/>
        <v>0</v>
      </c>
      <c r="BL217" s="13" t="s">
        <v>453</v>
      </c>
      <c r="BM217" s="148" t="s">
        <v>1182</v>
      </c>
    </row>
    <row r="218" spans="2:65" s="1" customFormat="1" ht="24.2" customHeight="1">
      <c r="B218" s="135"/>
      <c r="C218" s="136" t="s">
        <v>814</v>
      </c>
      <c r="D218" s="136" t="s">
        <v>168</v>
      </c>
      <c r="E218" s="137" t="s">
        <v>4008</v>
      </c>
      <c r="F218" s="138" t="s">
        <v>4009</v>
      </c>
      <c r="G218" s="139" t="s">
        <v>249</v>
      </c>
      <c r="H218" s="140">
        <v>2500</v>
      </c>
      <c r="I218" s="141"/>
      <c r="J218" s="142">
        <f t="shared" si="20"/>
        <v>0</v>
      </c>
      <c r="K218" s="143"/>
      <c r="L218" s="28"/>
      <c r="M218" s="144" t="s">
        <v>1</v>
      </c>
      <c r="N218" s="145" t="s">
        <v>40</v>
      </c>
      <c r="P218" s="146">
        <f t="shared" si="21"/>
        <v>0</v>
      </c>
      <c r="Q218" s="146">
        <v>0</v>
      </c>
      <c r="R218" s="146">
        <f t="shared" si="22"/>
        <v>0</v>
      </c>
      <c r="S218" s="146">
        <v>0</v>
      </c>
      <c r="T218" s="147">
        <f t="shared" si="23"/>
        <v>0</v>
      </c>
      <c r="AR218" s="148" t="s">
        <v>453</v>
      </c>
      <c r="AT218" s="148" t="s">
        <v>168</v>
      </c>
      <c r="AU218" s="148" t="s">
        <v>173</v>
      </c>
      <c r="AY218" s="13" t="s">
        <v>164</v>
      </c>
      <c r="BE218" s="149">
        <f t="shared" si="24"/>
        <v>0</v>
      </c>
      <c r="BF218" s="149">
        <f t="shared" si="25"/>
        <v>0</v>
      </c>
      <c r="BG218" s="149">
        <f t="shared" si="26"/>
        <v>0</v>
      </c>
      <c r="BH218" s="149">
        <f t="shared" si="27"/>
        <v>0</v>
      </c>
      <c r="BI218" s="149">
        <f t="shared" si="28"/>
        <v>0</v>
      </c>
      <c r="BJ218" s="13" t="s">
        <v>173</v>
      </c>
      <c r="BK218" s="149">
        <f t="shared" si="29"/>
        <v>0</v>
      </c>
      <c r="BL218" s="13" t="s">
        <v>453</v>
      </c>
      <c r="BM218" s="148" t="s">
        <v>1192</v>
      </c>
    </row>
    <row r="219" spans="2:65" s="1" customFormat="1" ht="21.75" customHeight="1">
      <c r="B219" s="135"/>
      <c r="C219" s="155" t="s">
        <v>818</v>
      </c>
      <c r="D219" s="155" t="s">
        <v>556</v>
      </c>
      <c r="E219" s="156" t="s">
        <v>4010</v>
      </c>
      <c r="F219" s="157" t="s">
        <v>4011</v>
      </c>
      <c r="G219" s="158" t="s">
        <v>249</v>
      </c>
      <c r="H219" s="159">
        <v>1500</v>
      </c>
      <c r="I219" s="160"/>
      <c r="J219" s="161">
        <f t="shared" si="20"/>
        <v>0</v>
      </c>
      <c r="K219" s="162"/>
      <c r="L219" s="163"/>
      <c r="M219" s="164" t="s">
        <v>1</v>
      </c>
      <c r="N219" s="165" t="s">
        <v>40</v>
      </c>
      <c r="P219" s="146">
        <f t="shared" si="21"/>
        <v>0</v>
      </c>
      <c r="Q219" s="146">
        <v>2.0000000000000001E-4</v>
      </c>
      <c r="R219" s="146">
        <f t="shared" si="22"/>
        <v>0.3</v>
      </c>
      <c r="S219" s="146">
        <v>0</v>
      </c>
      <c r="T219" s="147">
        <f t="shared" si="23"/>
        <v>0</v>
      </c>
      <c r="AR219" s="148" t="s">
        <v>1476</v>
      </c>
      <c r="AT219" s="148" t="s">
        <v>556</v>
      </c>
      <c r="AU219" s="148" t="s">
        <v>173</v>
      </c>
      <c r="AY219" s="13" t="s">
        <v>164</v>
      </c>
      <c r="BE219" s="149">
        <f t="shared" si="24"/>
        <v>0</v>
      </c>
      <c r="BF219" s="149">
        <f t="shared" si="25"/>
        <v>0</v>
      </c>
      <c r="BG219" s="149">
        <f t="shared" si="26"/>
        <v>0</v>
      </c>
      <c r="BH219" s="149">
        <f t="shared" si="27"/>
        <v>0</v>
      </c>
      <c r="BI219" s="149">
        <f t="shared" si="28"/>
        <v>0</v>
      </c>
      <c r="BJ219" s="13" t="s">
        <v>173</v>
      </c>
      <c r="BK219" s="149">
        <f t="shared" si="29"/>
        <v>0</v>
      </c>
      <c r="BL219" s="13" t="s">
        <v>453</v>
      </c>
      <c r="BM219" s="148" t="s">
        <v>1200</v>
      </c>
    </row>
    <row r="220" spans="2:65" s="1" customFormat="1" ht="24.2" customHeight="1">
      <c r="B220" s="135"/>
      <c r="C220" s="155" t="s">
        <v>823</v>
      </c>
      <c r="D220" s="155" t="s">
        <v>556</v>
      </c>
      <c r="E220" s="156" t="s">
        <v>4012</v>
      </c>
      <c r="F220" s="157" t="s">
        <v>4013</v>
      </c>
      <c r="G220" s="158" t="s">
        <v>249</v>
      </c>
      <c r="H220" s="159">
        <v>1000</v>
      </c>
      <c r="I220" s="160"/>
      <c r="J220" s="161">
        <f t="shared" si="20"/>
        <v>0</v>
      </c>
      <c r="K220" s="162"/>
      <c r="L220" s="163"/>
      <c r="M220" s="164" t="s">
        <v>1</v>
      </c>
      <c r="N220" s="165" t="s">
        <v>40</v>
      </c>
      <c r="P220" s="146">
        <f t="shared" si="21"/>
        <v>0</v>
      </c>
      <c r="Q220" s="146">
        <v>2.0000000000000001E-4</v>
      </c>
      <c r="R220" s="146">
        <f t="shared" si="22"/>
        <v>0.2</v>
      </c>
      <c r="S220" s="146">
        <v>0</v>
      </c>
      <c r="T220" s="147">
        <f t="shared" si="23"/>
        <v>0</v>
      </c>
      <c r="AR220" s="148" t="s">
        <v>1476</v>
      </c>
      <c r="AT220" s="148" t="s">
        <v>556</v>
      </c>
      <c r="AU220" s="148" t="s">
        <v>173</v>
      </c>
      <c r="AY220" s="13" t="s">
        <v>164</v>
      </c>
      <c r="BE220" s="149">
        <f t="shared" si="24"/>
        <v>0</v>
      </c>
      <c r="BF220" s="149">
        <f t="shared" si="25"/>
        <v>0</v>
      </c>
      <c r="BG220" s="149">
        <f t="shared" si="26"/>
        <v>0</v>
      </c>
      <c r="BH220" s="149">
        <f t="shared" si="27"/>
        <v>0</v>
      </c>
      <c r="BI220" s="149">
        <f t="shared" si="28"/>
        <v>0</v>
      </c>
      <c r="BJ220" s="13" t="s">
        <v>173</v>
      </c>
      <c r="BK220" s="149">
        <f t="shared" si="29"/>
        <v>0</v>
      </c>
      <c r="BL220" s="13" t="s">
        <v>453</v>
      </c>
      <c r="BM220" s="148" t="s">
        <v>1208</v>
      </c>
    </row>
    <row r="221" spans="2:65" s="1" customFormat="1" ht="24.2" customHeight="1">
      <c r="B221" s="135"/>
      <c r="C221" s="136" t="s">
        <v>827</v>
      </c>
      <c r="D221" s="136" t="s">
        <v>168</v>
      </c>
      <c r="E221" s="137" t="s">
        <v>4014</v>
      </c>
      <c r="F221" s="138" t="s">
        <v>4015</v>
      </c>
      <c r="G221" s="139" t="s">
        <v>249</v>
      </c>
      <c r="H221" s="140">
        <v>2500</v>
      </c>
      <c r="I221" s="141"/>
      <c r="J221" s="142">
        <f t="shared" si="20"/>
        <v>0</v>
      </c>
      <c r="K221" s="143"/>
      <c r="L221" s="28"/>
      <c r="M221" s="144" t="s">
        <v>1</v>
      </c>
      <c r="N221" s="145" t="s">
        <v>40</v>
      </c>
      <c r="P221" s="146">
        <f t="shared" si="21"/>
        <v>0</v>
      </c>
      <c r="Q221" s="146">
        <v>0</v>
      </c>
      <c r="R221" s="146">
        <f t="shared" si="22"/>
        <v>0</v>
      </c>
      <c r="S221" s="146">
        <v>0</v>
      </c>
      <c r="T221" s="147">
        <f t="shared" si="23"/>
        <v>0</v>
      </c>
      <c r="AR221" s="148" t="s">
        <v>453</v>
      </c>
      <c r="AT221" s="148" t="s">
        <v>168</v>
      </c>
      <c r="AU221" s="148" t="s">
        <v>173</v>
      </c>
      <c r="AY221" s="13" t="s">
        <v>164</v>
      </c>
      <c r="BE221" s="149">
        <f t="shared" si="24"/>
        <v>0</v>
      </c>
      <c r="BF221" s="149">
        <f t="shared" si="25"/>
        <v>0</v>
      </c>
      <c r="BG221" s="149">
        <f t="shared" si="26"/>
        <v>0</v>
      </c>
      <c r="BH221" s="149">
        <f t="shared" si="27"/>
        <v>0</v>
      </c>
      <c r="BI221" s="149">
        <f t="shared" si="28"/>
        <v>0</v>
      </c>
      <c r="BJ221" s="13" t="s">
        <v>173</v>
      </c>
      <c r="BK221" s="149">
        <f t="shared" si="29"/>
        <v>0</v>
      </c>
      <c r="BL221" s="13" t="s">
        <v>453</v>
      </c>
      <c r="BM221" s="148" t="s">
        <v>1216</v>
      </c>
    </row>
    <row r="222" spans="2:65" s="1" customFormat="1" ht="21.75" customHeight="1">
      <c r="B222" s="135"/>
      <c r="C222" s="155" t="s">
        <v>831</v>
      </c>
      <c r="D222" s="155" t="s">
        <v>556</v>
      </c>
      <c r="E222" s="156" t="s">
        <v>4016</v>
      </c>
      <c r="F222" s="157" t="s">
        <v>4017</v>
      </c>
      <c r="G222" s="158" t="s">
        <v>249</v>
      </c>
      <c r="H222" s="159">
        <v>2500</v>
      </c>
      <c r="I222" s="160"/>
      <c r="J222" s="161">
        <f t="shared" si="20"/>
        <v>0</v>
      </c>
      <c r="K222" s="162"/>
      <c r="L222" s="163"/>
      <c r="M222" s="164" t="s">
        <v>1</v>
      </c>
      <c r="N222" s="165" t="s">
        <v>40</v>
      </c>
      <c r="P222" s="146">
        <f t="shared" si="21"/>
        <v>0</v>
      </c>
      <c r="Q222" s="146">
        <v>2.4000000000000001E-4</v>
      </c>
      <c r="R222" s="146">
        <f t="shared" si="22"/>
        <v>0.6</v>
      </c>
      <c r="S222" s="146">
        <v>0</v>
      </c>
      <c r="T222" s="147">
        <f t="shared" si="23"/>
        <v>0</v>
      </c>
      <c r="AR222" s="148" t="s">
        <v>1476</v>
      </c>
      <c r="AT222" s="148" t="s">
        <v>556</v>
      </c>
      <c r="AU222" s="148" t="s">
        <v>173</v>
      </c>
      <c r="AY222" s="13" t="s">
        <v>164</v>
      </c>
      <c r="BE222" s="149">
        <f t="shared" si="24"/>
        <v>0</v>
      </c>
      <c r="BF222" s="149">
        <f t="shared" si="25"/>
        <v>0</v>
      </c>
      <c r="BG222" s="149">
        <f t="shared" si="26"/>
        <v>0</v>
      </c>
      <c r="BH222" s="149">
        <f t="shared" si="27"/>
        <v>0</v>
      </c>
      <c r="BI222" s="149">
        <f t="shared" si="28"/>
        <v>0</v>
      </c>
      <c r="BJ222" s="13" t="s">
        <v>173</v>
      </c>
      <c r="BK222" s="149">
        <f t="shared" si="29"/>
        <v>0</v>
      </c>
      <c r="BL222" s="13" t="s">
        <v>453</v>
      </c>
      <c r="BM222" s="148" t="s">
        <v>1224</v>
      </c>
    </row>
    <row r="223" spans="2:65" s="1" customFormat="1" ht="24.2" customHeight="1">
      <c r="B223" s="135"/>
      <c r="C223" s="136" t="s">
        <v>835</v>
      </c>
      <c r="D223" s="136" t="s">
        <v>168</v>
      </c>
      <c r="E223" s="137" t="s">
        <v>4018</v>
      </c>
      <c r="F223" s="138" t="s">
        <v>4019</v>
      </c>
      <c r="G223" s="139" t="s">
        <v>249</v>
      </c>
      <c r="H223" s="140">
        <v>500</v>
      </c>
      <c r="I223" s="141"/>
      <c r="J223" s="142">
        <f t="shared" si="20"/>
        <v>0</v>
      </c>
      <c r="K223" s="143"/>
      <c r="L223" s="28"/>
      <c r="M223" s="144" t="s">
        <v>1</v>
      </c>
      <c r="N223" s="145" t="s">
        <v>40</v>
      </c>
      <c r="P223" s="146">
        <f t="shared" si="21"/>
        <v>0</v>
      </c>
      <c r="Q223" s="146">
        <v>0</v>
      </c>
      <c r="R223" s="146">
        <f t="shared" si="22"/>
        <v>0</v>
      </c>
      <c r="S223" s="146">
        <v>0</v>
      </c>
      <c r="T223" s="147">
        <f t="shared" si="23"/>
        <v>0</v>
      </c>
      <c r="AR223" s="148" t="s">
        <v>453</v>
      </c>
      <c r="AT223" s="148" t="s">
        <v>168</v>
      </c>
      <c r="AU223" s="148" t="s">
        <v>173</v>
      </c>
      <c r="AY223" s="13" t="s">
        <v>164</v>
      </c>
      <c r="BE223" s="149">
        <f t="shared" si="24"/>
        <v>0</v>
      </c>
      <c r="BF223" s="149">
        <f t="shared" si="25"/>
        <v>0</v>
      </c>
      <c r="BG223" s="149">
        <f t="shared" si="26"/>
        <v>0</v>
      </c>
      <c r="BH223" s="149">
        <f t="shared" si="27"/>
        <v>0</v>
      </c>
      <c r="BI223" s="149">
        <f t="shared" si="28"/>
        <v>0</v>
      </c>
      <c r="BJ223" s="13" t="s">
        <v>173</v>
      </c>
      <c r="BK223" s="149">
        <f t="shared" si="29"/>
        <v>0</v>
      </c>
      <c r="BL223" s="13" t="s">
        <v>453</v>
      </c>
      <c r="BM223" s="148" t="s">
        <v>1232</v>
      </c>
    </row>
    <row r="224" spans="2:65" s="1" customFormat="1" ht="21.75" customHeight="1">
      <c r="B224" s="135"/>
      <c r="C224" s="155" t="s">
        <v>312</v>
      </c>
      <c r="D224" s="155" t="s">
        <v>556</v>
      </c>
      <c r="E224" s="156" t="s">
        <v>4020</v>
      </c>
      <c r="F224" s="157" t="s">
        <v>4021</v>
      </c>
      <c r="G224" s="158" t="s">
        <v>249</v>
      </c>
      <c r="H224" s="159">
        <v>500</v>
      </c>
      <c r="I224" s="160"/>
      <c r="J224" s="161">
        <f t="shared" si="20"/>
        <v>0</v>
      </c>
      <c r="K224" s="162"/>
      <c r="L224" s="163"/>
      <c r="M224" s="164" t="s">
        <v>1</v>
      </c>
      <c r="N224" s="165" t="s">
        <v>40</v>
      </c>
      <c r="P224" s="146">
        <f t="shared" si="21"/>
        <v>0</v>
      </c>
      <c r="Q224" s="146">
        <v>3.8000000000000002E-4</v>
      </c>
      <c r="R224" s="146">
        <f t="shared" si="22"/>
        <v>0.19</v>
      </c>
      <c r="S224" s="146">
        <v>0</v>
      </c>
      <c r="T224" s="147">
        <f t="shared" si="23"/>
        <v>0</v>
      </c>
      <c r="AR224" s="148" t="s">
        <v>1476</v>
      </c>
      <c r="AT224" s="148" t="s">
        <v>556</v>
      </c>
      <c r="AU224" s="148" t="s">
        <v>173</v>
      </c>
      <c r="AY224" s="13" t="s">
        <v>164</v>
      </c>
      <c r="BE224" s="149">
        <f t="shared" si="24"/>
        <v>0</v>
      </c>
      <c r="BF224" s="149">
        <f t="shared" si="25"/>
        <v>0</v>
      </c>
      <c r="BG224" s="149">
        <f t="shared" si="26"/>
        <v>0</v>
      </c>
      <c r="BH224" s="149">
        <f t="shared" si="27"/>
        <v>0</v>
      </c>
      <c r="BI224" s="149">
        <f t="shared" si="28"/>
        <v>0</v>
      </c>
      <c r="BJ224" s="13" t="s">
        <v>173</v>
      </c>
      <c r="BK224" s="149">
        <f t="shared" si="29"/>
        <v>0</v>
      </c>
      <c r="BL224" s="13" t="s">
        <v>453</v>
      </c>
      <c r="BM224" s="148" t="s">
        <v>1242</v>
      </c>
    </row>
    <row r="225" spans="2:65" s="1" customFormat="1" ht="24.2" customHeight="1">
      <c r="B225" s="135"/>
      <c r="C225" s="136" t="s">
        <v>842</v>
      </c>
      <c r="D225" s="136" t="s">
        <v>168</v>
      </c>
      <c r="E225" s="137" t="s">
        <v>4022</v>
      </c>
      <c r="F225" s="138" t="s">
        <v>4023</v>
      </c>
      <c r="G225" s="139" t="s">
        <v>249</v>
      </c>
      <c r="H225" s="140">
        <v>150</v>
      </c>
      <c r="I225" s="141"/>
      <c r="J225" s="142">
        <f t="shared" ref="J225:J256" si="30">ROUND(I225*H225,2)</f>
        <v>0</v>
      </c>
      <c r="K225" s="143"/>
      <c r="L225" s="28"/>
      <c r="M225" s="144" t="s">
        <v>1</v>
      </c>
      <c r="N225" s="145" t="s">
        <v>40</v>
      </c>
      <c r="P225" s="146">
        <f t="shared" ref="P225:P256" si="31">O225*H225</f>
        <v>0</v>
      </c>
      <c r="Q225" s="146">
        <v>0</v>
      </c>
      <c r="R225" s="146">
        <f t="shared" ref="R225:R256" si="32">Q225*H225</f>
        <v>0</v>
      </c>
      <c r="S225" s="146">
        <v>0</v>
      </c>
      <c r="T225" s="147">
        <f t="shared" ref="T225:T256" si="33">S225*H225</f>
        <v>0</v>
      </c>
      <c r="AR225" s="148" t="s">
        <v>453</v>
      </c>
      <c r="AT225" s="148" t="s">
        <v>168</v>
      </c>
      <c r="AU225" s="148" t="s">
        <v>173</v>
      </c>
      <c r="AY225" s="13" t="s">
        <v>164</v>
      </c>
      <c r="BE225" s="149">
        <f t="shared" ref="BE225:BE235" si="34">IF(N225="základná",J225,0)</f>
        <v>0</v>
      </c>
      <c r="BF225" s="149">
        <f t="shared" ref="BF225:BF235" si="35">IF(N225="znížená",J225,0)</f>
        <v>0</v>
      </c>
      <c r="BG225" s="149">
        <f t="shared" ref="BG225:BG235" si="36">IF(N225="zákl. prenesená",J225,0)</f>
        <v>0</v>
      </c>
      <c r="BH225" s="149">
        <f t="shared" ref="BH225:BH235" si="37">IF(N225="zníž. prenesená",J225,0)</f>
        <v>0</v>
      </c>
      <c r="BI225" s="149">
        <f t="shared" ref="BI225:BI235" si="38">IF(N225="nulová",J225,0)</f>
        <v>0</v>
      </c>
      <c r="BJ225" s="13" t="s">
        <v>173</v>
      </c>
      <c r="BK225" s="149">
        <f t="shared" ref="BK225:BK235" si="39">ROUND(I225*H225,2)</f>
        <v>0</v>
      </c>
      <c r="BL225" s="13" t="s">
        <v>453</v>
      </c>
      <c r="BM225" s="148" t="s">
        <v>1250</v>
      </c>
    </row>
    <row r="226" spans="2:65" s="1" customFormat="1" ht="21.75" customHeight="1">
      <c r="B226" s="135"/>
      <c r="C226" s="155" t="s">
        <v>846</v>
      </c>
      <c r="D226" s="155" t="s">
        <v>556</v>
      </c>
      <c r="E226" s="156" t="s">
        <v>4024</v>
      </c>
      <c r="F226" s="157" t="s">
        <v>4025</v>
      </c>
      <c r="G226" s="158" t="s">
        <v>249</v>
      </c>
      <c r="H226" s="159">
        <v>150</v>
      </c>
      <c r="I226" s="160"/>
      <c r="J226" s="161">
        <f t="shared" si="30"/>
        <v>0</v>
      </c>
      <c r="K226" s="162"/>
      <c r="L226" s="163"/>
      <c r="M226" s="164" t="s">
        <v>1</v>
      </c>
      <c r="N226" s="165" t="s">
        <v>40</v>
      </c>
      <c r="P226" s="146">
        <f t="shared" si="31"/>
        <v>0</v>
      </c>
      <c r="Q226" s="146">
        <v>3.4000000000000002E-4</v>
      </c>
      <c r="R226" s="146">
        <f t="shared" si="32"/>
        <v>5.1000000000000004E-2</v>
      </c>
      <c r="S226" s="146">
        <v>0</v>
      </c>
      <c r="T226" s="147">
        <f t="shared" si="33"/>
        <v>0</v>
      </c>
      <c r="AR226" s="148" t="s">
        <v>1476</v>
      </c>
      <c r="AT226" s="148" t="s">
        <v>556</v>
      </c>
      <c r="AU226" s="148" t="s">
        <v>173</v>
      </c>
      <c r="AY226" s="13" t="s">
        <v>164</v>
      </c>
      <c r="BE226" s="149">
        <f t="shared" si="34"/>
        <v>0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3" t="s">
        <v>173</v>
      </c>
      <c r="BK226" s="149">
        <f t="shared" si="39"/>
        <v>0</v>
      </c>
      <c r="BL226" s="13" t="s">
        <v>453</v>
      </c>
      <c r="BM226" s="148" t="s">
        <v>1258</v>
      </c>
    </row>
    <row r="227" spans="2:65" s="1" customFormat="1" ht="21.75" customHeight="1">
      <c r="B227" s="135"/>
      <c r="C227" s="136" t="s">
        <v>850</v>
      </c>
      <c r="D227" s="136" t="s">
        <v>168</v>
      </c>
      <c r="E227" s="137" t="s">
        <v>4026</v>
      </c>
      <c r="F227" s="138" t="s">
        <v>4027</v>
      </c>
      <c r="G227" s="139" t="s">
        <v>249</v>
      </c>
      <c r="H227" s="140">
        <v>50</v>
      </c>
      <c r="I227" s="141"/>
      <c r="J227" s="142">
        <f t="shared" si="30"/>
        <v>0</v>
      </c>
      <c r="K227" s="143"/>
      <c r="L227" s="28"/>
      <c r="M227" s="144" t="s">
        <v>1</v>
      </c>
      <c r="N227" s="145" t="s">
        <v>40</v>
      </c>
      <c r="P227" s="146">
        <f t="shared" si="31"/>
        <v>0</v>
      </c>
      <c r="Q227" s="146">
        <v>0</v>
      </c>
      <c r="R227" s="146">
        <f t="shared" si="32"/>
        <v>0</v>
      </c>
      <c r="S227" s="146">
        <v>0</v>
      </c>
      <c r="T227" s="147">
        <f t="shared" si="33"/>
        <v>0</v>
      </c>
      <c r="AR227" s="148" t="s">
        <v>453</v>
      </c>
      <c r="AT227" s="148" t="s">
        <v>168</v>
      </c>
      <c r="AU227" s="148" t="s">
        <v>173</v>
      </c>
      <c r="AY227" s="13" t="s">
        <v>164</v>
      </c>
      <c r="BE227" s="149">
        <f t="shared" si="34"/>
        <v>0</v>
      </c>
      <c r="BF227" s="149">
        <f t="shared" si="35"/>
        <v>0</v>
      </c>
      <c r="BG227" s="149">
        <f t="shared" si="36"/>
        <v>0</v>
      </c>
      <c r="BH227" s="149">
        <f t="shared" si="37"/>
        <v>0</v>
      </c>
      <c r="BI227" s="149">
        <f t="shared" si="38"/>
        <v>0</v>
      </c>
      <c r="BJ227" s="13" t="s">
        <v>173</v>
      </c>
      <c r="BK227" s="149">
        <f t="shared" si="39"/>
        <v>0</v>
      </c>
      <c r="BL227" s="13" t="s">
        <v>453</v>
      </c>
      <c r="BM227" s="148" t="s">
        <v>1266</v>
      </c>
    </row>
    <row r="228" spans="2:65" s="1" customFormat="1" ht="21.75" customHeight="1">
      <c r="B228" s="135"/>
      <c r="C228" s="155" t="s">
        <v>854</v>
      </c>
      <c r="D228" s="155" t="s">
        <v>556</v>
      </c>
      <c r="E228" s="156" t="s">
        <v>4028</v>
      </c>
      <c r="F228" s="157" t="s">
        <v>4029</v>
      </c>
      <c r="G228" s="158" t="s">
        <v>249</v>
      </c>
      <c r="H228" s="159">
        <v>50</v>
      </c>
      <c r="I228" s="160"/>
      <c r="J228" s="161">
        <f t="shared" si="30"/>
        <v>0</v>
      </c>
      <c r="K228" s="162"/>
      <c r="L228" s="163"/>
      <c r="M228" s="164" t="s">
        <v>1</v>
      </c>
      <c r="N228" s="165" t="s">
        <v>40</v>
      </c>
      <c r="P228" s="146">
        <f t="shared" si="31"/>
        <v>0</v>
      </c>
      <c r="Q228" s="146">
        <v>4.4999999999999999E-4</v>
      </c>
      <c r="R228" s="146">
        <f t="shared" si="32"/>
        <v>2.2499999999999999E-2</v>
      </c>
      <c r="S228" s="146">
        <v>0</v>
      </c>
      <c r="T228" s="147">
        <f t="shared" si="33"/>
        <v>0</v>
      </c>
      <c r="AR228" s="148" t="s">
        <v>1476</v>
      </c>
      <c r="AT228" s="148" t="s">
        <v>556</v>
      </c>
      <c r="AU228" s="148" t="s">
        <v>173</v>
      </c>
      <c r="AY228" s="13" t="s">
        <v>164</v>
      </c>
      <c r="BE228" s="149">
        <f t="shared" si="34"/>
        <v>0</v>
      </c>
      <c r="BF228" s="149">
        <f t="shared" si="35"/>
        <v>0</v>
      </c>
      <c r="BG228" s="149">
        <f t="shared" si="36"/>
        <v>0</v>
      </c>
      <c r="BH228" s="149">
        <f t="shared" si="37"/>
        <v>0</v>
      </c>
      <c r="BI228" s="149">
        <f t="shared" si="38"/>
        <v>0</v>
      </c>
      <c r="BJ228" s="13" t="s">
        <v>173</v>
      </c>
      <c r="BK228" s="149">
        <f t="shared" si="39"/>
        <v>0</v>
      </c>
      <c r="BL228" s="13" t="s">
        <v>453</v>
      </c>
      <c r="BM228" s="148" t="s">
        <v>1274</v>
      </c>
    </row>
    <row r="229" spans="2:65" s="1" customFormat="1" ht="24.2" customHeight="1">
      <c r="B229" s="135"/>
      <c r="C229" s="136" t="s">
        <v>858</v>
      </c>
      <c r="D229" s="136" t="s">
        <v>168</v>
      </c>
      <c r="E229" s="137" t="s">
        <v>4030</v>
      </c>
      <c r="F229" s="138" t="s">
        <v>4031</v>
      </c>
      <c r="G229" s="139" t="s">
        <v>249</v>
      </c>
      <c r="H229" s="140">
        <v>50</v>
      </c>
      <c r="I229" s="141"/>
      <c r="J229" s="142">
        <f t="shared" si="30"/>
        <v>0</v>
      </c>
      <c r="K229" s="143"/>
      <c r="L229" s="28"/>
      <c r="M229" s="144" t="s">
        <v>1</v>
      </c>
      <c r="N229" s="145" t="s">
        <v>40</v>
      </c>
      <c r="P229" s="146">
        <f t="shared" si="31"/>
        <v>0</v>
      </c>
      <c r="Q229" s="146">
        <v>0</v>
      </c>
      <c r="R229" s="146">
        <f t="shared" si="32"/>
        <v>0</v>
      </c>
      <c r="S229" s="146">
        <v>0</v>
      </c>
      <c r="T229" s="147">
        <f t="shared" si="33"/>
        <v>0</v>
      </c>
      <c r="AR229" s="148" t="s">
        <v>453</v>
      </c>
      <c r="AT229" s="148" t="s">
        <v>168</v>
      </c>
      <c r="AU229" s="148" t="s">
        <v>173</v>
      </c>
      <c r="AY229" s="13" t="s">
        <v>164</v>
      </c>
      <c r="BE229" s="149">
        <f t="shared" si="34"/>
        <v>0</v>
      </c>
      <c r="BF229" s="149">
        <f t="shared" si="35"/>
        <v>0</v>
      </c>
      <c r="BG229" s="149">
        <f t="shared" si="36"/>
        <v>0</v>
      </c>
      <c r="BH229" s="149">
        <f t="shared" si="37"/>
        <v>0</v>
      </c>
      <c r="BI229" s="149">
        <f t="shared" si="38"/>
        <v>0</v>
      </c>
      <c r="BJ229" s="13" t="s">
        <v>173</v>
      </c>
      <c r="BK229" s="149">
        <f t="shared" si="39"/>
        <v>0</v>
      </c>
      <c r="BL229" s="13" t="s">
        <v>453</v>
      </c>
      <c r="BM229" s="148" t="s">
        <v>1282</v>
      </c>
    </row>
    <row r="230" spans="2:65" s="1" customFormat="1" ht="21.75" customHeight="1">
      <c r="B230" s="135"/>
      <c r="C230" s="155" t="s">
        <v>862</v>
      </c>
      <c r="D230" s="155" t="s">
        <v>556</v>
      </c>
      <c r="E230" s="156" t="s">
        <v>4032</v>
      </c>
      <c r="F230" s="157" t="s">
        <v>4033</v>
      </c>
      <c r="G230" s="158" t="s">
        <v>249</v>
      </c>
      <c r="H230" s="159">
        <v>50</v>
      </c>
      <c r="I230" s="160"/>
      <c r="J230" s="161">
        <f t="shared" si="30"/>
        <v>0</v>
      </c>
      <c r="K230" s="162"/>
      <c r="L230" s="163"/>
      <c r="M230" s="164" t="s">
        <v>1</v>
      </c>
      <c r="N230" s="165" t="s">
        <v>40</v>
      </c>
      <c r="P230" s="146">
        <f t="shared" si="31"/>
        <v>0</v>
      </c>
      <c r="Q230" s="146">
        <v>5.5999999999999995E-4</v>
      </c>
      <c r="R230" s="146">
        <f t="shared" si="32"/>
        <v>2.7999999999999997E-2</v>
      </c>
      <c r="S230" s="146">
        <v>0</v>
      </c>
      <c r="T230" s="147">
        <f t="shared" si="33"/>
        <v>0</v>
      </c>
      <c r="AR230" s="148" t="s">
        <v>1476</v>
      </c>
      <c r="AT230" s="148" t="s">
        <v>556</v>
      </c>
      <c r="AU230" s="148" t="s">
        <v>173</v>
      </c>
      <c r="AY230" s="13" t="s">
        <v>164</v>
      </c>
      <c r="BE230" s="149">
        <f t="shared" si="34"/>
        <v>0</v>
      </c>
      <c r="BF230" s="149">
        <f t="shared" si="35"/>
        <v>0</v>
      </c>
      <c r="BG230" s="149">
        <f t="shared" si="36"/>
        <v>0</v>
      </c>
      <c r="BH230" s="149">
        <f t="shared" si="37"/>
        <v>0</v>
      </c>
      <c r="BI230" s="149">
        <f t="shared" si="38"/>
        <v>0</v>
      </c>
      <c r="BJ230" s="13" t="s">
        <v>173</v>
      </c>
      <c r="BK230" s="149">
        <f t="shared" si="39"/>
        <v>0</v>
      </c>
      <c r="BL230" s="13" t="s">
        <v>453</v>
      </c>
      <c r="BM230" s="148" t="s">
        <v>1290</v>
      </c>
    </row>
    <row r="231" spans="2:65" s="1" customFormat="1" ht="24.2" customHeight="1">
      <c r="B231" s="135"/>
      <c r="C231" s="136" t="s">
        <v>866</v>
      </c>
      <c r="D231" s="136" t="s">
        <v>168</v>
      </c>
      <c r="E231" s="137" t="s">
        <v>4034</v>
      </c>
      <c r="F231" s="138" t="s">
        <v>4035</v>
      </c>
      <c r="G231" s="139" t="s">
        <v>249</v>
      </c>
      <c r="H231" s="140">
        <v>500</v>
      </c>
      <c r="I231" s="141"/>
      <c r="J231" s="142">
        <f t="shared" si="30"/>
        <v>0</v>
      </c>
      <c r="K231" s="143"/>
      <c r="L231" s="28"/>
      <c r="M231" s="144" t="s">
        <v>1</v>
      </c>
      <c r="N231" s="145" t="s">
        <v>40</v>
      </c>
      <c r="P231" s="146">
        <f t="shared" si="31"/>
        <v>0</v>
      </c>
      <c r="Q231" s="146">
        <v>0</v>
      </c>
      <c r="R231" s="146">
        <f t="shared" si="32"/>
        <v>0</v>
      </c>
      <c r="S231" s="146">
        <v>0</v>
      </c>
      <c r="T231" s="147">
        <f t="shared" si="33"/>
        <v>0</v>
      </c>
      <c r="AR231" s="148" t="s">
        <v>453</v>
      </c>
      <c r="AT231" s="148" t="s">
        <v>168</v>
      </c>
      <c r="AU231" s="148" t="s">
        <v>173</v>
      </c>
      <c r="AY231" s="13" t="s">
        <v>164</v>
      </c>
      <c r="BE231" s="149">
        <f t="shared" si="34"/>
        <v>0</v>
      </c>
      <c r="BF231" s="149">
        <f t="shared" si="35"/>
        <v>0</v>
      </c>
      <c r="BG231" s="149">
        <f t="shared" si="36"/>
        <v>0</v>
      </c>
      <c r="BH231" s="149">
        <f t="shared" si="37"/>
        <v>0</v>
      </c>
      <c r="BI231" s="149">
        <f t="shared" si="38"/>
        <v>0</v>
      </c>
      <c r="BJ231" s="13" t="s">
        <v>173</v>
      </c>
      <c r="BK231" s="149">
        <f t="shared" si="39"/>
        <v>0</v>
      </c>
      <c r="BL231" s="13" t="s">
        <v>453</v>
      </c>
      <c r="BM231" s="148" t="s">
        <v>1298</v>
      </c>
    </row>
    <row r="232" spans="2:65" s="1" customFormat="1" ht="21.75" customHeight="1">
      <c r="B232" s="135"/>
      <c r="C232" s="155" t="s">
        <v>870</v>
      </c>
      <c r="D232" s="155" t="s">
        <v>556</v>
      </c>
      <c r="E232" s="156" t="s">
        <v>4036</v>
      </c>
      <c r="F232" s="157" t="s">
        <v>4037</v>
      </c>
      <c r="G232" s="158" t="s">
        <v>249</v>
      </c>
      <c r="H232" s="159">
        <v>500</v>
      </c>
      <c r="I232" s="160"/>
      <c r="J232" s="161">
        <f t="shared" si="30"/>
        <v>0</v>
      </c>
      <c r="K232" s="162"/>
      <c r="L232" s="163"/>
      <c r="M232" s="164" t="s">
        <v>1</v>
      </c>
      <c r="N232" s="165" t="s">
        <v>40</v>
      </c>
      <c r="P232" s="146">
        <f t="shared" si="31"/>
        <v>0</v>
      </c>
      <c r="Q232" s="146">
        <v>2.7E-4</v>
      </c>
      <c r="R232" s="146">
        <f t="shared" si="32"/>
        <v>0.13500000000000001</v>
      </c>
      <c r="S232" s="146">
        <v>0</v>
      </c>
      <c r="T232" s="147">
        <f t="shared" si="33"/>
        <v>0</v>
      </c>
      <c r="AR232" s="148" t="s">
        <v>1476</v>
      </c>
      <c r="AT232" s="148" t="s">
        <v>556</v>
      </c>
      <c r="AU232" s="148" t="s">
        <v>173</v>
      </c>
      <c r="AY232" s="13" t="s">
        <v>164</v>
      </c>
      <c r="BE232" s="149">
        <f t="shared" si="34"/>
        <v>0</v>
      </c>
      <c r="BF232" s="149">
        <f t="shared" si="35"/>
        <v>0</v>
      </c>
      <c r="BG232" s="149">
        <f t="shared" si="36"/>
        <v>0</v>
      </c>
      <c r="BH232" s="149">
        <f t="shared" si="37"/>
        <v>0</v>
      </c>
      <c r="BI232" s="149">
        <f t="shared" si="38"/>
        <v>0</v>
      </c>
      <c r="BJ232" s="13" t="s">
        <v>173</v>
      </c>
      <c r="BK232" s="149">
        <f t="shared" si="39"/>
        <v>0</v>
      </c>
      <c r="BL232" s="13" t="s">
        <v>453</v>
      </c>
      <c r="BM232" s="148" t="s">
        <v>1306</v>
      </c>
    </row>
    <row r="233" spans="2:65" s="1" customFormat="1" ht="24.2" customHeight="1">
      <c r="B233" s="135"/>
      <c r="C233" s="136" t="s">
        <v>874</v>
      </c>
      <c r="D233" s="136" t="s">
        <v>168</v>
      </c>
      <c r="E233" s="137" t="s">
        <v>4038</v>
      </c>
      <c r="F233" s="138" t="s">
        <v>4039</v>
      </c>
      <c r="G233" s="139" t="s">
        <v>249</v>
      </c>
      <c r="H233" s="140">
        <v>500</v>
      </c>
      <c r="I233" s="141"/>
      <c r="J233" s="142">
        <f t="shared" si="30"/>
        <v>0</v>
      </c>
      <c r="K233" s="143"/>
      <c r="L233" s="28"/>
      <c r="M233" s="144" t="s">
        <v>1</v>
      </c>
      <c r="N233" s="145" t="s">
        <v>40</v>
      </c>
      <c r="P233" s="146">
        <f t="shared" si="31"/>
        <v>0</v>
      </c>
      <c r="Q233" s="146">
        <v>0</v>
      </c>
      <c r="R233" s="146">
        <f t="shared" si="32"/>
        <v>0</v>
      </c>
      <c r="S233" s="146">
        <v>0</v>
      </c>
      <c r="T233" s="147">
        <f t="shared" si="33"/>
        <v>0</v>
      </c>
      <c r="AR233" s="148" t="s">
        <v>453</v>
      </c>
      <c r="AT233" s="148" t="s">
        <v>168</v>
      </c>
      <c r="AU233" s="148" t="s">
        <v>173</v>
      </c>
      <c r="AY233" s="13" t="s">
        <v>164</v>
      </c>
      <c r="BE233" s="149">
        <f t="shared" si="34"/>
        <v>0</v>
      </c>
      <c r="BF233" s="149">
        <f t="shared" si="35"/>
        <v>0</v>
      </c>
      <c r="BG233" s="149">
        <f t="shared" si="36"/>
        <v>0</v>
      </c>
      <c r="BH233" s="149">
        <f t="shared" si="37"/>
        <v>0</v>
      </c>
      <c r="BI233" s="149">
        <f t="shared" si="38"/>
        <v>0</v>
      </c>
      <c r="BJ233" s="13" t="s">
        <v>173</v>
      </c>
      <c r="BK233" s="149">
        <f t="shared" si="39"/>
        <v>0</v>
      </c>
      <c r="BL233" s="13" t="s">
        <v>453</v>
      </c>
      <c r="BM233" s="148" t="s">
        <v>1314</v>
      </c>
    </row>
    <row r="234" spans="2:65" s="1" customFormat="1" ht="21.75" customHeight="1">
      <c r="B234" s="135"/>
      <c r="C234" s="155" t="s">
        <v>878</v>
      </c>
      <c r="D234" s="155" t="s">
        <v>556</v>
      </c>
      <c r="E234" s="156" t="s">
        <v>4040</v>
      </c>
      <c r="F234" s="157" t="s">
        <v>4041</v>
      </c>
      <c r="G234" s="158" t="s">
        <v>249</v>
      </c>
      <c r="H234" s="159">
        <v>500</v>
      </c>
      <c r="I234" s="160"/>
      <c r="J234" s="161">
        <f t="shared" si="30"/>
        <v>0</v>
      </c>
      <c r="K234" s="162"/>
      <c r="L234" s="163"/>
      <c r="M234" s="164" t="s">
        <v>1</v>
      </c>
      <c r="N234" s="165" t="s">
        <v>40</v>
      </c>
      <c r="P234" s="146">
        <f t="shared" si="31"/>
        <v>0</v>
      </c>
      <c r="Q234" s="146">
        <v>4.4999999999999999E-4</v>
      </c>
      <c r="R234" s="146">
        <f t="shared" si="32"/>
        <v>0.22500000000000001</v>
      </c>
      <c r="S234" s="146">
        <v>0</v>
      </c>
      <c r="T234" s="147">
        <f t="shared" si="33"/>
        <v>0</v>
      </c>
      <c r="AR234" s="148" t="s">
        <v>1476</v>
      </c>
      <c r="AT234" s="148" t="s">
        <v>556</v>
      </c>
      <c r="AU234" s="148" t="s">
        <v>173</v>
      </c>
      <c r="AY234" s="13" t="s">
        <v>164</v>
      </c>
      <c r="BE234" s="149">
        <f t="shared" si="34"/>
        <v>0</v>
      </c>
      <c r="BF234" s="149">
        <f t="shared" si="35"/>
        <v>0</v>
      </c>
      <c r="BG234" s="149">
        <f t="shared" si="36"/>
        <v>0</v>
      </c>
      <c r="BH234" s="149">
        <f t="shared" si="37"/>
        <v>0</v>
      </c>
      <c r="BI234" s="149">
        <f t="shared" si="38"/>
        <v>0</v>
      </c>
      <c r="BJ234" s="13" t="s">
        <v>173</v>
      </c>
      <c r="BK234" s="149">
        <f t="shared" si="39"/>
        <v>0</v>
      </c>
      <c r="BL234" s="13" t="s">
        <v>453</v>
      </c>
      <c r="BM234" s="148" t="s">
        <v>1322</v>
      </c>
    </row>
    <row r="235" spans="2:65" s="1" customFormat="1" ht="33" customHeight="1">
      <c r="B235" s="135"/>
      <c r="C235" s="136" t="s">
        <v>882</v>
      </c>
      <c r="D235" s="136" t="s">
        <v>168</v>
      </c>
      <c r="E235" s="137" t="s">
        <v>3736</v>
      </c>
      <c r="F235" s="138" t="s">
        <v>3737</v>
      </c>
      <c r="G235" s="139" t="s">
        <v>1052</v>
      </c>
      <c r="H235" s="166"/>
      <c r="I235" s="141"/>
      <c r="J235" s="142">
        <f t="shared" si="30"/>
        <v>0</v>
      </c>
      <c r="K235" s="143"/>
      <c r="L235" s="28"/>
      <c r="M235" s="144" t="s">
        <v>1</v>
      </c>
      <c r="N235" s="145" t="s">
        <v>40</v>
      </c>
      <c r="P235" s="146">
        <f t="shared" si="31"/>
        <v>0</v>
      </c>
      <c r="Q235" s="146">
        <v>0</v>
      </c>
      <c r="R235" s="146">
        <f t="shared" si="32"/>
        <v>0</v>
      </c>
      <c r="S235" s="146">
        <v>0</v>
      </c>
      <c r="T235" s="147">
        <f t="shared" si="33"/>
        <v>0</v>
      </c>
      <c r="AR235" s="148" t="s">
        <v>453</v>
      </c>
      <c r="AT235" s="148" t="s">
        <v>168</v>
      </c>
      <c r="AU235" s="148" t="s">
        <v>173</v>
      </c>
      <c r="AY235" s="13" t="s">
        <v>164</v>
      </c>
      <c r="BE235" s="149">
        <f t="shared" si="34"/>
        <v>0</v>
      </c>
      <c r="BF235" s="149">
        <f t="shared" si="35"/>
        <v>0</v>
      </c>
      <c r="BG235" s="149">
        <f t="shared" si="36"/>
        <v>0</v>
      </c>
      <c r="BH235" s="149">
        <f t="shared" si="37"/>
        <v>0</v>
      </c>
      <c r="BI235" s="149">
        <f t="shared" si="38"/>
        <v>0</v>
      </c>
      <c r="BJ235" s="13" t="s">
        <v>173</v>
      </c>
      <c r="BK235" s="149">
        <f t="shared" si="39"/>
        <v>0</v>
      </c>
      <c r="BL235" s="13" t="s">
        <v>453</v>
      </c>
      <c r="BM235" s="148" t="s">
        <v>1330</v>
      </c>
    </row>
    <row r="236" spans="2:65" s="11" customFormat="1" ht="25.9" customHeight="1">
      <c r="B236" s="123"/>
      <c r="D236" s="124" t="s">
        <v>73</v>
      </c>
      <c r="E236" s="125" t="s">
        <v>3744</v>
      </c>
      <c r="F236" s="125" t="s">
        <v>3745</v>
      </c>
      <c r="I236" s="126"/>
      <c r="J236" s="127">
        <f>BK236</f>
        <v>0</v>
      </c>
      <c r="L236" s="123"/>
      <c r="M236" s="128"/>
      <c r="P236" s="129">
        <f>SUM(P237:P238)</f>
        <v>0</v>
      </c>
      <c r="R236" s="129">
        <f>SUM(R237:R238)</f>
        <v>0</v>
      </c>
      <c r="T236" s="130">
        <f>SUM(T237:T238)</f>
        <v>0</v>
      </c>
      <c r="AR236" s="124" t="s">
        <v>172</v>
      </c>
      <c r="AT236" s="131" t="s">
        <v>73</v>
      </c>
      <c r="AU236" s="131" t="s">
        <v>74</v>
      </c>
      <c r="AY236" s="124" t="s">
        <v>164</v>
      </c>
      <c r="BK236" s="132">
        <f>SUM(BK237:BK238)</f>
        <v>0</v>
      </c>
    </row>
    <row r="237" spans="2:65" s="1" customFormat="1" ht="33" customHeight="1">
      <c r="B237" s="135"/>
      <c r="C237" s="136" t="s">
        <v>886</v>
      </c>
      <c r="D237" s="136" t="s">
        <v>168</v>
      </c>
      <c r="E237" s="137" t="s">
        <v>2534</v>
      </c>
      <c r="F237" s="138" t="s">
        <v>2535</v>
      </c>
      <c r="G237" s="139" t="s">
        <v>2417</v>
      </c>
      <c r="H237" s="140">
        <v>160</v>
      </c>
      <c r="I237" s="141"/>
      <c r="J237" s="142">
        <f>ROUND(I237*H237,2)</f>
        <v>0</v>
      </c>
      <c r="K237" s="143"/>
      <c r="L237" s="28"/>
      <c r="M237" s="144" t="s">
        <v>1</v>
      </c>
      <c r="N237" s="145" t="s">
        <v>40</v>
      </c>
      <c r="P237" s="146">
        <f>O237*H237</f>
        <v>0</v>
      </c>
      <c r="Q237" s="146">
        <v>0</v>
      </c>
      <c r="R237" s="146">
        <f>Q237*H237</f>
        <v>0</v>
      </c>
      <c r="S237" s="146">
        <v>0</v>
      </c>
      <c r="T237" s="147">
        <f>S237*H237</f>
        <v>0</v>
      </c>
      <c r="AR237" s="148" t="s">
        <v>3747</v>
      </c>
      <c r="AT237" s="148" t="s">
        <v>168</v>
      </c>
      <c r="AU237" s="148" t="s">
        <v>82</v>
      </c>
      <c r="AY237" s="13" t="s">
        <v>164</v>
      </c>
      <c r="BE237" s="149">
        <f>IF(N237="základná",J237,0)</f>
        <v>0</v>
      </c>
      <c r="BF237" s="149">
        <f>IF(N237="znížená",J237,0)</f>
        <v>0</v>
      </c>
      <c r="BG237" s="149">
        <f>IF(N237="zákl. prenesená",J237,0)</f>
        <v>0</v>
      </c>
      <c r="BH237" s="149">
        <f>IF(N237="zníž. prenesená",J237,0)</f>
        <v>0</v>
      </c>
      <c r="BI237" s="149">
        <f>IF(N237="nulová",J237,0)</f>
        <v>0</v>
      </c>
      <c r="BJ237" s="13" t="s">
        <v>173</v>
      </c>
      <c r="BK237" s="149">
        <f>ROUND(I237*H237,2)</f>
        <v>0</v>
      </c>
      <c r="BL237" s="13" t="s">
        <v>3747</v>
      </c>
      <c r="BM237" s="148" t="s">
        <v>1338</v>
      </c>
    </row>
    <row r="238" spans="2:65" s="1" customFormat="1" ht="37.9" customHeight="1">
      <c r="B238" s="135"/>
      <c r="C238" s="136" t="s">
        <v>890</v>
      </c>
      <c r="D238" s="136" t="s">
        <v>168</v>
      </c>
      <c r="E238" s="137" t="s">
        <v>2634</v>
      </c>
      <c r="F238" s="138" t="s">
        <v>2635</v>
      </c>
      <c r="G238" s="139" t="s">
        <v>2417</v>
      </c>
      <c r="H238" s="140">
        <v>40</v>
      </c>
      <c r="I238" s="141"/>
      <c r="J238" s="142">
        <f>ROUND(I238*H238,2)</f>
        <v>0</v>
      </c>
      <c r="K238" s="143"/>
      <c r="L238" s="28"/>
      <c r="M238" s="150" t="s">
        <v>1</v>
      </c>
      <c r="N238" s="151" t="s">
        <v>40</v>
      </c>
      <c r="O238" s="152"/>
      <c r="P238" s="153">
        <f>O238*H238</f>
        <v>0</v>
      </c>
      <c r="Q238" s="153">
        <v>0</v>
      </c>
      <c r="R238" s="153">
        <f>Q238*H238</f>
        <v>0</v>
      </c>
      <c r="S238" s="153">
        <v>0</v>
      </c>
      <c r="T238" s="154">
        <f>S238*H238</f>
        <v>0</v>
      </c>
      <c r="AR238" s="148" t="s">
        <v>3747</v>
      </c>
      <c r="AT238" s="148" t="s">
        <v>168</v>
      </c>
      <c r="AU238" s="148" t="s">
        <v>82</v>
      </c>
      <c r="AY238" s="13" t="s">
        <v>164</v>
      </c>
      <c r="BE238" s="149">
        <f>IF(N238="základná",J238,0)</f>
        <v>0</v>
      </c>
      <c r="BF238" s="149">
        <f>IF(N238="znížená",J238,0)</f>
        <v>0</v>
      </c>
      <c r="BG238" s="149">
        <f>IF(N238="zákl. prenesená",J238,0)</f>
        <v>0</v>
      </c>
      <c r="BH238" s="149">
        <f>IF(N238="zníž. prenesená",J238,0)</f>
        <v>0</v>
      </c>
      <c r="BI238" s="149">
        <f>IF(N238="nulová",J238,0)</f>
        <v>0</v>
      </c>
      <c r="BJ238" s="13" t="s">
        <v>173</v>
      </c>
      <c r="BK238" s="149">
        <f>ROUND(I238*H238,2)</f>
        <v>0</v>
      </c>
      <c r="BL238" s="13" t="s">
        <v>3747</v>
      </c>
      <c r="BM238" s="148" t="s">
        <v>1346</v>
      </c>
    </row>
    <row r="239" spans="2:65" s="1" customFormat="1" ht="6.95" customHeight="1">
      <c r="B239" s="43"/>
      <c r="C239" s="44"/>
      <c r="D239" s="44"/>
      <c r="E239" s="44"/>
      <c r="F239" s="44"/>
      <c r="G239" s="44"/>
      <c r="H239" s="44"/>
      <c r="I239" s="44"/>
      <c r="J239" s="44"/>
      <c r="K239" s="44"/>
      <c r="L239" s="28"/>
    </row>
  </sheetData>
  <autoFilter ref="C120:K238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128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ROUND(J132,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ROUND((SUM(BE132:BE221)),  2)</f>
        <v>0</v>
      </c>
      <c r="G33" s="91"/>
      <c r="H33" s="91"/>
      <c r="I33" s="92">
        <v>0.2</v>
      </c>
      <c r="J33" s="90">
        <f>ROUND(((SUM(BE132:BE221))*I33),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ROUND((SUM(BF132:BF221)),  2)</f>
        <v>0</v>
      </c>
      <c r="G34" s="91"/>
      <c r="H34" s="91"/>
      <c r="I34" s="92">
        <v>0.2</v>
      </c>
      <c r="J34" s="90">
        <f>ROUND(((SUM(BF132:BF221))*I34),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ROUND((SUM(BG132:BG221)),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ROUND((SUM(BH132:BH221)),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ROUND((SUM(BI132:BI221)),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01 - Búracie práce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J132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customHeight="1">
      <c r="B98" s="110"/>
      <c r="D98" s="111" t="s">
        <v>135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customHeight="1">
      <c r="B99" s="110"/>
      <c r="D99" s="111" t="s">
        <v>136</v>
      </c>
      <c r="E99" s="112"/>
      <c r="F99" s="112"/>
      <c r="G99" s="112"/>
      <c r="H99" s="112"/>
      <c r="I99" s="112"/>
      <c r="J99" s="113">
        <f>J171</f>
        <v>0</v>
      </c>
      <c r="L99" s="110"/>
    </row>
    <row r="100" spans="2:12" s="8" customFormat="1" ht="24.95" customHeight="1">
      <c r="B100" s="106"/>
      <c r="D100" s="107" t="s">
        <v>137</v>
      </c>
      <c r="E100" s="108"/>
      <c r="F100" s="108"/>
      <c r="G100" s="108"/>
      <c r="H100" s="108"/>
      <c r="I100" s="108"/>
      <c r="J100" s="109">
        <f>J173</f>
        <v>0</v>
      </c>
      <c r="L100" s="106"/>
    </row>
    <row r="101" spans="2:12" s="9" customFormat="1" ht="19.899999999999999" customHeight="1">
      <c r="B101" s="110"/>
      <c r="D101" s="111" t="s">
        <v>138</v>
      </c>
      <c r="E101" s="112"/>
      <c r="F101" s="112"/>
      <c r="G101" s="112"/>
      <c r="H101" s="112"/>
      <c r="I101" s="112"/>
      <c r="J101" s="113">
        <f>J174</f>
        <v>0</v>
      </c>
      <c r="L101" s="110"/>
    </row>
    <row r="102" spans="2:12" s="9" customFormat="1" ht="19.899999999999999" customHeight="1">
      <c r="B102" s="110"/>
      <c r="D102" s="111" t="s">
        <v>139</v>
      </c>
      <c r="E102" s="112"/>
      <c r="F102" s="112"/>
      <c r="G102" s="112"/>
      <c r="H102" s="112"/>
      <c r="I102" s="112"/>
      <c r="J102" s="113">
        <f>J179</f>
        <v>0</v>
      </c>
      <c r="L102" s="110"/>
    </row>
    <row r="103" spans="2:12" s="9" customFormat="1" ht="19.899999999999999" customHeight="1">
      <c r="B103" s="110"/>
      <c r="D103" s="111" t="s">
        <v>140</v>
      </c>
      <c r="E103" s="112"/>
      <c r="F103" s="112"/>
      <c r="G103" s="112"/>
      <c r="H103" s="112"/>
      <c r="I103" s="112"/>
      <c r="J103" s="113">
        <f>J183</f>
        <v>0</v>
      </c>
      <c r="L103" s="110"/>
    </row>
    <row r="104" spans="2:12" s="9" customFormat="1" ht="19.899999999999999" customHeight="1">
      <c r="B104" s="110"/>
      <c r="D104" s="111" t="s">
        <v>141</v>
      </c>
      <c r="E104" s="112"/>
      <c r="F104" s="112"/>
      <c r="G104" s="112"/>
      <c r="H104" s="112"/>
      <c r="I104" s="112"/>
      <c r="J104" s="113">
        <f>J185</f>
        <v>0</v>
      </c>
      <c r="L104" s="110"/>
    </row>
    <row r="105" spans="2:12" s="9" customFormat="1" ht="19.899999999999999" customHeight="1">
      <c r="B105" s="110"/>
      <c r="D105" s="111" t="s">
        <v>142</v>
      </c>
      <c r="E105" s="112"/>
      <c r="F105" s="112"/>
      <c r="G105" s="112"/>
      <c r="H105" s="112"/>
      <c r="I105" s="112"/>
      <c r="J105" s="113">
        <f>J187</f>
        <v>0</v>
      </c>
      <c r="L105" s="110"/>
    </row>
    <row r="106" spans="2:12" s="9" customFormat="1" ht="19.899999999999999" customHeight="1">
      <c r="B106" s="110"/>
      <c r="D106" s="111" t="s">
        <v>143</v>
      </c>
      <c r="E106" s="112"/>
      <c r="F106" s="112"/>
      <c r="G106" s="112"/>
      <c r="H106" s="112"/>
      <c r="I106" s="112"/>
      <c r="J106" s="113">
        <f>J189</f>
        <v>0</v>
      </c>
      <c r="L106" s="110"/>
    </row>
    <row r="107" spans="2:12" s="9" customFormat="1" ht="19.899999999999999" customHeight="1">
      <c r="B107" s="110"/>
      <c r="D107" s="111" t="s">
        <v>144</v>
      </c>
      <c r="E107" s="112"/>
      <c r="F107" s="112"/>
      <c r="G107" s="112"/>
      <c r="H107" s="112"/>
      <c r="I107" s="112"/>
      <c r="J107" s="113">
        <f>J191</f>
        <v>0</v>
      </c>
      <c r="L107" s="110"/>
    </row>
    <row r="108" spans="2:12" s="9" customFormat="1" ht="19.899999999999999" customHeight="1">
      <c r="B108" s="110"/>
      <c r="D108" s="111" t="s">
        <v>145</v>
      </c>
      <c r="E108" s="112"/>
      <c r="F108" s="112"/>
      <c r="G108" s="112"/>
      <c r="H108" s="112"/>
      <c r="I108" s="112"/>
      <c r="J108" s="113">
        <f>J199</f>
        <v>0</v>
      </c>
      <c r="L108" s="110"/>
    </row>
    <row r="109" spans="2:12" s="9" customFormat="1" ht="19.899999999999999" customHeight="1">
      <c r="B109" s="110"/>
      <c r="D109" s="111" t="s">
        <v>146</v>
      </c>
      <c r="E109" s="112"/>
      <c r="F109" s="112"/>
      <c r="G109" s="112"/>
      <c r="H109" s="112"/>
      <c r="I109" s="112"/>
      <c r="J109" s="113">
        <f>J208</f>
        <v>0</v>
      </c>
      <c r="L109" s="110"/>
    </row>
    <row r="110" spans="2:12" s="9" customFormat="1" ht="19.899999999999999" customHeight="1">
      <c r="B110" s="110"/>
      <c r="D110" s="111" t="s">
        <v>147</v>
      </c>
      <c r="E110" s="112"/>
      <c r="F110" s="112"/>
      <c r="G110" s="112"/>
      <c r="H110" s="112"/>
      <c r="I110" s="112"/>
      <c r="J110" s="113">
        <f>J212</f>
        <v>0</v>
      </c>
      <c r="L110" s="110"/>
    </row>
    <row r="111" spans="2:12" s="9" customFormat="1" ht="19.899999999999999" customHeight="1">
      <c r="B111" s="110"/>
      <c r="D111" s="111" t="s">
        <v>148</v>
      </c>
      <c r="E111" s="112"/>
      <c r="F111" s="112"/>
      <c r="G111" s="112"/>
      <c r="H111" s="112"/>
      <c r="I111" s="112"/>
      <c r="J111" s="113">
        <f>J216</f>
        <v>0</v>
      </c>
      <c r="L111" s="110"/>
    </row>
    <row r="112" spans="2:12" s="8" customFormat="1" ht="24.95" customHeight="1">
      <c r="B112" s="106"/>
      <c r="D112" s="107" t="s">
        <v>149</v>
      </c>
      <c r="E112" s="108"/>
      <c r="F112" s="108"/>
      <c r="G112" s="108"/>
      <c r="H112" s="108"/>
      <c r="I112" s="108"/>
      <c r="J112" s="109">
        <f>J219</f>
        <v>0</v>
      </c>
      <c r="L112" s="106"/>
    </row>
    <row r="113" spans="2:12" s="1" customFormat="1" ht="21.75" customHeight="1">
      <c r="B113" s="28"/>
      <c r="L113" s="28"/>
    </row>
    <row r="114" spans="2:12" s="1" customFormat="1" ht="6.95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150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26.25" customHeight="1">
      <c r="B122" s="28"/>
      <c r="E122" s="215" t="str">
        <f>E7</f>
        <v>Obnova a modernizácia objektu Centra univerzitného športu pri SPU v Nitre</v>
      </c>
      <c r="F122" s="216"/>
      <c r="G122" s="216"/>
      <c r="H122" s="216"/>
      <c r="L122" s="28"/>
    </row>
    <row r="123" spans="2:12" s="1" customFormat="1" ht="12" customHeight="1">
      <c r="B123" s="28"/>
      <c r="C123" s="23" t="s">
        <v>127</v>
      </c>
      <c r="L123" s="28"/>
    </row>
    <row r="124" spans="2:12" s="1" customFormat="1" ht="16.5" customHeight="1">
      <c r="B124" s="28"/>
      <c r="E124" s="177" t="str">
        <f>E9</f>
        <v>01 - Búracie práce</v>
      </c>
      <c r="F124" s="217"/>
      <c r="G124" s="217"/>
      <c r="H124" s="217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Nitra</v>
      </c>
      <c r="I126" s="23" t="s">
        <v>21</v>
      </c>
      <c r="J126" s="51">
        <f>IF(J12="","",J12)</f>
        <v>45406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22</v>
      </c>
      <c r="F128" s="21" t="str">
        <f>E15</f>
        <v>SPU v Nitre</v>
      </c>
      <c r="I128" s="23" t="s">
        <v>28</v>
      </c>
      <c r="J128" s="26" t="str">
        <f>E21</f>
        <v>Ing. Stanislav Mikle</v>
      </c>
      <c r="L128" s="28"/>
    </row>
    <row r="129" spans="2:65" s="1" customFormat="1" ht="15.2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>Béger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4"/>
      <c r="C131" s="115" t="s">
        <v>151</v>
      </c>
      <c r="D131" s="116" t="s">
        <v>59</v>
      </c>
      <c r="E131" s="116" t="s">
        <v>55</v>
      </c>
      <c r="F131" s="116" t="s">
        <v>56</v>
      </c>
      <c r="G131" s="116" t="s">
        <v>152</v>
      </c>
      <c r="H131" s="116" t="s">
        <v>153</v>
      </c>
      <c r="I131" s="116" t="s">
        <v>154</v>
      </c>
      <c r="J131" s="117" t="s">
        <v>131</v>
      </c>
      <c r="K131" s="118" t="s">
        <v>155</v>
      </c>
      <c r="L131" s="114"/>
      <c r="M131" s="58" t="s">
        <v>1</v>
      </c>
      <c r="N131" s="59" t="s">
        <v>38</v>
      </c>
      <c r="O131" s="59" t="s">
        <v>156</v>
      </c>
      <c r="P131" s="59" t="s">
        <v>157</v>
      </c>
      <c r="Q131" s="59" t="s">
        <v>158</v>
      </c>
      <c r="R131" s="59" t="s">
        <v>159</v>
      </c>
      <c r="S131" s="59" t="s">
        <v>160</v>
      </c>
      <c r="T131" s="60" t="s">
        <v>161</v>
      </c>
    </row>
    <row r="132" spans="2:65" s="1" customFormat="1" ht="22.9" customHeight="1">
      <c r="B132" s="28"/>
      <c r="C132" s="63" t="s">
        <v>132</v>
      </c>
      <c r="J132" s="119">
        <f>BK132</f>
        <v>0</v>
      </c>
      <c r="L132" s="28"/>
      <c r="M132" s="61"/>
      <c r="N132" s="52"/>
      <c r="O132" s="52"/>
      <c r="P132" s="120">
        <f>P133+P173+P219</f>
        <v>0</v>
      </c>
      <c r="Q132" s="52"/>
      <c r="R132" s="120">
        <f>R133+R173+R219</f>
        <v>0.3719657294</v>
      </c>
      <c r="S132" s="52"/>
      <c r="T132" s="121">
        <f>T133+T173+T219</f>
        <v>836.02223628000002</v>
      </c>
      <c r="AT132" s="13" t="s">
        <v>73</v>
      </c>
      <c r="AU132" s="13" t="s">
        <v>133</v>
      </c>
      <c r="BK132" s="122">
        <f>BK133+BK173+BK219</f>
        <v>0</v>
      </c>
    </row>
    <row r="133" spans="2:65" s="11" customFormat="1" ht="25.9" customHeight="1">
      <c r="B133" s="123"/>
      <c r="D133" s="124" t="s">
        <v>73</v>
      </c>
      <c r="E133" s="125" t="s">
        <v>162</v>
      </c>
      <c r="F133" s="125" t="s">
        <v>163</v>
      </c>
      <c r="I133" s="126"/>
      <c r="J133" s="127">
        <f>BK133</f>
        <v>0</v>
      </c>
      <c r="L133" s="123"/>
      <c r="M133" s="128"/>
      <c r="P133" s="129">
        <f>P134+P171</f>
        <v>0</v>
      </c>
      <c r="R133" s="129">
        <f>R134+R171</f>
        <v>7.7448214399999993E-2</v>
      </c>
      <c r="T133" s="130">
        <f>T134+T171</f>
        <v>413.03045900000001</v>
      </c>
      <c r="AR133" s="124" t="s">
        <v>82</v>
      </c>
      <c r="AT133" s="131" t="s">
        <v>73</v>
      </c>
      <c r="AU133" s="131" t="s">
        <v>74</v>
      </c>
      <c r="AY133" s="124" t="s">
        <v>164</v>
      </c>
      <c r="BK133" s="132">
        <f>BK134+BK171</f>
        <v>0</v>
      </c>
    </row>
    <row r="134" spans="2:65" s="11" customFormat="1" ht="22.9" customHeight="1">
      <c r="B134" s="123"/>
      <c r="D134" s="124" t="s">
        <v>73</v>
      </c>
      <c r="E134" s="133" t="s">
        <v>165</v>
      </c>
      <c r="F134" s="133" t="s">
        <v>166</v>
      </c>
      <c r="I134" s="126"/>
      <c r="J134" s="134">
        <f>BK134</f>
        <v>0</v>
      </c>
      <c r="L134" s="123"/>
      <c r="M134" s="128"/>
      <c r="P134" s="129">
        <f>SUM(P135:P170)</f>
        <v>0</v>
      </c>
      <c r="R134" s="129">
        <f>SUM(R135:R170)</f>
        <v>7.7448214399999993E-2</v>
      </c>
      <c r="T134" s="130">
        <f>SUM(T135:T170)</f>
        <v>413.03045900000001</v>
      </c>
      <c r="AR134" s="124" t="s">
        <v>82</v>
      </c>
      <c r="AT134" s="131" t="s">
        <v>73</v>
      </c>
      <c r="AU134" s="131" t="s">
        <v>82</v>
      </c>
      <c r="AY134" s="124" t="s">
        <v>164</v>
      </c>
      <c r="BK134" s="132">
        <f>SUM(BK135:BK170)</f>
        <v>0</v>
      </c>
    </row>
    <row r="135" spans="2:65" s="1" customFormat="1" ht="24.2" customHeight="1">
      <c r="B135" s="135"/>
      <c r="C135" s="136" t="s">
        <v>167</v>
      </c>
      <c r="D135" s="136" t="s">
        <v>168</v>
      </c>
      <c r="E135" s="137" t="s">
        <v>169</v>
      </c>
      <c r="F135" s="138" t="s">
        <v>170</v>
      </c>
      <c r="G135" s="139" t="s">
        <v>171</v>
      </c>
      <c r="H135" s="140">
        <v>33.345999999999997</v>
      </c>
      <c r="I135" s="141"/>
      <c r="J135" s="142">
        <f t="shared" ref="J135:J170" si="0">ROUND(I135*H135,2)</f>
        <v>0</v>
      </c>
      <c r="K135" s="143"/>
      <c r="L135" s="28"/>
      <c r="M135" s="144" t="s">
        <v>1</v>
      </c>
      <c r="N135" s="145" t="s">
        <v>40</v>
      </c>
      <c r="P135" s="146">
        <f t="shared" ref="P135:P170" si="1">O135*H135</f>
        <v>0</v>
      </c>
      <c r="Q135" s="146">
        <v>0</v>
      </c>
      <c r="R135" s="146">
        <f t="shared" ref="R135:R170" si="2">Q135*H135</f>
        <v>0</v>
      </c>
      <c r="S135" s="146">
        <v>0</v>
      </c>
      <c r="T135" s="147">
        <f t="shared" ref="T135:T170" si="3">S135*H135</f>
        <v>0</v>
      </c>
      <c r="AR135" s="148" t="s">
        <v>172</v>
      </c>
      <c r="AT135" s="148" t="s">
        <v>168</v>
      </c>
      <c r="AU135" s="148" t="s">
        <v>173</v>
      </c>
      <c r="AY135" s="13" t="s">
        <v>164</v>
      </c>
      <c r="BE135" s="149">
        <f t="shared" ref="BE135:BE170" si="4">IF(N135="základná",J135,0)</f>
        <v>0</v>
      </c>
      <c r="BF135" s="149">
        <f t="shared" ref="BF135:BF170" si="5">IF(N135="znížená",J135,0)</f>
        <v>0</v>
      </c>
      <c r="BG135" s="149">
        <f t="shared" ref="BG135:BG170" si="6">IF(N135="zákl. prenesená",J135,0)</f>
        <v>0</v>
      </c>
      <c r="BH135" s="149">
        <f t="shared" ref="BH135:BH170" si="7">IF(N135="zníž. prenesená",J135,0)</f>
        <v>0</v>
      </c>
      <c r="BI135" s="149">
        <f t="shared" ref="BI135:BI170" si="8">IF(N135="nulová",J135,0)</f>
        <v>0</v>
      </c>
      <c r="BJ135" s="13" t="s">
        <v>173</v>
      </c>
      <c r="BK135" s="149">
        <f t="shared" ref="BK135:BK170" si="9">ROUND(I135*H135,2)</f>
        <v>0</v>
      </c>
      <c r="BL135" s="13" t="s">
        <v>172</v>
      </c>
      <c r="BM135" s="148" t="s">
        <v>174</v>
      </c>
    </row>
    <row r="136" spans="2:65" s="1" customFormat="1" ht="21.75" customHeight="1">
      <c r="B136" s="135"/>
      <c r="C136" s="136" t="s">
        <v>108</v>
      </c>
      <c r="D136" s="136" t="s">
        <v>168</v>
      </c>
      <c r="E136" s="137" t="s">
        <v>175</v>
      </c>
      <c r="F136" s="138" t="s">
        <v>176</v>
      </c>
      <c r="G136" s="139" t="s">
        <v>177</v>
      </c>
      <c r="H136" s="140">
        <v>10.904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2.2000000000000002</v>
      </c>
      <c r="T136" s="147">
        <f t="shared" si="3"/>
        <v>23.988800000000001</v>
      </c>
      <c r="AR136" s="148" t="s">
        <v>172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178</v>
      </c>
    </row>
    <row r="137" spans="2:65" s="1" customFormat="1" ht="21.75" customHeight="1">
      <c r="B137" s="135"/>
      <c r="C137" s="136" t="s">
        <v>111</v>
      </c>
      <c r="D137" s="136" t="s">
        <v>168</v>
      </c>
      <c r="E137" s="137" t="s">
        <v>179</v>
      </c>
      <c r="F137" s="138" t="s">
        <v>180</v>
      </c>
      <c r="G137" s="139" t="s">
        <v>177</v>
      </c>
      <c r="H137" s="140">
        <v>0.64800000000000002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2.4</v>
      </c>
      <c r="T137" s="147">
        <f t="shared" si="3"/>
        <v>1.5551999999999999</v>
      </c>
      <c r="AR137" s="148" t="s">
        <v>172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181</v>
      </c>
    </row>
    <row r="138" spans="2:65" s="1" customFormat="1" ht="24.2" customHeight="1">
      <c r="B138" s="135"/>
      <c r="C138" s="136" t="s">
        <v>182</v>
      </c>
      <c r="D138" s="136" t="s">
        <v>168</v>
      </c>
      <c r="E138" s="137" t="s">
        <v>183</v>
      </c>
      <c r="F138" s="138" t="s">
        <v>184</v>
      </c>
      <c r="G138" s="139" t="s">
        <v>177</v>
      </c>
      <c r="H138" s="140">
        <v>0.52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2.4</v>
      </c>
      <c r="T138" s="147">
        <f t="shared" si="3"/>
        <v>1.248</v>
      </c>
      <c r="AR138" s="148" t="s">
        <v>172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185</v>
      </c>
    </row>
    <row r="139" spans="2:65" s="1" customFormat="1" ht="37.9" customHeight="1">
      <c r="B139" s="135"/>
      <c r="C139" s="136" t="s">
        <v>114</v>
      </c>
      <c r="D139" s="136" t="s">
        <v>168</v>
      </c>
      <c r="E139" s="137" t="s">
        <v>186</v>
      </c>
      <c r="F139" s="138" t="s">
        <v>187</v>
      </c>
      <c r="G139" s="139" t="s">
        <v>171</v>
      </c>
      <c r="H139" s="140">
        <v>25.091999999999999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0.19600000000000001</v>
      </c>
      <c r="T139" s="147">
        <f t="shared" si="3"/>
        <v>4.9180320000000002</v>
      </c>
      <c r="AR139" s="148" t="s">
        <v>172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188</v>
      </c>
    </row>
    <row r="140" spans="2:65" s="1" customFormat="1" ht="16.5" customHeight="1">
      <c r="B140" s="135"/>
      <c r="C140" s="136" t="s">
        <v>189</v>
      </c>
      <c r="D140" s="136" t="s">
        <v>168</v>
      </c>
      <c r="E140" s="137" t="s">
        <v>190</v>
      </c>
      <c r="F140" s="138" t="s">
        <v>191</v>
      </c>
      <c r="G140" s="139" t="s">
        <v>192</v>
      </c>
      <c r="H140" s="140">
        <v>12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0.19600000000000001</v>
      </c>
      <c r="T140" s="147">
        <f t="shared" si="3"/>
        <v>2.3520000000000003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193</v>
      </c>
    </row>
    <row r="141" spans="2:65" s="1" customFormat="1" ht="24.2" customHeight="1">
      <c r="B141" s="135"/>
      <c r="C141" s="136" t="s">
        <v>194</v>
      </c>
      <c r="D141" s="136" t="s">
        <v>168</v>
      </c>
      <c r="E141" s="137" t="s">
        <v>195</v>
      </c>
      <c r="F141" s="138" t="s">
        <v>196</v>
      </c>
      <c r="G141" s="139" t="s">
        <v>171</v>
      </c>
      <c r="H141" s="140">
        <v>33.345999999999997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0.19600000000000001</v>
      </c>
      <c r="T141" s="147">
        <f t="shared" si="3"/>
        <v>6.5358159999999996</v>
      </c>
      <c r="AR141" s="148" t="s">
        <v>172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197</v>
      </c>
    </row>
    <row r="142" spans="2:65" s="1" customFormat="1" ht="24.2" customHeight="1">
      <c r="B142" s="135"/>
      <c r="C142" s="136" t="s">
        <v>117</v>
      </c>
      <c r="D142" s="136" t="s">
        <v>168</v>
      </c>
      <c r="E142" s="137" t="s">
        <v>198</v>
      </c>
      <c r="F142" s="138" t="s">
        <v>199</v>
      </c>
      <c r="G142" s="139" t="s">
        <v>171</v>
      </c>
      <c r="H142" s="140">
        <v>409.52699999999999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0.19600000000000001</v>
      </c>
      <c r="T142" s="147">
        <f t="shared" si="3"/>
        <v>80.267291999999998</v>
      </c>
      <c r="AR142" s="148" t="s">
        <v>172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200</v>
      </c>
    </row>
    <row r="143" spans="2:65" s="1" customFormat="1" ht="49.15" customHeight="1">
      <c r="B143" s="135"/>
      <c r="C143" s="136" t="s">
        <v>120</v>
      </c>
      <c r="D143" s="136" t="s">
        <v>168</v>
      </c>
      <c r="E143" s="137" t="s">
        <v>201</v>
      </c>
      <c r="F143" s="138" t="s">
        <v>202</v>
      </c>
      <c r="G143" s="139" t="s">
        <v>177</v>
      </c>
      <c r="H143" s="140">
        <v>10.144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1.905</v>
      </c>
      <c r="T143" s="147">
        <f t="shared" si="3"/>
        <v>19.32432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203</v>
      </c>
    </row>
    <row r="144" spans="2:65" s="1" customFormat="1" ht="24.2" customHeight="1">
      <c r="B144" s="135"/>
      <c r="C144" s="136" t="s">
        <v>123</v>
      </c>
      <c r="D144" s="136" t="s">
        <v>168</v>
      </c>
      <c r="E144" s="137" t="s">
        <v>204</v>
      </c>
      <c r="F144" s="138" t="s">
        <v>205</v>
      </c>
      <c r="G144" s="139" t="s">
        <v>171</v>
      </c>
      <c r="H144" s="140">
        <v>46.89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5.5E-2</v>
      </c>
      <c r="T144" s="147">
        <f t="shared" si="3"/>
        <v>2.5789499999999999</v>
      </c>
      <c r="AR144" s="148" t="s">
        <v>172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206</v>
      </c>
    </row>
    <row r="145" spans="2:65" s="1" customFormat="1" ht="21.75" customHeight="1">
      <c r="B145" s="135"/>
      <c r="C145" s="136" t="s">
        <v>207</v>
      </c>
      <c r="D145" s="136" t="s">
        <v>168</v>
      </c>
      <c r="E145" s="137" t="s">
        <v>208</v>
      </c>
      <c r="F145" s="138" t="s">
        <v>209</v>
      </c>
      <c r="G145" s="139" t="s">
        <v>171</v>
      </c>
      <c r="H145" s="140">
        <v>8.7170000000000005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7.4999999999999997E-2</v>
      </c>
      <c r="T145" s="147">
        <f t="shared" si="3"/>
        <v>0.653775</v>
      </c>
      <c r="AR145" s="148" t="s">
        <v>172</v>
      </c>
      <c r="AT145" s="148" t="s">
        <v>168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210</v>
      </c>
    </row>
    <row r="146" spans="2:65" s="1" customFormat="1" ht="33" customHeight="1">
      <c r="B146" s="135"/>
      <c r="C146" s="136" t="s">
        <v>211</v>
      </c>
      <c r="D146" s="136" t="s">
        <v>168</v>
      </c>
      <c r="E146" s="137" t="s">
        <v>212</v>
      </c>
      <c r="F146" s="138" t="s">
        <v>213</v>
      </c>
      <c r="G146" s="139" t="s">
        <v>177</v>
      </c>
      <c r="H146" s="140">
        <v>9.9000000000000005E-2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2.4</v>
      </c>
      <c r="T146" s="147">
        <f t="shared" si="3"/>
        <v>0.23760000000000001</v>
      </c>
      <c r="AR146" s="148" t="s">
        <v>172</v>
      </c>
      <c r="AT146" s="148" t="s">
        <v>168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172</v>
      </c>
      <c r="BM146" s="148" t="s">
        <v>214</v>
      </c>
    </row>
    <row r="147" spans="2:65" s="1" customFormat="1" ht="24.2" customHeight="1">
      <c r="B147" s="135"/>
      <c r="C147" s="136" t="s">
        <v>215</v>
      </c>
      <c r="D147" s="136" t="s">
        <v>168</v>
      </c>
      <c r="E147" s="137" t="s">
        <v>216</v>
      </c>
      <c r="F147" s="138" t="s">
        <v>217</v>
      </c>
      <c r="G147" s="139" t="s">
        <v>177</v>
      </c>
      <c r="H147" s="140">
        <v>13.973000000000001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2.2000000000000002</v>
      </c>
      <c r="T147" s="147">
        <f t="shared" si="3"/>
        <v>30.740600000000004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172</v>
      </c>
      <c r="BM147" s="148" t="s">
        <v>218</v>
      </c>
    </row>
    <row r="148" spans="2:65" s="1" customFormat="1" ht="21.75" customHeight="1">
      <c r="B148" s="135"/>
      <c r="C148" s="136" t="s">
        <v>219</v>
      </c>
      <c r="D148" s="136" t="s">
        <v>168</v>
      </c>
      <c r="E148" s="137" t="s">
        <v>220</v>
      </c>
      <c r="F148" s="138" t="s">
        <v>221</v>
      </c>
      <c r="G148" s="139" t="s">
        <v>171</v>
      </c>
      <c r="H148" s="140">
        <v>27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0.02</v>
      </c>
      <c r="T148" s="147">
        <f t="shared" si="3"/>
        <v>0.54</v>
      </c>
      <c r="AR148" s="148" t="s">
        <v>172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172</v>
      </c>
      <c r="BM148" s="148" t="s">
        <v>222</v>
      </c>
    </row>
    <row r="149" spans="2:65" s="1" customFormat="1" ht="33" customHeight="1">
      <c r="B149" s="135"/>
      <c r="C149" s="136" t="s">
        <v>223</v>
      </c>
      <c r="D149" s="136" t="s">
        <v>168</v>
      </c>
      <c r="E149" s="137" t="s">
        <v>224</v>
      </c>
      <c r="F149" s="138" t="s">
        <v>225</v>
      </c>
      <c r="G149" s="139" t="s">
        <v>171</v>
      </c>
      <c r="H149" s="140">
        <v>1257.9100000000001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0.02</v>
      </c>
      <c r="T149" s="147">
        <f t="shared" si="3"/>
        <v>25.158200000000001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172</v>
      </c>
      <c r="BM149" s="148" t="s">
        <v>226</v>
      </c>
    </row>
    <row r="150" spans="2:65" s="1" customFormat="1" ht="24.2" customHeight="1">
      <c r="B150" s="135"/>
      <c r="C150" s="136" t="s">
        <v>227</v>
      </c>
      <c r="D150" s="136" t="s">
        <v>168</v>
      </c>
      <c r="E150" s="137" t="s">
        <v>228</v>
      </c>
      <c r="F150" s="138" t="s">
        <v>229</v>
      </c>
      <c r="G150" s="139" t="s">
        <v>192</v>
      </c>
      <c r="H150" s="140">
        <v>60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2.4E-2</v>
      </c>
      <c r="T150" s="147">
        <f t="shared" si="3"/>
        <v>1.44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172</v>
      </c>
      <c r="BM150" s="148" t="s">
        <v>230</v>
      </c>
    </row>
    <row r="151" spans="2:65" s="1" customFormat="1" ht="24.2" customHeight="1">
      <c r="B151" s="135"/>
      <c r="C151" s="136" t="s">
        <v>7</v>
      </c>
      <c r="D151" s="136" t="s">
        <v>168</v>
      </c>
      <c r="E151" s="137" t="s">
        <v>231</v>
      </c>
      <c r="F151" s="138" t="s">
        <v>232</v>
      </c>
      <c r="G151" s="139" t="s">
        <v>171</v>
      </c>
      <c r="H151" s="140">
        <v>490.93900000000002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6.5000000000000002E-2</v>
      </c>
      <c r="T151" s="147">
        <f t="shared" si="3"/>
        <v>31.911035000000002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172</v>
      </c>
      <c r="BM151" s="148" t="s">
        <v>233</v>
      </c>
    </row>
    <row r="152" spans="2:65" s="1" customFormat="1" ht="16.5" customHeight="1">
      <c r="B152" s="135"/>
      <c r="C152" s="136" t="s">
        <v>234</v>
      </c>
      <c r="D152" s="136" t="s">
        <v>168</v>
      </c>
      <c r="E152" s="137" t="s">
        <v>235</v>
      </c>
      <c r="F152" s="138" t="s">
        <v>236</v>
      </c>
      <c r="G152" s="139" t="s">
        <v>171</v>
      </c>
      <c r="H152" s="140">
        <v>178.22300000000001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6.5000000000000002E-2</v>
      </c>
      <c r="T152" s="147">
        <f t="shared" si="3"/>
        <v>11.584495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172</v>
      </c>
      <c r="BM152" s="148" t="s">
        <v>237</v>
      </c>
    </row>
    <row r="153" spans="2:65" s="1" customFormat="1" ht="24.2" customHeight="1">
      <c r="B153" s="135"/>
      <c r="C153" s="136" t="s">
        <v>238</v>
      </c>
      <c r="D153" s="136" t="s">
        <v>168</v>
      </c>
      <c r="E153" s="137" t="s">
        <v>239</v>
      </c>
      <c r="F153" s="138" t="s">
        <v>240</v>
      </c>
      <c r="G153" s="139" t="s">
        <v>171</v>
      </c>
      <c r="H153" s="140">
        <v>56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7.5999999999999998E-2</v>
      </c>
      <c r="T153" s="147">
        <f t="shared" si="3"/>
        <v>4.2560000000000002</v>
      </c>
      <c r="AR153" s="148" t="s">
        <v>172</v>
      </c>
      <c r="AT153" s="148" t="s">
        <v>168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172</v>
      </c>
      <c r="BM153" s="148" t="s">
        <v>241</v>
      </c>
    </row>
    <row r="154" spans="2:65" s="1" customFormat="1" ht="24.2" customHeight="1">
      <c r="B154" s="135"/>
      <c r="C154" s="136" t="s">
        <v>242</v>
      </c>
      <c r="D154" s="136" t="s">
        <v>168</v>
      </c>
      <c r="E154" s="137" t="s">
        <v>243</v>
      </c>
      <c r="F154" s="138" t="s">
        <v>244</v>
      </c>
      <c r="G154" s="139" t="s">
        <v>171</v>
      </c>
      <c r="H154" s="140">
        <v>4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6.3E-2</v>
      </c>
      <c r="T154" s="147">
        <f t="shared" si="3"/>
        <v>0.252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172</v>
      </c>
      <c r="BM154" s="148" t="s">
        <v>245</v>
      </c>
    </row>
    <row r="155" spans="2:65" s="1" customFormat="1" ht="24.2" customHeight="1">
      <c r="B155" s="135"/>
      <c r="C155" s="136" t="s">
        <v>246</v>
      </c>
      <c r="D155" s="136" t="s">
        <v>168</v>
      </c>
      <c r="E155" s="137" t="s">
        <v>247</v>
      </c>
      <c r="F155" s="138" t="s">
        <v>248</v>
      </c>
      <c r="G155" s="139" t="s">
        <v>249</v>
      </c>
      <c r="H155" s="140">
        <v>30.72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1.7520000000000002E-5</v>
      </c>
      <c r="R155" s="146">
        <f t="shared" si="2"/>
        <v>5.3821439999999999E-4</v>
      </c>
      <c r="S155" s="146">
        <v>1.2E-2</v>
      </c>
      <c r="T155" s="147">
        <f t="shared" si="3"/>
        <v>0.36863999999999997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250</v>
      </c>
    </row>
    <row r="156" spans="2:65" s="1" customFormat="1" ht="24.2" customHeight="1">
      <c r="B156" s="135"/>
      <c r="C156" s="136" t="s">
        <v>251</v>
      </c>
      <c r="D156" s="136" t="s">
        <v>168</v>
      </c>
      <c r="E156" s="137" t="s">
        <v>252</v>
      </c>
      <c r="F156" s="138" t="s">
        <v>253</v>
      </c>
      <c r="G156" s="139" t="s">
        <v>171</v>
      </c>
      <c r="H156" s="140">
        <v>6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1.2999999999999999E-2</v>
      </c>
      <c r="T156" s="147">
        <f t="shared" si="3"/>
        <v>7.8E-2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254</v>
      </c>
    </row>
    <row r="157" spans="2:65" s="1" customFormat="1" ht="24.2" customHeight="1">
      <c r="B157" s="135"/>
      <c r="C157" s="136" t="s">
        <v>255</v>
      </c>
      <c r="D157" s="136" t="s">
        <v>168</v>
      </c>
      <c r="E157" s="137" t="s">
        <v>256</v>
      </c>
      <c r="F157" s="138" t="s">
        <v>257</v>
      </c>
      <c r="G157" s="139" t="s">
        <v>249</v>
      </c>
      <c r="H157" s="140">
        <v>13.2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3.6999999999999998E-2</v>
      </c>
      <c r="T157" s="147">
        <f t="shared" si="3"/>
        <v>0.48839999999999995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258</v>
      </c>
    </row>
    <row r="158" spans="2:65" s="1" customFormat="1" ht="24.2" customHeight="1">
      <c r="B158" s="135"/>
      <c r="C158" s="136" t="s">
        <v>259</v>
      </c>
      <c r="D158" s="136" t="s">
        <v>168</v>
      </c>
      <c r="E158" s="137" t="s">
        <v>260</v>
      </c>
      <c r="F158" s="138" t="s">
        <v>261</v>
      </c>
      <c r="G158" s="139" t="s">
        <v>171</v>
      </c>
      <c r="H158" s="140">
        <v>1982.77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1.6E-2</v>
      </c>
      <c r="T158" s="147">
        <f t="shared" si="3"/>
        <v>31.724319999999999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172</v>
      </c>
      <c r="BM158" s="148" t="s">
        <v>262</v>
      </c>
    </row>
    <row r="159" spans="2:65" s="1" customFormat="1" ht="37.9" customHeight="1">
      <c r="B159" s="135"/>
      <c r="C159" s="136" t="s">
        <v>263</v>
      </c>
      <c r="D159" s="136" t="s">
        <v>168</v>
      </c>
      <c r="E159" s="137" t="s">
        <v>264</v>
      </c>
      <c r="F159" s="138" t="s">
        <v>265</v>
      </c>
      <c r="G159" s="139" t="s">
        <v>171</v>
      </c>
      <c r="H159" s="140">
        <v>524.173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6.8000000000000005E-2</v>
      </c>
      <c r="T159" s="147">
        <f t="shared" si="3"/>
        <v>35.643764000000004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172</v>
      </c>
      <c r="BM159" s="148" t="s">
        <v>266</v>
      </c>
    </row>
    <row r="160" spans="2:65" s="1" customFormat="1" ht="37.9" customHeight="1">
      <c r="B160" s="135"/>
      <c r="C160" s="136" t="s">
        <v>267</v>
      </c>
      <c r="D160" s="136" t="s">
        <v>168</v>
      </c>
      <c r="E160" s="137" t="s">
        <v>268</v>
      </c>
      <c r="F160" s="138" t="s">
        <v>269</v>
      </c>
      <c r="G160" s="139" t="s">
        <v>171</v>
      </c>
      <c r="H160" s="140">
        <v>44.98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0</v>
      </c>
      <c r="R160" s="146">
        <f t="shared" si="2"/>
        <v>0</v>
      </c>
      <c r="S160" s="146">
        <v>8.8999999999999996E-2</v>
      </c>
      <c r="T160" s="147">
        <f t="shared" si="3"/>
        <v>4.0032199999999998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172</v>
      </c>
      <c r="BM160" s="148" t="s">
        <v>270</v>
      </c>
    </row>
    <row r="161" spans="2:65" s="1" customFormat="1" ht="24.2" customHeight="1">
      <c r="B161" s="135"/>
      <c r="C161" s="136" t="s">
        <v>271</v>
      </c>
      <c r="D161" s="136" t="s">
        <v>168</v>
      </c>
      <c r="E161" s="137" t="s">
        <v>272</v>
      </c>
      <c r="F161" s="138" t="s">
        <v>273</v>
      </c>
      <c r="G161" s="139" t="s">
        <v>274</v>
      </c>
      <c r="H161" s="140">
        <v>836.02200000000005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172</v>
      </c>
      <c r="BM161" s="148" t="s">
        <v>275</v>
      </c>
    </row>
    <row r="162" spans="2:65" s="1" customFormat="1" ht="16.5" customHeight="1">
      <c r="B162" s="135"/>
      <c r="C162" s="136" t="s">
        <v>276</v>
      </c>
      <c r="D162" s="136" t="s">
        <v>168</v>
      </c>
      <c r="E162" s="137" t="s">
        <v>277</v>
      </c>
      <c r="F162" s="138" t="s">
        <v>278</v>
      </c>
      <c r="G162" s="139" t="s">
        <v>192</v>
      </c>
      <c r="H162" s="140">
        <v>3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40</v>
      </c>
      <c r="P162" s="146">
        <f t="shared" si="1"/>
        <v>0</v>
      </c>
      <c r="Q162" s="146">
        <v>1.58E-3</v>
      </c>
      <c r="R162" s="146">
        <f t="shared" si="2"/>
        <v>4.7400000000000003E-3</v>
      </c>
      <c r="S162" s="146">
        <v>0</v>
      </c>
      <c r="T162" s="147">
        <f t="shared" si="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172</v>
      </c>
      <c r="BM162" s="148" t="s">
        <v>279</v>
      </c>
    </row>
    <row r="163" spans="2:65" s="1" customFormat="1" ht="21.75" customHeight="1">
      <c r="B163" s="135"/>
      <c r="C163" s="136" t="s">
        <v>280</v>
      </c>
      <c r="D163" s="136" t="s">
        <v>168</v>
      </c>
      <c r="E163" s="137" t="s">
        <v>281</v>
      </c>
      <c r="F163" s="138" t="s">
        <v>282</v>
      </c>
      <c r="G163" s="139" t="s">
        <v>249</v>
      </c>
      <c r="H163" s="140">
        <v>15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1.3999999999999999E-4</v>
      </c>
      <c r="R163" s="146">
        <f t="shared" si="2"/>
        <v>2.0999999999999999E-3</v>
      </c>
      <c r="S163" s="146">
        <v>0</v>
      </c>
      <c r="T163" s="147">
        <f t="shared" si="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172</v>
      </c>
      <c r="BM163" s="148" t="s">
        <v>283</v>
      </c>
    </row>
    <row r="164" spans="2:65" s="1" customFormat="1" ht="21.75" customHeight="1">
      <c r="B164" s="135"/>
      <c r="C164" s="136" t="s">
        <v>284</v>
      </c>
      <c r="D164" s="136" t="s">
        <v>168</v>
      </c>
      <c r="E164" s="137" t="s">
        <v>285</v>
      </c>
      <c r="F164" s="138" t="s">
        <v>286</v>
      </c>
      <c r="G164" s="139" t="s">
        <v>249</v>
      </c>
      <c r="H164" s="140">
        <v>45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40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172</v>
      </c>
      <c r="BM164" s="148" t="s">
        <v>287</v>
      </c>
    </row>
    <row r="165" spans="2:65" s="1" customFormat="1" ht="21.75" customHeight="1">
      <c r="B165" s="135"/>
      <c r="C165" s="136" t="s">
        <v>288</v>
      </c>
      <c r="D165" s="136" t="s">
        <v>168</v>
      </c>
      <c r="E165" s="137" t="s">
        <v>289</v>
      </c>
      <c r="F165" s="138" t="s">
        <v>290</v>
      </c>
      <c r="G165" s="139" t="s">
        <v>274</v>
      </c>
      <c r="H165" s="140">
        <v>836.02200000000005</v>
      </c>
      <c r="I165" s="141"/>
      <c r="J165" s="142">
        <f t="shared" si="0"/>
        <v>0</v>
      </c>
      <c r="K165" s="143"/>
      <c r="L165" s="28"/>
      <c r="M165" s="144" t="s">
        <v>1</v>
      </c>
      <c r="N165" s="145" t="s">
        <v>40</v>
      </c>
      <c r="P165" s="146">
        <f t="shared" si="1"/>
        <v>0</v>
      </c>
      <c r="Q165" s="146">
        <v>0</v>
      </c>
      <c r="R165" s="146">
        <f t="shared" si="2"/>
        <v>0</v>
      </c>
      <c r="S165" s="146">
        <v>0</v>
      </c>
      <c r="T165" s="147">
        <f t="shared" si="3"/>
        <v>0</v>
      </c>
      <c r="AR165" s="148" t="s">
        <v>172</v>
      </c>
      <c r="AT165" s="148" t="s">
        <v>168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172</v>
      </c>
      <c r="BM165" s="148" t="s">
        <v>291</v>
      </c>
    </row>
    <row r="166" spans="2:65" s="1" customFormat="1" ht="24.2" customHeight="1">
      <c r="B166" s="135"/>
      <c r="C166" s="136" t="s">
        <v>292</v>
      </c>
      <c r="D166" s="136" t="s">
        <v>168</v>
      </c>
      <c r="E166" s="137" t="s">
        <v>293</v>
      </c>
      <c r="F166" s="138" t="s">
        <v>294</v>
      </c>
      <c r="G166" s="139" t="s">
        <v>274</v>
      </c>
      <c r="H166" s="140">
        <v>16720.439999999999</v>
      </c>
      <c r="I166" s="141"/>
      <c r="J166" s="142">
        <f t="shared" si="0"/>
        <v>0</v>
      </c>
      <c r="K166" s="143"/>
      <c r="L166" s="28"/>
      <c r="M166" s="144" t="s">
        <v>1</v>
      </c>
      <c r="N166" s="145" t="s">
        <v>40</v>
      </c>
      <c r="P166" s="146">
        <f t="shared" si="1"/>
        <v>0</v>
      </c>
      <c r="Q166" s="146">
        <v>0</v>
      </c>
      <c r="R166" s="146">
        <f t="shared" si="2"/>
        <v>0</v>
      </c>
      <c r="S166" s="146">
        <v>0</v>
      </c>
      <c r="T166" s="147">
        <f t="shared" si="3"/>
        <v>0</v>
      </c>
      <c r="AR166" s="148" t="s">
        <v>172</v>
      </c>
      <c r="AT166" s="148" t="s">
        <v>168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172</v>
      </c>
      <c r="BM166" s="148" t="s">
        <v>295</v>
      </c>
    </row>
    <row r="167" spans="2:65" s="1" customFormat="1" ht="24.2" customHeight="1">
      <c r="B167" s="135"/>
      <c r="C167" s="136" t="s">
        <v>296</v>
      </c>
      <c r="D167" s="136" t="s">
        <v>168</v>
      </c>
      <c r="E167" s="137" t="s">
        <v>297</v>
      </c>
      <c r="F167" s="138" t="s">
        <v>298</v>
      </c>
      <c r="G167" s="139" t="s">
        <v>274</v>
      </c>
      <c r="H167" s="140">
        <v>836.02200000000005</v>
      </c>
      <c r="I167" s="141"/>
      <c r="J167" s="142">
        <f t="shared" si="0"/>
        <v>0</v>
      </c>
      <c r="K167" s="143"/>
      <c r="L167" s="28"/>
      <c r="M167" s="144" t="s">
        <v>1</v>
      </c>
      <c r="N167" s="145" t="s">
        <v>40</v>
      </c>
      <c r="P167" s="146">
        <f t="shared" si="1"/>
        <v>0</v>
      </c>
      <c r="Q167" s="146">
        <v>0</v>
      </c>
      <c r="R167" s="146">
        <f t="shared" si="2"/>
        <v>0</v>
      </c>
      <c r="S167" s="146">
        <v>0</v>
      </c>
      <c r="T167" s="147">
        <f t="shared" si="3"/>
        <v>0</v>
      </c>
      <c r="AR167" s="148" t="s">
        <v>172</v>
      </c>
      <c r="AT167" s="148" t="s">
        <v>168</v>
      </c>
      <c r="AU167" s="148" t="s">
        <v>173</v>
      </c>
      <c r="AY167" s="13" t="s">
        <v>164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173</v>
      </c>
      <c r="BK167" s="149">
        <f t="shared" si="9"/>
        <v>0</v>
      </c>
      <c r="BL167" s="13" t="s">
        <v>172</v>
      </c>
      <c r="BM167" s="148" t="s">
        <v>299</v>
      </c>
    </row>
    <row r="168" spans="2:65" s="1" customFormat="1" ht="16.5" customHeight="1">
      <c r="B168" s="135"/>
      <c r="C168" s="136" t="s">
        <v>300</v>
      </c>
      <c r="D168" s="136" t="s">
        <v>168</v>
      </c>
      <c r="E168" s="137" t="s">
        <v>301</v>
      </c>
      <c r="F168" s="138" t="s">
        <v>302</v>
      </c>
      <c r="G168" s="139" t="s">
        <v>274</v>
      </c>
      <c r="H168" s="140">
        <v>836.02200000000005</v>
      </c>
      <c r="I168" s="141"/>
      <c r="J168" s="142">
        <f t="shared" si="0"/>
        <v>0</v>
      </c>
      <c r="K168" s="143"/>
      <c r="L168" s="28"/>
      <c r="M168" s="144" t="s">
        <v>1</v>
      </c>
      <c r="N168" s="145" t="s">
        <v>40</v>
      </c>
      <c r="P168" s="146">
        <f t="shared" si="1"/>
        <v>0</v>
      </c>
      <c r="Q168" s="146">
        <v>0</v>
      </c>
      <c r="R168" s="146">
        <f t="shared" si="2"/>
        <v>0</v>
      </c>
      <c r="S168" s="146">
        <v>0</v>
      </c>
      <c r="T168" s="147">
        <f t="shared" si="3"/>
        <v>0</v>
      </c>
      <c r="AR168" s="148" t="s">
        <v>172</v>
      </c>
      <c r="AT168" s="148" t="s">
        <v>168</v>
      </c>
      <c r="AU168" s="148" t="s">
        <v>173</v>
      </c>
      <c r="AY168" s="13" t="s">
        <v>164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173</v>
      </c>
      <c r="BK168" s="149">
        <f t="shared" si="9"/>
        <v>0</v>
      </c>
      <c r="BL168" s="13" t="s">
        <v>172</v>
      </c>
      <c r="BM168" s="148" t="s">
        <v>303</v>
      </c>
    </row>
    <row r="169" spans="2:65" s="1" customFormat="1" ht="16.5" customHeight="1">
      <c r="B169" s="135"/>
      <c r="C169" s="136" t="s">
        <v>304</v>
      </c>
      <c r="D169" s="136" t="s">
        <v>168</v>
      </c>
      <c r="E169" s="137" t="s">
        <v>305</v>
      </c>
      <c r="F169" s="138" t="s">
        <v>306</v>
      </c>
      <c r="G169" s="139" t="s">
        <v>192</v>
      </c>
      <c r="H169" s="140">
        <v>60</v>
      </c>
      <c r="I169" s="141"/>
      <c r="J169" s="142">
        <f t="shared" si="0"/>
        <v>0</v>
      </c>
      <c r="K169" s="143"/>
      <c r="L169" s="28"/>
      <c r="M169" s="144" t="s">
        <v>1</v>
      </c>
      <c r="N169" s="145" t="s">
        <v>40</v>
      </c>
      <c r="P169" s="146">
        <f t="shared" si="1"/>
        <v>0</v>
      </c>
      <c r="Q169" s="146">
        <v>0</v>
      </c>
      <c r="R169" s="146">
        <f t="shared" si="2"/>
        <v>0</v>
      </c>
      <c r="S169" s="146">
        <v>0</v>
      </c>
      <c r="T169" s="147">
        <f t="shared" si="3"/>
        <v>0</v>
      </c>
      <c r="AR169" s="148" t="s">
        <v>172</v>
      </c>
      <c r="AT169" s="148" t="s">
        <v>168</v>
      </c>
      <c r="AU169" s="148" t="s">
        <v>173</v>
      </c>
      <c r="AY169" s="13" t="s">
        <v>164</v>
      </c>
      <c r="BE169" s="149">
        <f t="shared" si="4"/>
        <v>0</v>
      </c>
      <c r="BF169" s="149">
        <f t="shared" si="5"/>
        <v>0</v>
      </c>
      <c r="BG169" s="149">
        <f t="shared" si="6"/>
        <v>0</v>
      </c>
      <c r="BH169" s="149">
        <f t="shared" si="7"/>
        <v>0</v>
      </c>
      <c r="BI169" s="149">
        <f t="shared" si="8"/>
        <v>0</v>
      </c>
      <c r="BJ169" s="13" t="s">
        <v>173</v>
      </c>
      <c r="BK169" s="149">
        <f t="shared" si="9"/>
        <v>0</v>
      </c>
      <c r="BL169" s="13" t="s">
        <v>172</v>
      </c>
      <c r="BM169" s="148" t="s">
        <v>307</v>
      </c>
    </row>
    <row r="170" spans="2:65" s="1" customFormat="1" ht="37.9" customHeight="1">
      <c r="B170" s="135"/>
      <c r="C170" s="136" t="s">
        <v>308</v>
      </c>
      <c r="D170" s="136" t="s">
        <v>168</v>
      </c>
      <c r="E170" s="137" t="s">
        <v>309</v>
      </c>
      <c r="F170" s="138" t="s">
        <v>310</v>
      </c>
      <c r="G170" s="139" t="s">
        <v>177</v>
      </c>
      <c r="H170" s="140">
        <v>45.5</v>
      </c>
      <c r="I170" s="141"/>
      <c r="J170" s="142">
        <f t="shared" si="0"/>
        <v>0</v>
      </c>
      <c r="K170" s="143"/>
      <c r="L170" s="28"/>
      <c r="M170" s="144" t="s">
        <v>1</v>
      </c>
      <c r="N170" s="145" t="s">
        <v>40</v>
      </c>
      <c r="P170" s="146">
        <f t="shared" si="1"/>
        <v>0</v>
      </c>
      <c r="Q170" s="146">
        <v>1.5399999999999999E-3</v>
      </c>
      <c r="R170" s="146">
        <f t="shared" si="2"/>
        <v>7.0069999999999993E-2</v>
      </c>
      <c r="S170" s="146">
        <v>2.004</v>
      </c>
      <c r="T170" s="147">
        <f t="shared" si="3"/>
        <v>91.182000000000002</v>
      </c>
      <c r="AR170" s="148" t="s">
        <v>172</v>
      </c>
      <c r="AT170" s="148" t="s">
        <v>168</v>
      </c>
      <c r="AU170" s="148" t="s">
        <v>173</v>
      </c>
      <c r="AY170" s="13" t="s">
        <v>164</v>
      </c>
      <c r="BE170" s="149">
        <f t="shared" si="4"/>
        <v>0</v>
      </c>
      <c r="BF170" s="149">
        <f t="shared" si="5"/>
        <v>0</v>
      </c>
      <c r="BG170" s="149">
        <f t="shared" si="6"/>
        <v>0</v>
      </c>
      <c r="BH170" s="149">
        <f t="shared" si="7"/>
        <v>0</v>
      </c>
      <c r="BI170" s="149">
        <f t="shared" si="8"/>
        <v>0</v>
      </c>
      <c r="BJ170" s="13" t="s">
        <v>173</v>
      </c>
      <c r="BK170" s="149">
        <f t="shared" si="9"/>
        <v>0</v>
      </c>
      <c r="BL170" s="13" t="s">
        <v>172</v>
      </c>
      <c r="BM170" s="148" t="s">
        <v>311</v>
      </c>
    </row>
    <row r="171" spans="2:65" s="11" customFormat="1" ht="22.9" customHeight="1">
      <c r="B171" s="123"/>
      <c r="D171" s="124" t="s">
        <v>73</v>
      </c>
      <c r="E171" s="133" t="s">
        <v>312</v>
      </c>
      <c r="F171" s="133" t="s">
        <v>313</v>
      </c>
      <c r="I171" s="126"/>
      <c r="J171" s="134">
        <f>BK171</f>
        <v>0</v>
      </c>
      <c r="L171" s="123"/>
      <c r="M171" s="128"/>
      <c r="P171" s="129">
        <f>P172</f>
        <v>0</v>
      </c>
      <c r="R171" s="129">
        <f>R172</f>
        <v>0</v>
      </c>
      <c r="T171" s="130">
        <f>T172</f>
        <v>0</v>
      </c>
      <c r="AR171" s="124" t="s">
        <v>82</v>
      </c>
      <c r="AT171" s="131" t="s">
        <v>73</v>
      </c>
      <c r="AU171" s="131" t="s">
        <v>82</v>
      </c>
      <c r="AY171" s="124" t="s">
        <v>164</v>
      </c>
      <c r="BK171" s="132">
        <f>BK172</f>
        <v>0</v>
      </c>
    </row>
    <row r="172" spans="2:65" s="1" customFormat="1" ht="24.2" customHeight="1">
      <c r="B172" s="135"/>
      <c r="C172" s="136" t="s">
        <v>314</v>
      </c>
      <c r="D172" s="136" t="s">
        <v>168</v>
      </c>
      <c r="E172" s="137" t="s">
        <v>315</v>
      </c>
      <c r="F172" s="138" t="s">
        <v>316</v>
      </c>
      <c r="G172" s="139" t="s">
        <v>274</v>
      </c>
      <c r="H172" s="140">
        <v>7.6999999999999999E-2</v>
      </c>
      <c r="I172" s="141"/>
      <c r="J172" s="142">
        <f>ROUND(I172*H172,2)</f>
        <v>0</v>
      </c>
      <c r="K172" s="143"/>
      <c r="L172" s="28"/>
      <c r="M172" s="144" t="s">
        <v>1</v>
      </c>
      <c r="N172" s="145" t="s">
        <v>40</v>
      </c>
      <c r="P172" s="146">
        <f>O172*H172</f>
        <v>0</v>
      </c>
      <c r="Q172" s="146">
        <v>0</v>
      </c>
      <c r="R172" s="146">
        <f>Q172*H172</f>
        <v>0</v>
      </c>
      <c r="S172" s="146">
        <v>0</v>
      </c>
      <c r="T172" s="147">
        <f>S172*H172</f>
        <v>0</v>
      </c>
      <c r="AR172" s="148" t="s">
        <v>172</v>
      </c>
      <c r="AT172" s="148" t="s">
        <v>168</v>
      </c>
      <c r="AU172" s="148" t="s">
        <v>173</v>
      </c>
      <c r="AY172" s="13" t="s">
        <v>164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3" t="s">
        <v>173</v>
      </c>
      <c r="BK172" s="149">
        <f>ROUND(I172*H172,2)</f>
        <v>0</v>
      </c>
      <c r="BL172" s="13" t="s">
        <v>172</v>
      </c>
      <c r="BM172" s="148" t="s">
        <v>317</v>
      </c>
    </row>
    <row r="173" spans="2:65" s="11" customFormat="1" ht="25.9" customHeight="1">
      <c r="B173" s="123"/>
      <c r="D173" s="124" t="s">
        <v>73</v>
      </c>
      <c r="E173" s="125" t="s">
        <v>318</v>
      </c>
      <c r="F173" s="125" t="s">
        <v>319</v>
      </c>
      <c r="I173" s="126"/>
      <c r="J173" s="127">
        <f>BK173</f>
        <v>0</v>
      </c>
      <c r="L173" s="123"/>
      <c r="M173" s="128"/>
      <c r="P173" s="129">
        <f>P174+P179+P183+P185+P187+P189+P191+P199+P208+P212+P216</f>
        <v>0</v>
      </c>
      <c r="R173" s="129">
        <f>R174+R179+R183+R185+R187+R189+R191+R199+R208+R212+R216</f>
        <v>0.29451751500000001</v>
      </c>
      <c r="T173" s="130">
        <f>T174+T179+T183+T185+T187+T189+T191+T199+T208+T212+T216</f>
        <v>422.99177728000006</v>
      </c>
      <c r="AR173" s="124" t="s">
        <v>173</v>
      </c>
      <c r="AT173" s="131" t="s">
        <v>73</v>
      </c>
      <c r="AU173" s="131" t="s">
        <v>74</v>
      </c>
      <c r="AY173" s="124" t="s">
        <v>164</v>
      </c>
      <c r="BK173" s="132">
        <f>BK174+BK179+BK183+BK185+BK187+BK189+BK191+BK199+BK208+BK212+BK216</f>
        <v>0</v>
      </c>
    </row>
    <row r="174" spans="2:65" s="11" customFormat="1" ht="22.9" customHeight="1">
      <c r="B174" s="123"/>
      <c r="D174" s="124" t="s">
        <v>73</v>
      </c>
      <c r="E174" s="133" t="s">
        <v>320</v>
      </c>
      <c r="F174" s="133" t="s">
        <v>321</v>
      </c>
      <c r="I174" s="126"/>
      <c r="J174" s="134">
        <f>BK174</f>
        <v>0</v>
      </c>
      <c r="L174" s="123"/>
      <c r="M174" s="128"/>
      <c r="P174" s="129">
        <f>SUM(P175:P178)</f>
        <v>0</v>
      </c>
      <c r="R174" s="129">
        <f>SUM(R175:R178)</f>
        <v>0</v>
      </c>
      <c r="T174" s="130">
        <f>SUM(T175:T178)</f>
        <v>320.81371999999999</v>
      </c>
      <c r="AR174" s="124" t="s">
        <v>173</v>
      </c>
      <c r="AT174" s="131" t="s">
        <v>73</v>
      </c>
      <c r="AU174" s="131" t="s">
        <v>82</v>
      </c>
      <c r="AY174" s="124" t="s">
        <v>164</v>
      </c>
      <c r="BK174" s="132">
        <f>SUM(BK175:BK178)</f>
        <v>0</v>
      </c>
    </row>
    <row r="175" spans="2:65" s="1" customFormat="1" ht="33" customHeight="1">
      <c r="B175" s="135"/>
      <c r="C175" s="136" t="s">
        <v>322</v>
      </c>
      <c r="D175" s="136" t="s">
        <v>168</v>
      </c>
      <c r="E175" s="137" t="s">
        <v>323</v>
      </c>
      <c r="F175" s="138" t="s">
        <v>324</v>
      </c>
      <c r="G175" s="139" t="s">
        <v>171</v>
      </c>
      <c r="H175" s="140">
        <v>1580.03</v>
      </c>
      <c r="I175" s="141"/>
      <c r="J175" s="142">
        <f>ROUND(I175*H175,2)</f>
        <v>0</v>
      </c>
      <c r="K175" s="143"/>
      <c r="L175" s="28"/>
      <c r="M175" s="144" t="s">
        <v>1</v>
      </c>
      <c r="N175" s="145" t="s">
        <v>40</v>
      </c>
      <c r="P175" s="146">
        <f>O175*H175</f>
        <v>0</v>
      </c>
      <c r="Q175" s="146">
        <v>0</v>
      </c>
      <c r="R175" s="146">
        <f>Q175*H175</f>
        <v>0</v>
      </c>
      <c r="S175" s="146">
        <v>6.0000000000000001E-3</v>
      </c>
      <c r="T175" s="147">
        <f>S175*H175</f>
        <v>9.4801800000000007</v>
      </c>
      <c r="AR175" s="148" t="s">
        <v>215</v>
      </c>
      <c r="AT175" s="148" t="s">
        <v>168</v>
      </c>
      <c r="AU175" s="148" t="s">
        <v>173</v>
      </c>
      <c r="AY175" s="13" t="s">
        <v>164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3" t="s">
        <v>173</v>
      </c>
      <c r="BK175" s="149">
        <f>ROUND(I175*H175,2)</f>
        <v>0</v>
      </c>
      <c r="BL175" s="13" t="s">
        <v>215</v>
      </c>
      <c r="BM175" s="148" t="s">
        <v>325</v>
      </c>
    </row>
    <row r="176" spans="2:65" s="1" customFormat="1" ht="33" customHeight="1">
      <c r="B176" s="135"/>
      <c r="C176" s="136" t="s">
        <v>326</v>
      </c>
      <c r="D176" s="136" t="s">
        <v>168</v>
      </c>
      <c r="E176" s="137" t="s">
        <v>327</v>
      </c>
      <c r="F176" s="138" t="s">
        <v>328</v>
      </c>
      <c r="G176" s="139" t="s">
        <v>171</v>
      </c>
      <c r="H176" s="140">
        <v>404.53</v>
      </c>
      <c r="I176" s="141"/>
      <c r="J176" s="142">
        <f>ROUND(I176*H176,2)</f>
        <v>0</v>
      </c>
      <c r="K176" s="143"/>
      <c r="L176" s="28"/>
      <c r="M176" s="144" t="s">
        <v>1</v>
      </c>
      <c r="N176" s="145" t="s">
        <v>40</v>
      </c>
      <c r="P176" s="146">
        <f>O176*H176</f>
        <v>0</v>
      </c>
      <c r="Q176" s="146">
        <v>0</v>
      </c>
      <c r="R176" s="146">
        <f>Q176*H176</f>
        <v>0</v>
      </c>
      <c r="S176" s="146">
        <v>1.4E-2</v>
      </c>
      <c r="T176" s="147">
        <f>S176*H176</f>
        <v>5.6634199999999995</v>
      </c>
      <c r="AR176" s="148" t="s">
        <v>215</v>
      </c>
      <c r="AT176" s="148" t="s">
        <v>168</v>
      </c>
      <c r="AU176" s="148" t="s">
        <v>173</v>
      </c>
      <c r="AY176" s="13" t="s">
        <v>164</v>
      </c>
      <c r="BE176" s="149">
        <f>IF(N176="základná",J176,0)</f>
        <v>0</v>
      </c>
      <c r="BF176" s="149">
        <f>IF(N176="znížená",J176,0)</f>
        <v>0</v>
      </c>
      <c r="BG176" s="149">
        <f>IF(N176="zákl. prenesená",J176,0)</f>
        <v>0</v>
      </c>
      <c r="BH176" s="149">
        <f>IF(N176="zníž. prenesená",J176,0)</f>
        <v>0</v>
      </c>
      <c r="BI176" s="149">
        <f>IF(N176="nulová",J176,0)</f>
        <v>0</v>
      </c>
      <c r="BJ176" s="13" t="s">
        <v>173</v>
      </c>
      <c r="BK176" s="149">
        <f>ROUND(I176*H176,2)</f>
        <v>0</v>
      </c>
      <c r="BL176" s="13" t="s">
        <v>215</v>
      </c>
      <c r="BM176" s="148" t="s">
        <v>329</v>
      </c>
    </row>
    <row r="177" spans="2:65" s="1" customFormat="1" ht="24.2" customHeight="1">
      <c r="B177" s="135"/>
      <c r="C177" s="136" t="s">
        <v>330</v>
      </c>
      <c r="D177" s="136" t="s">
        <v>168</v>
      </c>
      <c r="E177" s="137" t="s">
        <v>331</v>
      </c>
      <c r="F177" s="138" t="s">
        <v>332</v>
      </c>
      <c r="G177" s="139" t="s">
        <v>171</v>
      </c>
      <c r="H177" s="140">
        <v>1481.03</v>
      </c>
      <c r="I177" s="141"/>
      <c r="J177" s="142">
        <f>ROUND(I177*H177,2)</f>
        <v>0</v>
      </c>
      <c r="K177" s="143"/>
      <c r="L177" s="28"/>
      <c r="M177" s="144" t="s">
        <v>1</v>
      </c>
      <c r="N177" s="145" t="s">
        <v>40</v>
      </c>
      <c r="P177" s="146">
        <f>O177*H177</f>
        <v>0</v>
      </c>
      <c r="Q177" s="146">
        <v>0</v>
      </c>
      <c r="R177" s="146">
        <f>Q177*H177</f>
        <v>0</v>
      </c>
      <c r="S177" s="146">
        <v>0.16700000000000001</v>
      </c>
      <c r="T177" s="147">
        <f>S177*H177</f>
        <v>247.33201</v>
      </c>
      <c r="AR177" s="148" t="s">
        <v>215</v>
      </c>
      <c r="AT177" s="148" t="s">
        <v>168</v>
      </c>
      <c r="AU177" s="148" t="s">
        <v>173</v>
      </c>
      <c r="AY177" s="13" t="s">
        <v>164</v>
      </c>
      <c r="BE177" s="149">
        <f>IF(N177="základná",J177,0)</f>
        <v>0</v>
      </c>
      <c r="BF177" s="149">
        <f>IF(N177="znížená",J177,0)</f>
        <v>0</v>
      </c>
      <c r="BG177" s="149">
        <f>IF(N177="zákl. prenesená",J177,0)</f>
        <v>0</v>
      </c>
      <c r="BH177" s="149">
        <f>IF(N177="zníž. prenesená",J177,0)</f>
        <v>0</v>
      </c>
      <c r="BI177" s="149">
        <f>IF(N177="nulová",J177,0)</f>
        <v>0</v>
      </c>
      <c r="BJ177" s="13" t="s">
        <v>173</v>
      </c>
      <c r="BK177" s="149">
        <f>ROUND(I177*H177,2)</f>
        <v>0</v>
      </c>
      <c r="BL177" s="13" t="s">
        <v>215</v>
      </c>
      <c r="BM177" s="148" t="s">
        <v>333</v>
      </c>
    </row>
    <row r="178" spans="2:65" s="1" customFormat="1" ht="24.2" customHeight="1">
      <c r="B178" s="135"/>
      <c r="C178" s="136" t="s">
        <v>334</v>
      </c>
      <c r="D178" s="136" t="s">
        <v>168</v>
      </c>
      <c r="E178" s="137" t="s">
        <v>335</v>
      </c>
      <c r="F178" s="138" t="s">
        <v>336</v>
      </c>
      <c r="G178" s="139" t="s">
        <v>171</v>
      </c>
      <c r="H178" s="140">
        <v>349.33</v>
      </c>
      <c r="I178" s="141"/>
      <c r="J178" s="142">
        <f>ROUND(I178*H178,2)</f>
        <v>0</v>
      </c>
      <c r="K178" s="143"/>
      <c r="L178" s="28"/>
      <c r="M178" s="144" t="s">
        <v>1</v>
      </c>
      <c r="N178" s="145" t="s">
        <v>40</v>
      </c>
      <c r="P178" s="146">
        <f>O178*H178</f>
        <v>0</v>
      </c>
      <c r="Q178" s="146">
        <v>0</v>
      </c>
      <c r="R178" s="146">
        <f>Q178*H178</f>
        <v>0</v>
      </c>
      <c r="S178" s="146">
        <v>0.16700000000000001</v>
      </c>
      <c r="T178" s="147">
        <f>S178*H178</f>
        <v>58.33811</v>
      </c>
      <c r="AR178" s="148" t="s">
        <v>215</v>
      </c>
      <c r="AT178" s="148" t="s">
        <v>168</v>
      </c>
      <c r="AU178" s="148" t="s">
        <v>173</v>
      </c>
      <c r="AY178" s="13" t="s">
        <v>164</v>
      </c>
      <c r="BE178" s="149">
        <f>IF(N178="základná",J178,0)</f>
        <v>0</v>
      </c>
      <c r="BF178" s="149">
        <f>IF(N178="znížená",J178,0)</f>
        <v>0</v>
      </c>
      <c r="BG178" s="149">
        <f>IF(N178="zákl. prenesená",J178,0)</f>
        <v>0</v>
      </c>
      <c r="BH178" s="149">
        <f>IF(N178="zníž. prenesená",J178,0)</f>
        <v>0</v>
      </c>
      <c r="BI178" s="149">
        <f>IF(N178="nulová",J178,0)</f>
        <v>0</v>
      </c>
      <c r="BJ178" s="13" t="s">
        <v>173</v>
      </c>
      <c r="BK178" s="149">
        <f>ROUND(I178*H178,2)</f>
        <v>0</v>
      </c>
      <c r="BL178" s="13" t="s">
        <v>215</v>
      </c>
      <c r="BM178" s="148" t="s">
        <v>337</v>
      </c>
    </row>
    <row r="179" spans="2:65" s="11" customFormat="1" ht="22.9" customHeight="1">
      <c r="B179" s="123"/>
      <c r="D179" s="124" t="s">
        <v>73</v>
      </c>
      <c r="E179" s="133" t="s">
        <v>338</v>
      </c>
      <c r="F179" s="133" t="s">
        <v>339</v>
      </c>
      <c r="I179" s="126"/>
      <c r="J179" s="134">
        <f>BK179</f>
        <v>0</v>
      </c>
      <c r="L179" s="123"/>
      <c r="M179" s="128"/>
      <c r="P179" s="129">
        <f>SUM(P180:P182)</f>
        <v>0</v>
      </c>
      <c r="R179" s="129">
        <f>SUM(R180:R182)</f>
        <v>0</v>
      </c>
      <c r="T179" s="130">
        <f>SUM(T180:T182)</f>
        <v>20.558532</v>
      </c>
      <c r="AR179" s="124" t="s">
        <v>173</v>
      </c>
      <c r="AT179" s="131" t="s">
        <v>73</v>
      </c>
      <c r="AU179" s="131" t="s">
        <v>82</v>
      </c>
      <c r="AY179" s="124" t="s">
        <v>164</v>
      </c>
      <c r="BK179" s="132">
        <f>SUM(BK180:BK182)</f>
        <v>0</v>
      </c>
    </row>
    <row r="180" spans="2:65" s="1" customFormat="1" ht="37.9" customHeight="1">
      <c r="B180" s="135"/>
      <c r="C180" s="136" t="s">
        <v>340</v>
      </c>
      <c r="D180" s="136" t="s">
        <v>168</v>
      </c>
      <c r="E180" s="137" t="s">
        <v>341</v>
      </c>
      <c r="F180" s="138" t="s">
        <v>342</v>
      </c>
      <c r="G180" s="139" t="s">
        <v>171</v>
      </c>
      <c r="H180" s="140">
        <v>112.52</v>
      </c>
      <c r="I180" s="141"/>
      <c r="J180" s="142">
        <f>ROUND(I180*H180,2)</f>
        <v>0</v>
      </c>
      <c r="K180" s="143"/>
      <c r="L180" s="28"/>
      <c r="M180" s="144" t="s">
        <v>1</v>
      </c>
      <c r="N180" s="145" t="s">
        <v>40</v>
      </c>
      <c r="P180" s="146">
        <f>O180*H180</f>
        <v>0</v>
      </c>
      <c r="Q180" s="146">
        <v>0</v>
      </c>
      <c r="R180" s="146">
        <f>Q180*H180</f>
        <v>0</v>
      </c>
      <c r="S180" s="146">
        <v>5.4000000000000003E-3</v>
      </c>
      <c r="T180" s="147">
        <f>S180*H180</f>
        <v>0.60760800000000004</v>
      </c>
      <c r="AR180" s="148" t="s">
        <v>215</v>
      </c>
      <c r="AT180" s="148" t="s">
        <v>168</v>
      </c>
      <c r="AU180" s="148" t="s">
        <v>173</v>
      </c>
      <c r="AY180" s="13" t="s">
        <v>164</v>
      </c>
      <c r="BE180" s="149">
        <f>IF(N180="základná",J180,0)</f>
        <v>0</v>
      </c>
      <c r="BF180" s="149">
        <f>IF(N180="znížená",J180,0)</f>
        <v>0</v>
      </c>
      <c r="BG180" s="149">
        <f>IF(N180="zákl. prenesená",J180,0)</f>
        <v>0</v>
      </c>
      <c r="BH180" s="149">
        <f>IF(N180="zníž. prenesená",J180,0)</f>
        <v>0</v>
      </c>
      <c r="BI180" s="149">
        <f>IF(N180="nulová",J180,0)</f>
        <v>0</v>
      </c>
      <c r="BJ180" s="13" t="s">
        <v>173</v>
      </c>
      <c r="BK180" s="149">
        <f>ROUND(I180*H180,2)</f>
        <v>0</v>
      </c>
      <c r="BL180" s="13" t="s">
        <v>215</v>
      </c>
      <c r="BM180" s="148" t="s">
        <v>343</v>
      </c>
    </row>
    <row r="181" spans="2:65" s="1" customFormat="1" ht="33" customHeight="1">
      <c r="B181" s="135"/>
      <c r="C181" s="136" t="s">
        <v>344</v>
      </c>
      <c r="D181" s="136" t="s">
        <v>168</v>
      </c>
      <c r="E181" s="137" t="s">
        <v>345</v>
      </c>
      <c r="F181" s="138" t="s">
        <v>346</v>
      </c>
      <c r="G181" s="139" t="s">
        <v>171</v>
      </c>
      <c r="H181" s="140">
        <v>1481.03</v>
      </c>
      <c r="I181" s="141"/>
      <c r="J181" s="142">
        <f>ROUND(I181*H181,2)</f>
        <v>0</v>
      </c>
      <c r="K181" s="143"/>
      <c r="L181" s="28"/>
      <c r="M181" s="144" t="s">
        <v>1</v>
      </c>
      <c r="N181" s="145" t="s">
        <v>40</v>
      </c>
      <c r="P181" s="146">
        <f>O181*H181</f>
        <v>0</v>
      </c>
      <c r="Q181" s="146">
        <v>0</v>
      </c>
      <c r="R181" s="146">
        <f>Q181*H181</f>
        <v>0</v>
      </c>
      <c r="S181" s="146">
        <v>1.09E-2</v>
      </c>
      <c r="T181" s="147">
        <f>S181*H181</f>
        <v>16.143227</v>
      </c>
      <c r="AR181" s="148" t="s">
        <v>215</v>
      </c>
      <c r="AT181" s="148" t="s">
        <v>168</v>
      </c>
      <c r="AU181" s="148" t="s">
        <v>173</v>
      </c>
      <c r="AY181" s="13" t="s">
        <v>164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173</v>
      </c>
      <c r="BK181" s="149">
        <f>ROUND(I181*H181,2)</f>
        <v>0</v>
      </c>
      <c r="BL181" s="13" t="s">
        <v>215</v>
      </c>
      <c r="BM181" s="148" t="s">
        <v>347</v>
      </c>
    </row>
    <row r="182" spans="2:65" s="1" customFormat="1" ht="33" customHeight="1">
      <c r="B182" s="135"/>
      <c r="C182" s="136" t="s">
        <v>348</v>
      </c>
      <c r="D182" s="136" t="s">
        <v>168</v>
      </c>
      <c r="E182" s="137" t="s">
        <v>349</v>
      </c>
      <c r="F182" s="138" t="s">
        <v>350</v>
      </c>
      <c r="G182" s="139" t="s">
        <v>171</v>
      </c>
      <c r="H182" s="140">
        <v>349.33</v>
      </c>
      <c r="I182" s="141"/>
      <c r="J182" s="142">
        <f>ROUND(I182*H182,2)</f>
        <v>0</v>
      </c>
      <c r="K182" s="143"/>
      <c r="L182" s="28"/>
      <c r="M182" s="144" t="s">
        <v>1</v>
      </c>
      <c r="N182" s="145" t="s">
        <v>40</v>
      </c>
      <c r="P182" s="146">
        <f>O182*H182</f>
        <v>0</v>
      </c>
      <c r="Q182" s="146">
        <v>0</v>
      </c>
      <c r="R182" s="146">
        <f>Q182*H182</f>
        <v>0</v>
      </c>
      <c r="S182" s="146">
        <v>1.09E-2</v>
      </c>
      <c r="T182" s="147">
        <f>S182*H182</f>
        <v>3.8076969999999997</v>
      </c>
      <c r="AR182" s="148" t="s">
        <v>215</v>
      </c>
      <c r="AT182" s="148" t="s">
        <v>168</v>
      </c>
      <c r="AU182" s="148" t="s">
        <v>173</v>
      </c>
      <c r="AY182" s="13" t="s">
        <v>164</v>
      </c>
      <c r="BE182" s="149">
        <f>IF(N182="základná",J182,0)</f>
        <v>0</v>
      </c>
      <c r="BF182" s="149">
        <f>IF(N182="znížená",J182,0)</f>
        <v>0</v>
      </c>
      <c r="BG182" s="149">
        <f>IF(N182="zákl. prenesená",J182,0)</f>
        <v>0</v>
      </c>
      <c r="BH182" s="149">
        <f>IF(N182="zníž. prenesená",J182,0)</f>
        <v>0</v>
      </c>
      <c r="BI182" s="149">
        <f>IF(N182="nulová",J182,0)</f>
        <v>0</v>
      </c>
      <c r="BJ182" s="13" t="s">
        <v>173</v>
      </c>
      <c r="BK182" s="149">
        <f>ROUND(I182*H182,2)</f>
        <v>0</v>
      </c>
      <c r="BL182" s="13" t="s">
        <v>215</v>
      </c>
      <c r="BM182" s="148" t="s">
        <v>351</v>
      </c>
    </row>
    <row r="183" spans="2:65" s="11" customFormat="1" ht="22.9" customHeight="1">
      <c r="B183" s="123"/>
      <c r="D183" s="124" t="s">
        <v>73</v>
      </c>
      <c r="E183" s="133" t="s">
        <v>352</v>
      </c>
      <c r="F183" s="133" t="s">
        <v>353</v>
      </c>
      <c r="I183" s="126"/>
      <c r="J183" s="134">
        <f>BK183</f>
        <v>0</v>
      </c>
      <c r="L183" s="123"/>
      <c r="M183" s="128"/>
      <c r="P183" s="129">
        <f>P184</f>
        <v>0</v>
      </c>
      <c r="R183" s="129">
        <f>R184</f>
        <v>0</v>
      </c>
      <c r="T183" s="130">
        <f>T184</f>
        <v>10.003799999999998</v>
      </c>
      <c r="AR183" s="124" t="s">
        <v>173</v>
      </c>
      <c r="AT183" s="131" t="s">
        <v>73</v>
      </c>
      <c r="AU183" s="131" t="s">
        <v>82</v>
      </c>
      <c r="AY183" s="124" t="s">
        <v>164</v>
      </c>
      <c r="BK183" s="132">
        <f>BK184</f>
        <v>0</v>
      </c>
    </row>
    <row r="184" spans="2:65" s="1" customFormat="1" ht="33" customHeight="1">
      <c r="B184" s="135"/>
      <c r="C184" s="136" t="s">
        <v>354</v>
      </c>
      <c r="D184" s="136" t="s">
        <v>168</v>
      </c>
      <c r="E184" s="137" t="s">
        <v>355</v>
      </c>
      <c r="F184" s="138" t="s">
        <v>356</v>
      </c>
      <c r="G184" s="139" t="s">
        <v>171</v>
      </c>
      <c r="H184" s="140">
        <v>33.345999999999997</v>
      </c>
      <c r="I184" s="141"/>
      <c r="J184" s="142">
        <f>ROUND(I184*H184,2)</f>
        <v>0</v>
      </c>
      <c r="K184" s="143"/>
      <c r="L184" s="28"/>
      <c r="M184" s="144" t="s">
        <v>1</v>
      </c>
      <c r="N184" s="145" t="s">
        <v>40</v>
      </c>
      <c r="P184" s="146">
        <f>O184*H184</f>
        <v>0</v>
      </c>
      <c r="Q184" s="146">
        <v>0</v>
      </c>
      <c r="R184" s="146">
        <f>Q184*H184</f>
        <v>0</v>
      </c>
      <c r="S184" s="146">
        <v>0.3</v>
      </c>
      <c r="T184" s="147">
        <f>S184*H184</f>
        <v>10.003799999999998</v>
      </c>
      <c r="AR184" s="148" t="s">
        <v>215</v>
      </c>
      <c r="AT184" s="148" t="s">
        <v>168</v>
      </c>
      <c r="AU184" s="148" t="s">
        <v>173</v>
      </c>
      <c r="AY184" s="13" t="s">
        <v>164</v>
      </c>
      <c r="BE184" s="149">
        <f>IF(N184="základná",J184,0)</f>
        <v>0</v>
      </c>
      <c r="BF184" s="149">
        <f>IF(N184="znížená",J184,0)</f>
        <v>0</v>
      </c>
      <c r="BG184" s="149">
        <f>IF(N184="zákl. prenesená",J184,0)</f>
        <v>0</v>
      </c>
      <c r="BH184" s="149">
        <f>IF(N184="zníž. prenesená",J184,0)</f>
        <v>0</v>
      </c>
      <c r="BI184" s="149">
        <f>IF(N184="nulová",J184,0)</f>
        <v>0</v>
      </c>
      <c r="BJ184" s="13" t="s">
        <v>173</v>
      </c>
      <c r="BK184" s="149">
        <f>ROUND(I184*H184,2)</f>
        <v>0</v>
      </c>
      <c r="BL184" s="13" t="s">
        <v>215</v>
      </c>
      <c r="BM184" s="148" t="s">
        <v>357</v>
      </c>
    </row>
    <row r="185" spans="2:65" s="11" customFormat="1" ht="22.9" customHeight="1">
      <c r="B185" s="123"/>
      <c r="D185" s="124" t="s">
        <v>73</v>
      </c>
      <c r="E185" s="133" t="s">
        <v>358</v>
      </c>
      <c r="F185" s="133" t="s">
        <v>359</v>
      </c>
      <c r="I185" s="126"/>
      <c r="J185" s="134">
        <f>BK185</f>
        <v>0</v>
      </c>
      <c r="L185" s="123"/>
      <c r="M185" s="128"/>
      <c r="P185" s="129">
        <f>P186</f>
        <v>0</v>
      </c>
      <c r="R185" s="129">
        <f>R186</f>
        <v>0.14691000000000001</v>
      </c>
      <c r="T185" s="130">
        <f>T186</f>
        <v>0</v>
      </c>
      <c r="AR185" s="124" t="s">
        <v>173</v>
      </c>
      <c r="AT185" s="131" t="s">
        <v>73</v>
      </c>
      <c r="AU185" s="131" t="s">
        <v>82</v>
      </c>
      <c r="AY185" s="124" t="s">
        <v>164</v>
      </c>
      <c r="BK185" s="132">
        <f>BK186</f>
        <v>0</v>
      </c>
    </row>
    <row r="186" spans="2:65" s="1" customFormat="1" ht="24.2" customHeight="1">
      <c r="B186" s="135"/>
      <c r="C186" s="136" t="s">
        <v>360</v>
      </c>
      <c r="D186" s="136" t="s">
        <v>168</v>
      </c>
      <c r="E186" s="137" t="s">
        <v>361</v>
      </c>
      <c r="F186" s="138" t="s">
        <v>362</v>
      </c>
      <c r="G186" s="139" t="s">
        <v>363</v>
      </c>
      <c r="H186" s="140">
        <v>1</v>
      </c>
      <c r="I186" s="141"/>
      <c r="J186" s="142">
        <f>ROUND(I186*H186,2)</f>
        <v>0</v>
      </c>
      <c r="K186" s="143"/>
      <c r="L186" s="28"/>
      <c r="M186" s="144" t="s">
        <v>1</v>
      </c>
      <c r="N186" s="145" t="s">
        <v>40</v>
      </c>
      <c r="P186" s="146">
        <f>O186*H186</f>
        <v>0</v>
      </c>
      <c r="Q186" s="146">
        <v>0.14691000000000001</v>
      </c>
      <c r="R186" s="146">
        <f>Q186*H186</f>
        <v>0.14691000000000001</v>
      </c>
      <c r="S186" s="146">
        <v>0</v>
      </c>
      <c r="T186" s="147">
        <f>S186*H186</f>
        <v>0</v>
      </c>
      <c r="AR186" s="148" t="s">
        <v>215</v>
      </c>
      <c r="AT186" s="148" t="s">
        <v>168</v>
      </c>
      <c r="AU186" s="148" t="s">
        <v>173</v>
      </c>
      <c r="AY186" s="13" t="s">
        <v>164</v>
      </c>
      <c r="BE186" s="149">
        <f>IF(N186="základná",J186,0)</f>
        <v>0</v>
      </c>
      <c r="BF186" s="149">
        <f>IF(N186="znížená",J186,0)</f>
        <v>0</v>
      </c>
      <c r="BG186" s="149">
        <f>IF(N186="zákl. prenesená",J186,0)</f>
        <v>0</v>
      </c>
      <c r="BH186" s="149">
        <f>IF(N186="zníž. prenesená",J186,0)</f>
        <v>0</v>
      </c>
      <c r="BI186" s="149">
        <f>IF(N186="nulová",J186,0)</f>
        <v>0</v>
      </c>
      <c r="BJ186" s="13" t="s">
        <v>173</v>
      </c>
      <c r="BK186" s="149">
        <f>ROUND(I186*H186,2)</f>
        <v>0</v>
      </c>
      <c r="BL186" s="13" t="s">
        <v>215</v>
      </c>
      <c r="BM186" s="148" t="s">
        <v>364</v>
      </c>
    </row>
    <row r="187" spans="2:65" s="11" customFormat="1" ht="22.9" customHeight="1">
      <c r="B187" s="123"/>
      <c r="D187" s="124" t="s">
        <v>73</v>
      </c>
      <c r="E187" s="133" t="s">
        <v>365</v>
      </c>
      <c r="F187" s="133" t="s">
        <v>366</v>
      </c>
      <c r="I187" s="126"/>
      <c r="J187" s="134">
        <f>BK187</f>
        <v>0</v>
      </c>
      <c r="L187" s="123"/>
      <c r="M187" s="128"/>
      <c r="P187" s="129">
        <f>P188</f>
        <v>0</v>
      </c>
      <c r="R187" s="129">
        <f>R188</f>
        <v>0</v>
      </c>
      <c r="T187" s="130">
        <f>T188</f>
        <v>12.226550000000001</v>
      </c>
      <c r="AR187" s="124" t="s">
        <v>173</v>
      </c>
      <c r="AT187" s="131" t="s">
        <v>73</v>
      </c>
      <c r="AU187" s="131" t="s">
        <v>82</v>
      </c>
      <c r="AY187" s="124" t="s">
        <v>164</v>
      </c>
      <c r="BK187" s="132">
        <f>BK188</f>
        <v>0</v>
      </c>
    </row>
    <row r="188" spans="2:65" s="1" customFormat="1" ht="21.75" customHeight="1">
      <c r="B188" s="135"/>
      <c r="C188" s="136" t="s">
        <v>367</v>
      </c>
      <c r="D188" s="136" t="s">
        <v>168</v>
      </c>
      <c r="E188" s="137" t="s">
        <v>368</v>
      </c>
      <c r="F188" s="138" t="s">
        <v>369</v>
      </c>
      <c r="G188" s="139" t="s">
        <v>171</v>
      </c>
      <c r="H188" s="140">
        <v>349.33</v>
      </c>
      <c r="I188" s="141"/>
      <c r="J188" s="142">
        <f>ROUND(I188*H188,2)</f>
        <v>0</v>
      </c>
      <c r="K188" s="143"/>
      <c r="L188" s="28"/>
      <c r="M188" s="144" t="s">
        <v>1</v>
      </c>
      <c r="N188" s="145" t="s">
        <v>40</v>
      </c>
      <c r="P188" s="146">
        <f>O188*H188</f>
        <v>0</v>
      </c>
      <c r="Q188" s="146">
        <v>0</v>
      </c>
      <c r="R188" s="146">
        <f>Q188*H188</f>
        <v>0</v>
      </c>
      <c r="S188" s="146">
        <v>3.5000000000000003E-2</v>
      </c>
      <c r="T188" s="147">
        <f>S188*H188</f>
        <v>12.226550000000001</v>
      </c>
      <c r="AR188" s="148" t="s">
        <v>215</v>
      </c>
      <c r="AT188" s="148" t="s">
        <v>168</v>
      </c>
      <c r="AU188" s="148" t="s">
        <v>173</v>
      </c>
      <c r="AY188" s="13" t="s">
        <v>164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3" t="s">
        <v>173</v>
      </c>
      <c r="BK188" s="149">
        <f>ROUND(I188*H188,2)</f>
        <v>0</v>
      </c>
      <c r="BL188" s="13" t="s">
        <v>215</v>
      </c>
      <c r="BM188" s="148" t="s">
        <v>370</v>
      </c>
    </row>
    <row r="189" spans="2:65" s="11" customFormat="1" ht="22.9" customHeight="1">
      <c r="B189" s="123"/>
      <c r="D189" s="124" t="s">
        <v>73</v>
      </c>
      <c r="E189" s="133" t="s">
        <v>371</v>
      </c>
      <c r="F189" s="133" t="s">
        <v>372</v>
      </c>
      <c r="I189" s="126"/>
      <c r="J189" s="134">
        <f>BK189</f>
        <v>0</v>
      </c>
      <c r="L189" s="123"/>
      <c r="M189" s="128"/>
      <c r="P189" s="129">
        <f>P190</f>
        <v>0</v>
      </c>
      <c r="R189" s="129">
        <f>R190</f>
        <v>0</v>
      </c>
      <c r="T189" s="130">
        <f>T190</f>
        <v>0.55187120000000001</v>
      </c>
      <c r="AR189" s="124" t="s">
        <v>173</v>
      </c>
      <c r="AT189" s="131" t="s">
        <v>73</v>
      </c>
      <c r="AU189" s="131" t="s">
        <v>82</v>
      </c>
      <c r="AY189" s="124" t="s">
        <v>164</v>
      </c>
      <c r="BK189" s="132">
        <f>BK190</f>
        <v>0</v>
      </c>
    </row>
    <row r="190" spans="2:65" s="1" customFormat="1" ht="24.2" customHeight="1">
      <c r="B190" s="135"/>
      <c r="C190" s="136" t="s">
        <v>373</v>
      </c>
      <c r="D190" s="136" t="s">
        <v>168</v>
      </c>
      <c r="E190" s="137" t="s">
        <v>374</v>
      </c>
      <c r="F190" s="138" t="s">
        <v>375</v>
      </c>
      <c r="G190" s="139" t="s">
        <v>249</v>
      </c>
      <c r="H190" s="140">
        <v>239.94399999999999</v>
      </c>
      <c r="I190" s="141"/>
      <c r="J190" s="142">
        <f>ROUND(I190*H190,2)</f>
        <v>0</v>
      </c>
      <c r="K190" s="143"/>
      <c r="L190" s="28"/>
      <c r="M190" s="144" t="s">
        <v>1</v>
      </c>
      <c r="N190" s="145" t="s">
        <v>40</v>
      </c>
      <c r="P190" s="146">
        <f>O190*H190</f>
        <v>0</v>
      </c>
      <c r="Q190" s="146">
        <v>0</v>
      </c>
      <c r="R190" s="146">
        <f>Q190*H190</f>
        <v>0</v>
      </c>
      <c r="S190" s="146">
        <v>2.3E-3</v>
      </c>
      <c r="T190" s="147">
        <f>S190*H190</f>
        <v>0.55187120000000001</v>
      </c>
      <c r="AR190" s="148" t="s">
        <v>215</v>
      </c>
      <c r="AT190" s="148" t="s">
        <v>168</v>
      </c>
      <c r="AU190" s="148" t="s">
        <v>173</v>
      </c>
      <c r="AY190" s="13" t="s">
        <v>164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173</v>
      </c>
      <c r="BK190" s="149">
        <f>ROUND(I190*H190,2)</f>
        <v>0</v>
      </c>
      <c r="BL190" s="13" t="s">
        <v>215</v>
      </c>
      <c r="BM190" s="148" t="s">
        <v>376</v>
      </c>
    </row>
    <row r="191" spans="2:65" s="11" customFormat="1" ht="22.9" customHeight="1">
      <c r="B191" s="123"/>
      <c r="D191" s="124" t="s">
        <v>73</v>
      </c>
      <c r="E191" s="133" t="s">
        <v>377</v>
      </c>
      <c r="F191" s="133" t="s">
        <v>378</v>
      </c>
      <c r="I191" s="126"/>
      <c r="J191" s="134">
        <f>BK191</f>
        <v>0</v>
      </c>
      <c r="L191" s="123"/>
      <c r="M191" s="128"/>
      <c r="P191" s="129">
        <f>SUM(P192:P198)</f>
        <v>0</v>
      </c>
      <c r="R191" s="129">
        <f>SUM(R192:R198)</f>
        <v>0</v>
      </c>
      <c r="T191" s="130">
        <f>SUM(T192:T198)</f>
        <v>9.8204858999999995</v>
      </c>
      <c r="AR191" s="124" t="s">
        <v>173</v>
      </c>
      <c r="AT191" s="131" t="s">
        <v>73</v>
      </c>
      <c r="AU191" s="131" t="s">
        <v>82</v>
      </c>
      <c r="AY191" s="124" t="s">
        <v>164</v>
      </c>
      <c r="BK191" s="132">
        <f>SUM(BK192:BK198)</f>
        <v>0</v>
      </c>
    </row>
    <row r="192" spans="2:65" s="1" customFormat="1" ht="24.2" customHeight="1">
      <c r="B192" s="135"/>
      <c r="C192" s="136" t="s">
        <v>379</v>
      </c>
      <c r="D192" s="136" t="s">
        <v>168</v>
      </c>
      <c r="E192" s="137" t="s">
        <v>380</v>
      </c>
      <c r="F192" s="138" t="s">
        <v>381</v>
      </c>
      <c r="G192" s="139" t="s">
        <v>171</v>
      </c>
      <c r="H192" s="140">
        <v>72.674000000000007</v>
      </c>
      <c r="I192" s="141"/>
      <c r="J192" s="142">
        <f t="shared" ref="J192:J198" si="10">ROUND(I192*H192,2)</f>
        <v>0</v>
      </c>
      <c r="K192" s="143"/>
      <c r="L192" s="28"/>
      <c r="M192" s="144" t="s">
        <v>1</v>
      </c>
      <c r="N192" s="145" t="s">
        <v>40</v>
      </c>
      <c r="P192" s="146">
        <f t="shared" ref="P192:P198" si="11">O192*H192</f>
        <v>0</v>
      </c>
      <c r="Q192" s="146">
        <v>0</v>
      </c>
      <c r="R192" s="146">
        <f t="shared" ref="R192:R198" si="12">Q192*H192</f>
        <v>0</v>
      </c>
      <c r="S192" s="146">
        <v>1.695E-2</v>
      </c>
      <c r="T192" s="147">
        <f t="shared" ref="T192:T198" si="13">S192*H192</f>
        <v>1.2318243000000002</v>
      </c>
      <c r="AR192" s="148" t="s">
        <v>215</v>
      </c>
      <c r="AT192" s="148" t="s">
        <v>168</v>
      </c>
      <c r="AU192" s="148" t="s">
        <v>173</v>
      </c>
      <c r="AY192" s="13" t="s">
        <v>164</v>
      </c>
      <c r="BE192" s="149">
        <f t="shared" ref="BE192:BE198" si="14">IF(N192="základná",J192,0)</f>
        <v>0</v>
      </c>
      <c r="BF192" s="149">
        <f t="shared" ref="BF192:BF198" si="15">IF(N192="znížená",J192,0)</f>
        <v>0</v>
      </c>
      <c r="BG192" s="149">
        <f t="shared" ref="BG192:BG198" si="16">IF(N192="zákl. prenesená",J192,0)</f>
        <v>0</v>
      </c>
      <c r="BH192" s="149">
        <f t="shared" ref="BH192:BH198" si="17">IF(N192="zníž. prenesená",J192,0)</f>
        <v>0</v>
      </c>
      <c r="BI192" s="149">
        <f t="shared" ref="BI192:BI198" si="18">IF(N192="nulová",J192,0)</f>
        <v>0</v>
      </c>
      <c r="BJ192" s="13" t="s">
        <v>173</v>
      </c>
      <c r="BK192" s="149">
        <f t="shared" ref="BK192:BK198" si="19">ROUND(I192*H192,2)</f>
        <v>0</v>
      </c>
      <c r="BL192" s="13" t="s">
        <v>215</v>
      </c>
      <c r="BM192" s="148" t="s">
        <v>382</v>
      </c>
    </row>
    <row r="193" spans="2:65" s="1" customFormat="1" ht="24.2" customHeight="1">
      <c r="B193" s="135"/>
      <c r="C193" s="136" t="s">
        <v>383</v>
      </c>
      <c r="D193" s="136" t="s">
        <v>168</v>
      </c>
      <c r="E193" s="137" t="s">
        <v>384</v>
      </c>
      <c r="F193" s="138" t="s">
        <v>385</v>
      </c>
      <c r="G193" s="139" t="s">
        <v>171</v>
      </c>
      <c r="H193" s="140">
        <v>112.52</v>
      </c>
      <c r="I193" s="141"/>
      <c r="J193" s="142">
        <f t="shared" si="10"/>
        <v>0</v>
      </c>
      <c r="K193" s="143"/>
      <c r="L193" s="28"/>
      <c r="M193" s="144" t="s">
        <v>1</v>
      </c>
      <c r="N193" s="145" t="s">
        <v>40</v>
      </c>
      <c r="P193" s="146">
        <f t="shared" si="11"/>
        <v>0</v>
      </c>
      <c r="Q193" s="146">
        <v>0</v>
      </c>
      <c r="R193" s="146">
        <f t="shared" si="12"/>
        <v>0</v>
      </c>
      <c r="S193" s="146">
        <v>1.098E-2</v>
      </c>
      <c r="T193" s="147">
        <f t="shared" si="13"/>
        <v>1.2354696000000001</v>
      </c>
      <c r="AR193" s="148" t="s">
        <v>215</v>
      </c>
      <c r="AT193" s="148" t="s">
        <v>168</v>
      </c>
      <c r="AU193" s="148" t="s">
        <v>173</v>
      </c>
      <c r="AY193" s="13" t="s">
        <v>164</v>
      </c>
      <c r="BE193" s="149">
        <f t="shared" si="14"/>
        <v>0</v>
      </c>
      <c r="BF193" s="149">
        <f t="shared" si="15"/>
        <v>0</v>
      </c>
      <c r="BG193" s="149">
        <f t="shared" si="16"/>
        <v>0</v>
      </c>
      <c r="BH193" s="149">
        <f t="shared" si="17"/>
        <v>0</v>
      </c>
      <c r="BI193" s="149">
        <f t="shared" si="18"/>
        <v>0</v>
      </c>
      <c r="BJ193" s="13" t="s">
        <v>173</v>
      </c>
      <c r="BK193" s="149">
        <f t="shared" si="19"/>
        <v>0</v>
      </c>
      <c r="BL193" s="13" t="s">
        <v>215</v>
      </c>
      <c r="BM193" s="148" t="s">
        <v>386</v>
      </c>
    </row>
    <row r="194" spans="2:65" s="1" customFormat="1" ht="24.2" customHeight="1">
      <c r="B194" s="135"/>
      <c r="C194" s="136" t="s">
        <v>387</v>
      </c>
      <c r="D194" s="136" t="s">
        <v>168</v>
      </c>
      <c r="E194" s="137" t="s">
        <v>388</v>
      </c>
      <c r="F194" s="138" t="s">
        <v>389</v>
      </c>
      <c r="G194" s="139" t="s">
        <v>171</v>
      </c>
      <c r="H194" s="140">
        <v>328.4</v>
      </c>
      <c r="I194" s="141"/>
      <c r="J194" s="142">
        <f t="shared" si="10"/>
        <v>0</v>
      </c>
      <c r="K194" s="143"/>
      <c r="L194" s="28"/>
      <c r="M194" s="144" t="s">
        <v>1</v>
      </c>
      <c r="N194" s="145" t="s">
        <v>40</v>
      </c>
      <c r="P194" s="146">
        <f t="shared" si="11"/>
        <v>0</v>
      </c>
      <c r="Q194" s="146">
        <v>0</v>
      </c>
      <c r="R194" s="146">
        <f t="shared" si="12"/>
        <v>0</v>
      </c>
      <c r="S194" s="146">
        <v>1.098E-2</v>
      </c>
      <c r="T194" s="147">
        <f t="shared" si="13"/>
        <v>3.6058319999999999</v>
      </c>
      <c r="AR194" s="148" t="s">
        <v>215</v>
      </c>
      <c r="AT194" s="148" t="s">
        <v>168</v>
      </c>
      <c r="AU194" s="148" t="s">
        <v>173</v>
      </c>
      <c r="AY194" s="13" t="s">
        <v>164</v>
      </c>
      <c r="BE194" s="149">
        <f t="shared" si="14"/>
        <v>0</v>
      </c>
      <c r="BF194" s="149">
        <f t="shared" si="15"/>
        <v>0</v>
      </c>
      <c r="BG194" s="149">
        <f t="shared" si="16"/>
        <v>0</v>
      </c>
      <c r="BH194" s="149">
        <f t="shared" si="17"/>
        <v>0</v>
      </c>
      <c r="BI194" s="149">
        <f t="shared" si="18"/>
        <v>0</v>
      </c>
      <c r="BJ194" s="13" t="s">
        <v>173</v>
      </c>
      <c r="BK194" s="149">
        <f t="shared" si="19"/>
        <v>0</v>
      </c>
      <c r="BL194" s="13" t="s">
        <v>215</v>
      </c>
      <c r="BM194" s="148" t="s">
        <v>390</v>
      </c>
    </row>
    <row r="195" spans="2:65" s="1" customFormat="1" ht="24.2" customHeight="1">
      <c r="B195" s="135"/>
      <c r="C195" s="136" t="s">
        <v>391</v>
      </c>
      <c r="D195" s="136" t="s">
        <v>168</v>
      </c>
      <c r="E195" s="137" t="s">
        <v>392</v>
      </c>
      <c r="F195" s="138" t="s">
        <v>393</v>
      </c>
      <c r="G195" s="139" t="s">
        <v>171</v>
      </c>
      <c r="H195" s="140">
        <v>328.4</v>
      </c>
      <c r="I195" s="141"/>
      <c r="J195" s="142">
        <f t="shared" si="10"/>
        <v>0</v>
      </c>
      <c r="K195" s="143"/>
      <c r="L195" s="28"/>
      <c r="M195" s="144" t="s">
        <v>1</v>
      </c>
      <c r="N195" s="145" t="s">
        <v>40</v>
      </c>
      <c r="P195" s="146">
        <f t="shared" si="11"/>
        <v>0</v>
      </c>
      <c r="Q195" s="146">
        <v>0</v>
      </c>
      <c r="R195" s="146">
        <f t="shared" si="12"/>
        <v>0</v>
      </c>
      <c r="S195" s="146">
        <v>8.0000000000000002E-3</v>
      </c>
      <c r="T195" s="147">
        <f t="shared" si="13"/>
        <v>2.6271999999999998</v>
      </c>
      <c r="AR195" s="148" t="s">
        <v>215</v>
      </c>
      <c r="AT195" s="148" t="s">
        <v>168</v>
      </c>
      <c r="AU195" s="148" t="s">
        <v>173</v>
      </c>
      <c r="AY195" s="13" t="s">
        <v>164</v>
      </c>
      <c r="BE195" s="149">
        <f t="shared" si="14"/>
        <v>0</v>
      </c>
      <c r="BF195" s="149">
        <f t="shared" si="15"/>
        <v>0</v>
      </c>
      <c r="BG195" s="149">
        <f t="shared" si="16"/>
        <v>0</v>
      </c>
      <c r="BH195" s="149">
        <f t="shared" si="17"/>
        <v>0</v>
      </c>
      <c r="BI195" s="149">
        <f t="shared" si="18"/>
        <v>0</v>
      </c>
      <c r="BJ195" s="13" t="s">
        <v>173</v>
      </c>
      <c r="BK195" s="149">
        <f t="shared" si="19"/>
        <v>0</v>
      </c>
      <c r="BL195" s="13" t="s">
        <v>215</v>
      </c>
      <c r="BM195" s="148" t="s">
        <v>394</v>
      </c>
    </row>
    <row r="196" spans="2:65" s="1" customFormat="1" ht="24.2" customHeight="1">
      <c r="B196" s="135"/>
      <c r="C196" s="136" t="s">
        <v>395</v>
      </c>
      <c r="D196" s="136" t="s">
        <v>168</v>
      </c>
      <c r="E196" s="137" t="s">
        <v>396</v>
      </c>
      <c r="F196" s="138" t="s">
        <v>397</v>
      </c>
      <c r="G196" s="139" t="s">
        <v>171</v>
      </c>
      <c r="H196" s="140">
        <v>112.52</v>
      </c>
      <c r="I196" s="141"/>
      <c r="J196" s="142">
        <f t="shared" si="10"/>
        <v>0</v>
      </c>
      <c r="K196" s="143"/>
      <c r="L196" s="28"/>
      <c r="M196" s="144" t="s">
        <v>1</v>
      </c>
      <c r="N196" s="145" t="s">
        <v>40</v>
      </c>
      <c r="P196" s="146">
        <f t="shared" si="11"/>
        <v>0</v>
      </c>
      <c r="Q196" s="146">
        <v>0</v>
      </c>
      <c r="R196" s="146">
        <f t="shared" si="12"/>
        <v>0</v>
      </c>
      <c r="S196" s="146">
        <v>8.0000000000000002E-3</v>
      </c>
      <c r="T196" s="147">
        <f t="shared" si="13"/>
        <v>0.90015999999999996</v>
      </c>
      <c r="AR196" s="148" t="s">
        <v>215</v>
      </c>
      <c r="AT196" s="148" t="s">
        <v>168</v>
      </c>
      <c r="AU196" s="148" t="s">
        <v>173</v>
      </c>
      <c r="AY196" s="13" t="s">
        <v>164</v>
      </c>
      <c r="BE196" s="149">
        <f t="shared" si="14"/>
        <v>0</v>
      </c>
      <c r="BF196" s="149">
        <f t="shared" si="15"/>
        <v>0</v>
      </c>
      <c r="BG196" s="149">
        <f t="shared" si="16"/>
        <v>0</v>
      </c>
      <c r="BH196" s="149">
        <f t="shared" si="17"/>
        <v>0</v>
      </c>
      <c r="BI196" s="149">
        <f t="shared" si="18"/>
        <v>0</v>
      </c>
      <c r="BJ196" s="13" t="s">
        <v>173</v>
      </c>
      <c r="BK196" s="149">
        <f t="shared" si="19"/>
        <v>0</v>
      </c>
      <c r="BL196" s="13" t="s">
        <v>215</v>
      </c>
      <c r="BM196" s="148" t="s">
        <v>398</v>
      </c>
    </row>
    <row r="197" spans="2:65" s="1" customFormat="1" ht="16.5" customHeight="1">
      <c r="B197" s="135"/>
      <c r="C197" s="136" t="s">
        <v>399</v>
      </c>
      <c r="D197" s="136" t="s">
        <v>168</v>
      </c>
      <c r="E197" s="137" t="s">
        <v>400</v>
      </c>
      <c r="F197" s="138" t="s">
        <v>401</v>
      </c>
      <c r="G197" s="139" t="s">
        <v>402</v>
      </c>
      <c r="H197" s="140">
        <v>1</v>
      </c>
      <c r="I197" s="141"/>
      <c r="J197" s="142">
        <f t="shared" si="10"/>
        <v>0</v>
      </c>
      <c r="K197" s="143"/>
      <c r="L197" s="28"/>
      <c r="M197" s="144" t="s">
        <v>1</v>
      </c>
      <c r="N197" s="145" t="s">
        <v>40</v>
      </c>
      <c r="P197" s="146">
        <f t="shared" si="11"/>
        <v>0</v>
      </c>
      <c r="Q197" s="146">
        <v>0</v>
      </c>
      <c r="R197" s="146">
        <f t="shared" si="12"/>
        <v>0</v>
      </c>
      <c r="S197" s="146">
        <v>0.11</v>
      </c>
      <c r="T197" s="147">
        <f t="shared" si="13"/>
        <v>0.11</v>
      </c>
      <c r="AR197" s="148" t="s">
        <v>215</v>
      </c>
      <c r="AT197" s="148" t="s">
        <v>168</v>
      </c>
      <c r="AU197" s="148" t="s">
        <v>173</v>
      </c>
      <c r="AY197" s="13" t="s">
        <v>164</v>
      </c>
      <c r="BE197" s="149">
        <f t="shared" si="14"/>
        <v>0</v>
      </c>
      <c r="BF197" s="149">
        <f t="shared" si="15"/>
        <v>0</v>
      </c>
      <c r="BG197" s="149">
        <f t="shared" si="16"/>
        <v>0</v>
      </c>
      <c r="BH197" s="149">
        <f t="shared" si="17"/>
        <v>0</v>
      </c>
      <c r="BI197" s="149">
        <f t="shared" si="18"/>
        <v>0</v>
      </c>
      <c r="BJ197" s="13" t="s">
        <v>173</v>
      </c>
      <c r="BK197" s="149">
        <f t="shared" si="19"/>
        <v>0</v>
      </c>
      <c r="BL197" s="13" t="s">
        <v>215</v>
      </c>
      <c r="BM197" s="148" t="s">
        <v>403</v>
      </c>
    </row>
    <row r="198" spans="2:65" s="1" customFormat="1" ht="16.5" customHeight="1">
      <c r="B198" s="135"/>
      <c r="C198" s="136" t="s">
        <v>404</v>
      </c>
      <c r="D198" s="136" t="s">
        <v>168</v>
      </c>
      <c r="E198" s="137" t="s">
        <v>405</v>
      </c>
      <c r="F198" s="138" t="s">
        <v>406</v>
      </c>
      <c r="G198" s="139" t="s">
        <v>402</v>
      </c>
      <c r="H198" s="140">
        <v>1</v>
      </c>
      <c r="I198" s="141"/>
      <c r="J198" s="142">
        <f t="shared" si="10"/>
        <v>0</v>
      </c>
      <c r="K198" s="143"/>
      <c r="L198" s="28"/>
      <c r="M198" s="144" t="s">
        <v>1</v>
      </c>
      <c r="N198" s="145" t="s">
        <v>40</v>
      </c>
      <c r="P198" s="146">
        <f t="shared" si="11"/>
        <v>0</v>
      </c>
      <c r="Q198" s="146">
        <v>0</v>
      </c>
      <c r="R198" s="146">
        <f t="shared" si="12"/>
        <v>0</v>
      </c>
      <c r="S198" s="146">
        <v>0.11</v>
      </c>
      <c r="T198" s="147">
        <f t="shared" si="13"/>
        <v>0.11</v>
      </c>
      <c r="AR198" s="148" t="s">
        <v>215</v>
      </c>
      <c r="AT198" s="148" t="s">
        <v>168</v>
      </c>
      <c r="AU198" s="148" t="s">
        <v>173</v>
      </c>
      <c r="AY198" s="13" t="s">
        <v>164</v>
      </c>
      <c r="BE198" s="149">
        <f t="shared" si="14"/>
        <v>0</v>
      </c>
      <c r="BF198" s="149">
        <f t="shared" si="15"/>
        <v>0</v>
      </c>
      <c r="BG198" s="149">
        <f t="shared" si="16"/>
        <v>0</v>
      </c>
      <c r="BH198" s="149">
        <f t="shared" si="17"/>
        <v>0</v>
      </c>
      <c r="BI198" s="149">
        <f t="shared" si="18"/>
        <v>0</v>
      </c>
      <c r="BJ198" s="13" t="s">
        <v>173</v>
      </c>
      <c r="BK198" s="149">
        <f t="shared" si="19"/>
        <v>0</v>
      </c>
      <c r="BL198" s="13" t="s">
        <v>215</v>
      </c>
      <c r="BM198" s="148" t="s">
        <v>407</v>
      </c>
    </row>
    <row r="199" spans="2:65" s="11" customFormat="1" ht="22.9" customHeight="1">
      <c r="B199" s="123"/>
      <c r="D199" s="124" t="s">
        <v>73</v>
      </c>
      <c r="E199" s="133" t="s">
        <v>408</v>
      </c>
      <c r="F199" s="133" t="s">
        <v>409</v>
      </c>
      <c r="I199" s="126"/>
      <c r="J199" s="134">
        <f>BK199</f>
        <v>0</v>
      </c>
      <c r="L199" s="123"/>
      <c r="M199" s="128"/>
      <c r="P199" s="129">
        <f>SUM(P200:P207)</f>
        <v>0</v>
      </c>
      <c r="R199" s="129">
        <f>SUM(R200:R207)</f>
        <v>0.1082322</v>
      </c>
      <c r="T199" s="130">
        <f>SUM(T200:T207)</f>
        <v>4.2614499999999991</v>
      </c>
      <c r="AR199" s="124" t="s">
        <v>173</v>
      </c>
      <c r="AT199" s="131" t="s">
        <v>73</v>
      </c>
      <c r="AU199" s="131" t="s">
        <v>82</v>
      </c>
      <c r="AY199" s="124" t="s">
        <v>164</v>
      </c>
      <c r="BK199" s="132">
        <f>SUM(BK200:BK207)</f>
        <v>0</v>
      </c>
    </row>
    <row r="200" spans="2:65" s="1" customFormat="1" ht="24.2" customHeight="1">
      <c r="B200" s="135"/>
      <c r="C200" s="136" t="s">
        <v>410</v>
      </c>
      <c r="D200" s="136" t="s">
        <v>168</v>
      </c>
      <c r="E200" s="137" t="s">
        <v>411</v>
      </c>
      <c r="F200" s="138" t="s">
        <v>412</v>
      </c>
      <c r="G200" s="139" t="s">
        <v>171</v>
      </c>
      <c r="H200" s="140">
        <v>53.95</v>
      </c>
      <c r="I200" s="141"/>
      <c r="J200" s="142">
        <f t="shared" ref="J200:J207" si="20">ROUND(I200*H200,2)</f>
        <v>0</v>
      </c>
      <c r="K200" s="143"/>
      <c r="L200" s="28"/>
      <c r="M200" s="144" t="s">
        <v>1</v>
      </c>
      <c r="N200" s="145" t="s">
        <v>40</v>
      </c>
      <c r="P200" s="146">
        <f t="shared" ref="P200:P207" si="21">O200*H200</f>
        <v>0</v>
      </c>
      <c r="Q200" s="146">
        <v>0</v>
      </c>
      <c r="R200" s="146">
        <f t="shared" ref="R200:R207" si="22">Q200*H200</f>
        <v>0</v>
      </c>
      <c r="S200" s="146">
        <v>1.2800000000000001E-2</v>
      </c>
      <c r="T200" s="147">
        <f t="shared" ref="T200:T207" si="23">S200*H200</f>
        <v>0.69056000000000006</v>
      </c>
      <c r="AR200" s="148" t="s">
        <v>215</v>
      </c>
      <c r="AT200" s="148" t="s">
        <v>168</v>
      </c>
      <c r="AU200" s="148" t="s">
        <v>173</v>
      </c>
      <c r="AY200" s="13" t="s">
        <v>164</v>
      </c>
      <c r="BE200" s="149">
        <f t="shared" ref="BE200:BE207" si="24">IF(N200="základná",J200,0)</f>
        <v>0</v>
      </c>
      <c r="BF200" s="149">
        <f t="shared" ref="BF200:BF207" si="25">IF(N200="znížená",J200,0)</f>
        <v>0</v>
      </c>
      <c r="BG200" s="149">
        <f t="shared" ref="BG200:BG207" si="26">IF(N200="zákl. prenesená",J200,0)</f>
        <v>0</v>
      </c>
      <c r="BH200" s="149">
        <f t="shared" ref="BH200:BH207" si="27">IF(N200="zníž. prenesená",J200,0)</f>
        <v>0</v>
      </c>
      <c r="BI200" s="149">
        <f t="shared" ref="BI200:BI207" si="28">IF(N200="nulová",J200,0)</f>
        <v>0</v>
      </c>
      <c r="BJ200" s="13" t="s">
        <v>173</v>
      </c>
      <c r="BK200" s="149">
        <f t="shared" ref="BK200:BK207" si="29">ROUND(I200*H200,2)</f>
        <v>0</v>
      </c>
      <c r="BL200" s="13" t="s">
        <v>215</v>
      </c>
      <c r="BM200" s="148" t="s">
        <v>413</v>
      </c>
    </row>
    <row r="201" spans="2:65" s="1" customFormat="1" ht="21.75" customHeight="1">
      <c r="B201" s="135"/>
      <c r="C201" s="136" t="s">
        <v>414</v>
      </c>
      <c r="D201" s="136" t="s">
        <v>168</v>
      </c>
      <c r="E201" s="137" t="s">
        <v>415</v>
      </c>
      <c r="F201" s="138" t="s">
        <v>416</v>
      </c>
      <c r="G201" s="139" t="s">
        <v>171</v>
      </c>
      <c r="H201" s="140">
        <v>173.27</v>
      </c>
      <c r="I201" s="141"/>
      <c r="J201" s="142">
        <f t="shared" si="20"/>
        <v>0</v>
      </c>
      <c r="K201" s="143"/>
      <c r="L201" s="28"/>
      <c r="M201" s="144" t="s">
        <v>1</v>
      </c>
      <c r="N201" s="145" t="s">
        <v>40</v>
      </c>
      <c r="P201" s="146">
        <f t="shared" si="21"/>
        <v>0</v>
      </c>
      <c r="Q201" s="146">
        <v>0</v>
      </c>
      <c r="R201" s="146">
        <f t="shared" si="22"/>
        <v>0</v>
      </c>
      <c r="S201" s="146">
        <v>5.0000000000000001E-3</v>
      </c>
      <c r="T201" s="147">
        <f t="shared" si="23"/>
        <v>0.86635000000000006</v>
      </c>
      <c r="AR201" s="148" t="s">
        <v>215</v>
      </c>
      <c r="AT201" s="148" t="s">
        <v>168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215</v>
      </c>
      <c r="BM201" s="148" t="s">
        <v>417</v>
      </c>
    </row>
    <row r="202" spans="2:65" s="1" customFormat="1" ht="21.75" customHeight="1">
      <c r="B202" s="135"/>
      <c r="C202" s="136" t="s">
        <v>418</v>
      </c>
      <c r="D202" s="136" t="s">
        <v>168</v>
      </c>
      <c r="E202" s="137" t="s">
        <v>419</v>
      </c>
      <c r="F202" s="138" t="s">
        <v>420</v>
      </c>
      <c r="G202" s="139" t="s">
        <v>171</v>
      </c>
      <c r="H202" s="140">
        <v>173.27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0</v>
      </c>
      <c r="R202" s="146">
        <f t="shared" si="22"/>
        <v>0</v>
      </c>
      <c r="S202" s="146">
        <v>2E-3</v>
      </c>
      <c r="T202" s="147">
        <f t="shared" si="23"/>
        <v>0.34654000000000001</v>
      </c>
      <c r="AR202" s="148" t="s">
        <v>215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215</v>
      </c>
      <c r="BM202" s="148" t="s">
        <v>421</v>
      </c>
    </row>
    <row r="203" spans="2:65" s="1" customFormat="1" ht="16.5" customHeight="1">
      <c r="B203" s="135"/>
      <c r="C203" s="136" t="s">
        <v>422</v>
      </c>
      <c r="D203" s="136" t="s">
        <v>168</v>
      </c>
      <c r="E203" s="137" t="s">
        <v>423</v>
      </c>
      <c r="F203" s="138" t="s">
        <v>424</v>
      </c>
      <c r="G203" s="139" t="s">
        <v>425</v>
      </c>
      <c r="H203" s="140">
        <v>1500</v>
      </c>
      <c r="I203" s="141"/>
      <c r="J203" s="142">
        <f t="shared" si="20"/>
        <v>0</v>
      </c>
      <c r="K203" s="143"/>
      <c r="L203" s="28"/>
      <c r="M203" s="144" t="s">
        <v>1</v>
      </c>
      <c r="N203" s="145" t="s">
        <v>40</v>
      </c>
      <c r="P203" s="146">
        <f t="shared" si="21"/>
        <v>0</v>
      </c>
      <c r="Q203" s="146">
        <v>4.5899999999999998E-5</v>
      </c>
      <c r="R203" s="146">
        <f t="shared" si="22"/>
        <v>6.8849999999999995E-2</v>
      </c>
      <c r="S203" s="146">
        <v>1E-3</v>
      </c>
      <c r="T203" s="147">
        <f t="shared" si="23"/>
        <v>1.5</v>
      </c>
      <c r="AR203" s="148" t="s">
        <v>215</v>
      </c>
      <c r="AT203" s="148" t="s">
        <v>168</v>
      </c>
      <c r="AU203" s="148" t="s">
        <v>173</v>
      </c>
      <c r="AY203" s="13" t="s">
        <v>164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173</v>
      </c>
      <c r="BK203" s="149">
        <f t="shared" si="29"/>
        <v>0</v>
      </c>
      <c r="BL203" s="13" t="s">
        <v>215</v>
      </c>
      <c r="BM203" s="148" t="s">
        <v>426</v>
      </c>
    </row>
    <row r="204" spans="2:65" s="1" customFormat="1" ht="16.5" customHeight="1">
      <c r="B204" s="135"/>
      <c r="C204" s="136" t="s">
        <v>427</v>
      </c>
      <c r="D204" s="136" t="s">
        <v>168</v>
      </c>
      <c r="E204" s="137" t="s">
        <v>428</v>
      </c>
      <c r="F204" s="138" t="s">
        <v>429</v>
      </c>
      <c r="G204" s="139" t="s">
        <v>192</v>
      </c>
      <c r="H204" s="140">
        <v>850</v>
      </c>
      <c r="I204" s="141"/>
      <c r="J204" s="142">
        <f t="shared" si="20"/>
        <v>0</v>
      </c>
      <c r="K204" s="143"/>
      <c r="L204" s="28"/>
      <c r="M204" s="144" t="s">
        <v>1</v>
      </c>
      <c r="N204" s="145" t="s">
        <v>40</v>
      </c>
      <c r="P204" s="146">
        <f t="shared" si="21"/>
        <v>0</v>
      </c>
      <c r="Q204" s="146">
        <v>4.5899999999999998E-5</v>
      </c>
      <c r="R204" s="146">
        <f t="shared" si="22"/>
        <v>3.9015000000000001E-2</v>
      </c>
      <c r="S204" s="146">
        <v>1E-3</v>
      </c>
      <c r="T204" s="147">
        <f t="shared" si="23"/>
        <v>0.85</v>
      </c>
      <c r="AR204" s="148" t="s">
        <v>215</v>
      </c>
      <c r="AT204" s="148" t="s">
        <v>168</v>
      </c>
      <c r="AU204" s="148" t="s">
        <v>173</v>
      </c>
      <c r="AY204" s="13" t="s">
        <v>164</v>
      </c>
      <c r="BE204" s="149">
        <f t="shared" si="24"/>
        <v>0</v>
      </c>
      <c r="BF204" s="149">
        <f t="shared" si="25"/>
        <v>0</v>
      </c>
      <c r="BG204" s="149">
        <f t="shared" si="26"/>
        <v>0</v>
      </c>
      <c r="BH204" s="149">
        <f t="shared" si="27"/>
        <v>0</v>
      </c>
      <c r="BI204" s="149">
        <f t="shared" si="28"/>
        <v>0</v>
      </c>
      <c r="BJ204" s="13" t="s">
        <v>173</v>
      </c>
      <c r="BK204" s="149">
        <f t="shared" si="29"/>
        <v>0</v>
      </c>
      <c r="BL204" s="13" t="s">
        <v>215</v>
      </c>
      <c r="BM204" s="148" t="s">
        <v>430</v>
      </c>
    </row>
    <row r="205" spans="2:65" s="1" customFormat="1" ht="21.75" customHeight="1">
      <c r="B205" s="135"/>
      <c r="C205" s="136" t="s">
        <v>431</v>
      </c>
      <c r="D205" s="136" t="s">
        <v>168</v>
      </c>
      <c r="E205" s="137" t="s">
        <v>432</v>
      </c>
      <c r="F205" s="138" t="s">
        <v>433</v>
      </c>
      <c r="G205" s="139" t="s">
        <v>192</v>
      </c>
      <c r="H205" s="140">
        <v>4</v>
      </c>
      <c r="I205" s="141"/>
      <c r="J205" s="142">
        <f t="shared" si="20"/>
        <v>0</v>
      </c>
      <c r="K205" s="143"/>
      <c r="L205" s="28"/>
      <c r="M205" s="144" t="s">
        <v>1</v>
      </c>
      <c r="N205" s="145" t="s">
        <v>40</v>
      </c>
      <c r="P205" s="146">
        <f t="shared" si="21"/>
        <v>0</v>
      </c>
      <c r="Q205" s="146">
        <v>4.5899999999999998E-5</v>
      </c>
      <c r="R205" s="146">
        <f t="shared" si="22"/>
        <v>1.8359999999999999E-4</v>
      </c>
      <c r="S205" s="146">
        <v>1E-3</v>
      </c>
      <c r="T205" s="147">
        <f t="shared" si="23"/>
        <v>4.0000000000000001E-3</v>
      </c>
      <c r="AR205" s="148" t="s">
        <v>215</v>
      </c>
      <c r="AT205" s="148" t="s">
        <v>168</v>
      </c>
      <c r="AU205" s="148" t="s">
        <v>173</v>
      </c>
      <c r="AY205" s="13" t="s">
        <v>164</v>
      </c>
      <c r="BE205" s="149">
        <f t="shared" si="24"/>
        <v>0</v>
      </c>
      <c r="BF205" s="149">
        <f t="shared" si="25"/>
        <v>0</v>
      </c>
      <c r="BG205" s="149">
        <f t="shared" si="26"/>
        <v>0</v>
      </c>
      <c r="BH205" s="149">
        <f t="shared" si="27"/>
        <v>0</v>
      </c>
      <c r="BI205" s="149">
        <f t="shared" si="28"/>
        <v>0</v>
      </c>
      <c r="BJ205" s="13" t="s">
        <v>173</v>
      </c>
      <c r="BK205" s="149">
        <f t="shared" si="29"/>
        <v>0</v>
      </c>
      <c r="BL205" s="13" t="s">
        <v>215</v>
      </c>
      <c r="BM205" s="148" t="s">
        <v>434</v>
      </c>
    </row>
    <row r="206" spans="2:65" s="1" customFormat="1" ht="21.75" customHeight="1">
      <c r="B206" s="135"/>
      <c r="C206" s="136" t="s">
        <v>435</v>
      </c>
      <c r="D206" s="136" t="s">
        <v>168</v>
      </c>
      <c r="E206" s="137" t="s">
        <v>436</v>
      </c>
      <c r="F206" s="138" t="s">
        <v>437</v>
      </c>
      <c r="G206" s="139" t="s">
        <v>192</v>
      </c>
      <c r="H206" s="140">
        <v>2</v>
      </c>
      <c r="I206" s="141"/>
      <c r="J206" s="142">
        <f t="shared" si="20"/>
        <v>0</v>
      </c>
      <c r="K206" s="143"/>
      <c r="L206" s="28"/>
      <c r="M206" s="144" t="s">
        <v>1</v>
      </c>
      <c r="N206" s="145" t="s">
        <v>40</v>
      </c>
      <c r="P206" s="146">
        <f t="shared" si="21"/>
        <v>0</v>
      </c>
      <c r="Q206" s="146">
        <v>4.5899999999999998E-5</v>
      </c>
      <c r="R206" s="146">
        <f t="shared" si="22"/>
        <v>9.1799999999999995E-5</v>
      </c>
      <c r="S206" s="146">
        <v>1E-3</v>
      </c>
      <c r="T206" s="147">
        <f t="shared" si="23"/>
        <v>2E-3</v>
      </c>
      <c r="AR206" s="148" t="s">
        <v>215</v>
      </c>
      <c r="AT206" s="148" t="s">
        <v>168</v>
      </c>
      <c r="AU206" s="148" t="s">
        <v>173</v>
      </c>
      <c r="AY206" s="13" t="s">
        <v>164</v>
      </c>
      <c r="BE206" s="149">
        <f t="shared" si="24"/>
        <v>0</v>
      </c>
      <c r="BF206" s="149">
        <f t="shared" si="25"/>
        <v>0</v>
      </c>
      <c r="BG206" s="149">
        <f t="shared" si="26"/>
        <v>0</v>
      </c>
      <c r="BH206" s="149">
        <f t="shared" si="27"/>
        <v>0</v>
      </c>
      <c r="BI206" s="149">
        <f t="shared" si="28"/>
        <v>0</v>
      </c>
      <c r="BJ206" s="13" t="s">
        <v>173</v>
      </c>
      <c r="BK206" s="149">
        <f t="shared" si="29"/>
        <v>0</v>
      </c>
      <c r="BL206" s="13" t="s">
        <v>215</v>
      </c>
      <c r="BM206" s="148" t="s">
        <v>438</v>
      </c>
    </row>
    <row r="207" spans="2:65" s="1" customFormat="1" ht="16.5" customHeight="1">
      <c r="B207" s="135"/>
      <c r="C207" s="136" t="s">
        <v>439</v>
      </c>
      <c r="D207" s="136" t="s">
        <v>168</v>
      </c>
      <c r="E207" s="137" t="s">
        <v>440</v>
      </c>
      <c r="F207" s="138" t="s">
        <v>441</v>
      </c>
      <c r="G207" s="139" t="s">
        <v>192</v>
      </c>
      <c r="H207" s="140">
        <v>2</v>
      </c>
      <c r="I207" s="141"/>
      <c r="J207" s="142">
        <f t="shared" si="20"/>
        <v>0</v>
      </c>
      <c r="K207" s="143"/>
      <c r="L207" s="28"/>
      <c r="M207" s="144" t="s">
        <v>1</v>
      </c>
      <c r="N207" s="145" t="s">
        <v>40</v>
      </c>
      <c r="P207" s="146">
        <f t="shared" si="21"/>
        <v>0</v>
      </c>
      <c r="Q207" s="146">
        <v>4.5899999999999998E-5</v>
      </c>
      <c r="R207" s="146">
        <f t="shared" si="22"/>
        <v>9.1799999999999995E-5</v>
      </c>
      <c r="S207" s="146">
        <v>1E-3</v>
      </c>
      <c r="T207" s="147">
        <f t="shared" si="23"/>
        <v>2E-3</v>
      </c>
      <c r="AR207" s="148" t="s">
        <v>215</v>
      </c>
      <c r="AT207" s="148" t="s">
        <v>168</v>
      </c>
      <c r="AU207" s="148" t="s">
        <v>173</v>
      </c>
      <c r="AY207" s="13" t="s">
        <v>164</v>
      </c>
      <c r="BE207" s="149">
        <f t="shared" si="24"/>
        <v>0</v>
      </c>
      <c r="BF207" s="149">
        <f t="shared" si="25"/>
        <v>0</v>
      </c>
      <c r="BG207" s="149">
        <f t="shared" si="26"/>
        <v>0</v>
      </c>
      <c r="BH207" s="149">
        <f t="shared" si="27"/>
        <v>0</v>
      </c>
      <c r="BI207" s="149">
        <f t="shared" si="28"/>
        <v>0</v>
      </c>
      <c r="BJ207" s="13" t="s">
        <v>173</v>
      </c>
      <c r="BK207" s="149">
        <f t="shared" si="29"/>
        <v>0</v>
      </c>
      <c r="BL207" s="13" t="s">
        <v>215</v>
      </c>
      <c r="BM207" s="148" t="s">
        <v>442</v>
      </c>
    </row>
    <row r="208" spans="2:65" s="11" customFormat="1" ht="22.9" customHeight="1">
      <c r="B208" s="123"/>
      <c r="D208" s="124" t="s">
        <v>73</v>
      </c>
      <c r="E208" s="133" t="s">
        <v>443</v>
      </c>
      <c r="F208" s="133" t="s">
        <v>444</v>
      </c>
      <c r="I208" s="126"/>
      <c r="J208" s="134">
        <f>BK208</f>
        <v>0</v>
      </c>
      <c r="L208" s="123"/>
      <c r="M208" s="128"/>
      <c r="P208" s="129">
        <f>SUM(P209:P211)</f>
        <v>0</v>
      </c>
      <c r="R208" s="129">
        <f>SUM(R209:R211)</f>
        <v>0</v>
      </c>
      <c r="T208" s="130">
        <f>SUM(T209:T211)</f>
        <v>0.14767817999999999</v>
      </c>
      <c r="AR208" s="124" t="s">
        <v>173</v>
      </c>
      <c r="AT208" s="131" t="s">
        <v>73</v>
      </c>
      <c r="AU208" s="131" t="s">
        <v>82</v>
      </c>
      <c r="AY208" s="124" t="s">
        <v>164</v>
      </c>
      <c r="BK208" s="132">
        <f>SUM(BK209:BK211)</f>
        <v>0</v>
      </c>
    </row>
    <row r="209" spans="2:65" s="1" customFormat="1" ht="24.2" customHeight="1">
      <c r="B209" s="135"/>
      <c r="C209" s="136" t="s">
        <v>445</v>
      </c>
      <c r="D209" s="136" t="s">
        <v>168</v>
      </c>
      <c r="E209" s="137" t="s">
        <v>446</v>
      </c>
      <c r="F209" s="138" t="s">
        <v>447</v>
      </c>
      <c r="G209" s="139" t="s">
        <v>192</v>
      </c>
      <c r="H209" s="140">
        <v>2</v>
      </c>
      <c r="I209" s="141"/>
      <c r="J209" s="142">
        <f>ROUND(I209*H209,2)</f>
        <v>0</v>
      </c>
      <c r="K209" s="143"/>
      <c r="L209" s="28"/>
      <c r="M209" s="144" t="s">
        <v>1</v>
      </c>
      <c r="N209" s="145" t="s">
        <v>40</v>
      </c>
      <c r="P209" s="146">
        <f>O209*H209</f>
        <v>0</v>
      </c>
      <c r="Q209" s="146">
        <v>0</v>
      </c>
      <c r="R209" s="146">
        <f>Q209*H209</f>
        <v>0</v>
      </c>
      <c r="S209" s="146">
        <v>1.9800000000000002E-2</v>
      </c>
      <c r="T209" s="147">
        <f>S209*H209</f>
        <v>3.9600000000000003E-2</v>
      </c>
      <c r="AR209" s="148" t="s">
        <v>215</v>
      </c>
      <c r="AT209" s="148" t="s">
        <v>168</v>
      </c>
      <c r="AU209" s="148" t="s">
        <v>173</v>
      </c>
      <c r="AY209" s="13" t="s">
        <v>164</v>
      </c>
      <c r="BE209" s="149">
        <f>IF(N209="základná",J209,0)</f>
        <v>0</v>
      </c>
      <c r="BF209" s="149">
        <f>IF(N209="znížená",J209,0)</f>
        <v>0</v>
      </c>
      <c r="BG209" s="149">
        <f>IF(N209="zákl. prenesená",J209,0)</f>
        <v>0</v>
      </c>
      <c r="BH209" s="149">
        <f>IF(N209="zníž. prenesená",J209,0)</f>
        <v>0</v>
      </c>
      <c r="BI209" s="149">
        <f>IF(N209="nulová",J209,0)</f>
        <v>0</v>
      </c>
      <c r="BJ209" s="13" t="s">
        <v>173</v>
      </c>
      <c r="BK209" s="149">
        <f>ROUND(I209*H209,2)</f>
        <v>0</v>
      </c>
      <c r="BL209" s="13" t="s">
        <v>215</v>
      </c>
      <c r="BM209" s="148" t="s">
        <v>448</v>
      </c>
    </row>
    <row r="210" spans="2:65" s="1" customFormat="1" ht="24.2" customHeight="1">
      <c r="B210" s="135"/>
      <c r="C210" s="136" t="s">
        <v>449</v>
      </c>
      <c r="D210" s="136" t="s">
        <v>168</v>
      </c>
      <c r="E210" s="137" t="s">
        <v>450</v>
      </c>
      <c r="F210" s="138" t="s">
        <v>451</v>
      </c>
      <c r="G210" s="139" t="s">
        <v>192</v>
      </c>
      <c r="H210" s="140">
        <v>1</v>
      </c>
      <c r="I210" s="141"/>
      <c r="J210" s="142">
        <f>ROUND(I210*H210,2)</f>
        <v>0</v>
      </c>
      <c r="K210" s="143"/>
      <c r="L210" s="28"/>
      <c r="M210" s="144" t="s">
        <v>1</v>
      </c>
      <c r="N210" s="145" t="s">
        <v>40</v>
      </c>
      <c r="P210" s="146">
        <f>O210*H210</f>
        <v>0</v>
      </c>
      <c r="Q210" s="146">
        <v>0</v>
      </c>
      <c r="R210" s="146">
        <f>Q210*H210</f>
        <v>0</v>
      </c>
      <c r="S210" s="146">
        <v>1.9800000000000002E-2</v>
      </c>
      <c r="T210" s="147">
        <f>S210*H210</f>
        <v>1.9800000000000002E-2</v>
      </c>
      <c r="AR210" s="148" t="s">
        <v>215</v>
      </c>
      <c r="AT210" s="148" t="s">
        <v>168</v>
      </c>
      <c r="AU210" s="148" t="s">
        <v>173</v>
      </c>
      <c r="AY210" s="13" t="s">
        <v>164</v>
      </c>
      <c r="BE210" s="149">
        <f>IF(N210="základná",J210,0)</f>
        <v>0</v>
      </c>
      <c r="BF210" s="149">
        <f>IF(N210="znížená",J210,0)</f>
        <v>0</v>
      </c>
      <c r="BG210" s="149">
        <f>IF(N210="zákl. prenesená",J210,0)</f>
        <v>0</v>
      </c>
      <c r="BH210" s="149">
        <f>IF(N210="zníž. prenesená",J210,0)</f>
        <v>0</v>
      </c>
      <c r="BI210" s="149">
        <f>IF(N210="nulová",J210,0)</f>
        <v>0</v>
      </c>
      <c r="BJ210" s="13" t="s">
        <v>173</v>
      </c>
      <c r="BK210" s="149">
        <f>ROUND(I210*H210,2)</f>
        <v>0</v>
      </c>
      <c r="BL210" s="13" t="s">
        <v>215</v>
      </c>
      <c r="BM210" s="148" t="s">
        <v>452</v>
      </c>
    </row>
    <row r="211" spans="2:65" s="1" customFormat="1" ht="24.2" customHeight="1">
      <c r="B211" s="135"/>
      <c r="C211" s="136" t="s">
        <v>453</v>
      </c>
      <c r="D211" s="136" t="s">
        <v>168</v>
      </c>
      <c r="E211" s="137" t="s">
        <v>454</v>
      </c>
      <c r="F211" s="138" t="s">
        <v>455</v>
      </c>
      <c r="G211" s="139" t="s">
        <v>249</v>
      </c>
      <c r="H211" s="140">
        <v>13.946</v>
      </c>
      <c r="I211" s="141"/>
      <c r="J211" s="142">
        <f>ROUND(I211*H211,2)</f>
        <v>0</v>
      </c>
      <c r="K211" s="143"/>
      <c r="L211" s="28"/>
      <c r="M211" s="144" t="s">
        <v>1</v>
      </c>
      <c r="N211" s="145" t="s">
        <v>40</v>
      </c>
      <c r="P211" s="146">
        <f>O211*H211</f>
        <v>0</v>
      </c>
      <c r="Q211" s="146">
        <v>0</v>
      </c>
      <c r="R211" s="146">
        <f>Q211*H211</f>
        <v>0</v>
      </c>
      <c r="S211" s="146">
        <v>6.3299999999999997E-3</v>
      </c>
      <c r="T211" s="147">
        <f>S211*H211</f>
        <v>8.8278179999999998E-2</v>
      </c>
      <c r="AR211" s="148" t="s">
        <v>215</v>
      </c>
      <c r="AT211" s="148" t="s">
        <v>168</v>
      </c>
      <c r="AU211" s="148" t="s">
        <v>173</v>
      </c>
      <c r="AY211" s="13" t="s">
        <v>164</v>
      </c>
      <c r="BE211" s="149">
        <f>IF(N211="základná",J211,0)</f>
        <v>0</v>
      </c>
      <c r="BF211" s="149">
        <f>IF(N211="znížená",J211,0)</f>
        <v>0</v>
      </c>
      <c r="BG211" s="149">
        <f>IF(N211="zákl. prenesená",J211,0)</f>
        <v>0</v>
      </c>
      <c r="BH211" s="149">
        <f>IF(N211="zníž. prenesená",J211,0)</f>
        <v>0</v>
      </c>
      <c r="BI211" s="149">
        <f>IF(N211="nulová",J211,0)</f>
        <v>0</v>
      </c>
      <c r="BJ211" s="13" t="s">
        <v>173</v>
      </c>
      <c r="BK211" s="149">
        <f>ROUND(I211*H211,2)</f>
        <v>0</v>
      </c>
      <c r="BL211" s="13" t="s">
        <v>215</v>
      </c>
      <c r="BM211" s="148" t="s">
        <v>456</v>
      </c>
    </row>
    <row r="212" spans="2:65" s="11" customFormat="1" ht="22.9" customHeight="1">
      <c r="B212" s="123"/>
      <c r="D212" s="124" t="s">
        <v>73</v>
      </c>
      <c r="E212" s="133" t="s">
        <v>457</v>
      </c>
      <c r="F212" s="133" t="s">
        <v>458</v>
      </c>
      <c r="I212" s="126"/>
      <c r="J212" s="134">
        <f>BK212</f>
        <v>0</v>
      </c>
      <c r="L212" s="123"/>
      <c r="M212" s="128"/>
      <c r="P212" s="129">
        <f>SUM(P213:P215)</f>
        <v>0</v>
      </c>
      <c r="R212" s="129">
        <f>SUM(R213:R215)</f>
        <v>0</v>
      </c>
      <c r="T212" s="130">
        <f>SUM(T213:T215)</f>
        <v>44.387100000000004</v>
      </c>
      <c r="AR212" s="124" t="s">
        <v>173</v>
      </c>
      <c r="AT212" s="131" t="s">
        <v>73</v>
      </c>
      <c r="AU212" s="131" t="s">
        <v>82</v>
      </c>
      <c r="AY212" s="124" t="s">
        <v>164</v>
      </c>
      <c r="BK212" s="132">
        <f>SUM(BK213:BK215)</f>
        <v>0</v>
      </c>
    </row>
    <row r="213" spans="2:65" s="1" customFormat="1" ht="33" customHeight="1">
      <c r="B213" s="135"/>
      <c r="C213" s="136" t="s">
        <v>459</v>
      </c>
      <c r="D213" s="136" t="s">
        <v>168</v>
      </c>
      <c r="E213" s="137" t="s">
        <v>460</v>
      </c>
      <c r="F213" s="138" t="s">
        <v>461</v>
      </c>
      <c r="G213" s="139" t="s">
        <v>171</v>
      </c>
      <c r="H213" s="140">
        <v>986.38</v>
      </c>
      <c r="I213" s="141"/>
      <c r="J213" s="142">
        <f>ROUND(I213*H213,2)</f>
        <v>0</v>
      </c>
      <c r="K213" s="143"/>
      <c r="L213" s="28"/>
      <c r="M213" s="144" t="s">
        <v>1</v>
      </c>
      <c r="N213" s="145" t="s">
        <v>40</v>
      </c>
      <c r="P213" s="146">
        <f>O213*H213</f>
        <v>0</v>
      </c>
      <c r="Q213" s="146">
        <v>0</v>
      </c>
      <c r="R213" s="146">
        <f>Q213*H213</f>
        <v>0</v>
      </c>
      <c r="S213" s="146">
        <v>1.4999999999999999E-2</v>
      </c>
      <c r="T213" s="147">
        <f>S213*H213</f>
        <v>14.7957</v>
      </c>
      <c r="AR213" s="148" t="s">
        <v>215</v>
      </c>
      <c r="AT213" s="148" t="s">
        <v>168</v>
      </c>
      <c r="AU213" s="148" t="s">
        <v>173</v>
      </c>
      <c r="AY213" s="13" t="s">
        <v>164</v>
      </c>
      <c r="BE213" s="149">
        <f>IF(N213="základná",J213,0)</f>
        <v>0</v>
      </c>
      <c r="BF213" s="149">
        <f>IF(N213="znížená",J213,0)</f>
        <v>0</v>
      </c>
      <c r="BG213" s="149">
        <f>IF(N213="zákl. prenesená",J213,0)</f>
        <v>0</v>
      </c>
      <c r="BH213" s="149">
        <f>IF(N213="zníž. prenesená",J213,0)</f>
        <v>0</v>
      </c>
      <c r="BI213" s="149">
        <f>IF(N213="nulová",J213,0)</f>
        <v>0</v>
      </c>
      <c r="BJ213" s="13" t="s">
        <v>173</v>
      </c>
      <c r="BK213" s="149">
        <f>ROUND(I213*H213,2)</f>
        <v>0</v>
      </c>
      <c r="BL213" s="13" t="s">
        <v>215</v>
      </c>
      <c r="BM213" s="148" t="s">
        <v>462</v>
      </c>
    </row>
    <row r="214" spans="2:65" s="1" customFormat="1" ht="24.2" customHeight="1">
      <c r="B214" s="135"/>
      <c r="C214" s="136" t="s">
        <v>463</v>
      </c>
      <c r="D214" s="136" t="s">
        <v>168</v>
      </c>
      <c r="E214" s="137" t="s">
        <v>464</v>
      </c>
      <c r="F214" s="138" t="s">
        <v>465</v>
      </c>
      <c r="G214" s="139" t="s">
        <v>171</v>
      </c>
      <c r="H214" s="140">
        <v>986.38</v>
      </c>
      <c r="I214" s="141"/>
      <c r="J214" s="142">
        <f>ROUND(I214*H214,2)</f>
        <v>0</v>
      </c>
      <c r="K214" s="143"/>
      <c r="L214" s="28"/>
      <c r="M214" s="144" t="s">
        <v>1</v>
      </c>
      <c r="N214" s="145" t="s">
        <v>40</v>
      </c>
      <c r="P214" s="146">
        <f>O214*H214</f>
        <v>0</v>
      </c>
      <c r="Q214" s="146">
        <v>0</v>
      </c>
      <c r="R214" s="146">
        <f>Q214*H214</f>
        <v>0</v>
      </c>
      <c r="S214" s="146">
        <v>1.4999999999999999E-2</v>
      </c>
      <c r="T214" s="147">
        <f>S214*H214</f>
        <v>14.7957</v>
      </c>
      <c r="AR214" s="148" t="s">
        <v>215</v>
      </c>
      <c r="AT214" s="148" t="s">
        <v>168</v>
      </c>
      <c r="AU214" s="148" t="s">
        <v>173</v>
      </c>
      <c r="AY214" s="13" t="s">
        <v>164</v>
      </c>
      <c r="BE214" s="149">
        <f>IF(N214="základná",J214,0)</f>
        <v>0</v>
      </c>
      <c r="BF214" s="149">
        <f>IF(N214="znížená",J214,0)</f>
        <v>0</v>
      </c>
      <c r="BG214" s="149">
        <f>IF(N214="zákl. prenesená",J214,0)</f>
        <v>0</v>
      </c>
      <c r="BH214" s="149">
        <f>IF(N214="zníž. prenesená",J214,0)</f>
        <v>0</v>
      </c>
      <c r="BI214" s="149">
        <f>IF(N214="nulová",J214,0)</f>
        <v>0</v>
      </c>
      <c r="BJ214" s="13" t="s">
        <v>173</v>
      </c>
      <c r="BK214" s="149">
        <f>ROUND(I214*H214,2)</f>
        <v>0</v>
      </c>
      <c r="BL214" s="13" t="s">
        <v>215</v>
      </c>
      <c r="BM214" s="148" t="s">
        <v>466</v>
      </c>
    </row>
    <row r="215" spans="2:65" s="1" customFormat="1" ht="24.2" customHeight="1">
      <c r="B215" s="135"/>
      <c r="C215" s="136" t="s">
        <v>467</v>
      </c>
      <c r="D215" s="136" t="s">
        <v>168</v>
      </c>
      <c r="E215" s="137" t="s">
        <v>468</v>
      </c>
      <c r="F215" s="138" t="s">
        <v>469</v>
      </c>
      <c r="G215" s="139" t="s">
        <v>171</v>
      </c>
      <c r="H215" s="140">
        <v>986.38</v>
      </c>
      <c r="I215" s="141"/>
      <c r="J215" s="142">
        <f>ROUND(I215*H215,2)</f>
        <v>0</v>
      </c>
      <c r="K215" s="143"/>
      <c r="L215" s="28"/>
      <c r="M215" s="144" t="s">
        <v>1</v>
      </c>
      <c r="N215" s="145" t="s">
        <v>40</v>
      </c>
      <c r="P215" s="146">
        <f>O215*H215</f>
        <v>0</v>
      </c>
      <c r="Q215" s="146">
        <v>0</v>
      </c>
      <c r="R215" s="146">
        <f>Q215*H215</f>
        <v>0</v>
      </c>
      <c r="S215" s="146">
        <v>1.4999999999999999E-2</v>
      </c>
      <c r="T215" s="147">
        <f>S215*H215</f>
        <v>14.7957</v>
      </c>
      <c r="AR215" s="148" t="s">
        <v>215</v>
      </c>
      <c r="AT215" s="148" t="s">
        <v>168</v>
      </c>
      <c r="AU215" s="148" t="s">
        <v>173</v>
      </c>
      <c r="AY215" s="13" t="s">
        <v>164</v>
      </c>
      <c r="BE215" s="149">
        <f>IF(N215="základná",J215,0)</f>
        <v>0</v>
      </c>
      <c r="BF215" s="149">
        <f>IF(N215="znížená",J215,0)</f>
        <v>0</v>
      </c>
      <c r="BG215" s="149">
        <f>IF(N215="zákl. prenesená",J215,0)</f>
        <v>0</v>
      </c>
      <c r="BH215" s="149">
        <f>IF(N215="zníž. prenesená",J215,0)</f>
        <v>0</v>
      </c>
      <c r="BI215" s="149">
        <f>IF(N215="nulová",J215,0)</f>
        <v>0</v>
      </c>
      <c r="BJ215" s="13" t="s">
        <v>173</v>
      </c>
      <c r="BK215" s="149">
        <f>ROUND(I215*H215,2)</f>
        <v>0</v>
      </c>
      <c r="BL215" s="13" t="s">
        <v>215</v>
      </c>
      <c r="BM215" s="148" t="s">
        <v>470</v>
      </c>
    </row>
    <row r="216" spans="2:65" s="11" customFormat="1" ht="22.9" customHeight="1">
      <c r="B216" s="123"/>
      <c r="D216" s="124" t="s">
        <v>73</v>
      </c>
      <c r="E216" s="133" t="s">
        <v>471</v>
      </c>
      <c r="F216" s="133" t="s">
        <v>472</v>
      </c>
      <c r="I216" s="126"/>
      <c r="J216" s="134">
        <f>BK216</f>
        <v>0</v>
      </c>
      <c r="L216" s="123"/>
      <c r="M216" s="128"/>
      <c r="P216" s="129">
        <f>SUM(P217:P218)</f>
        <v>0</v>
      </c>
      <c r="R216" s="129">
        <f>SUM(R217:R218)</f>
        <v>3.9375315000000001E-2</v>
      </c>
      <c r="T216" s="130">
        <f>SUM(T217:T218)</f>
        <v>0.22059000000000001</v>
      </c>
      <c r="AR216" s="124" t="s">
        <v>173</v>
      </c>
      <c r="AT216" s="131" t="s">
        <v>73</v>
      </c>
      <c r="AU216" s="131" t="s">
        <v>82</v>
      </c>
      <c r="AY216" s="124" t="s">
        <v>164</v>
      </c>
      <c r="BK216" s="132">
        <f>SUM(BK217:BK218)</f>
        <v>0</v>
      </c>
    </row>
    <row r="217" spans="2:65" s="1" customFormat="1" ht="21.75" customHeight="1">
      <c r="B217" s="135"/>
      <c r="C217" s="136" t="s">
        <v>473</v>
      </c>
      <c r="D217" s="136" t="s">
        <v>168</v>
      </c>
      <c r="E217" s="137" t="s">
        <v>474</v>
      </c>
      <c r="F217" s="138" t="s">
        <v>475</v>
      </c>
      <c r="G217" s="139" t="s">
        <v>171</v>
      </c>
      <c r="H217" s="140">
        <v>220.59</v>
      </c>
      <c r="I217" s="141"/>
      <c r="J217" s="142">
        <f>ROUND(I217*H217,2)</f>
        <v>0</v>
      </c>
      <c r="K217" s="143"/>
      <c r="L217" s="28"/>
      <c r="M217" s="144" t="s">
        <v>1</v>
      </c>
      <c r="N217" s="145" t="s">
        <v>40</v>
      </c>
      <c r="P217" s="146">
        <f>O217*H217</f>
        <v>0</v>
      </c>
      <c r="Q217" s="146">
        <v>0</v>
      </c>
      <c r="R217" s="146">
        <f>Q217*H217</f>
        <v>0</v>
      </c>
      <c r="S217" s="146">
        <v>1E-3</v>
      </c>
      <c r="T217" s="147">
        <f>S217*H217</f>
        <v>0.22059000000000001</v>
      </c>
      <c r="AR217" s="148" t="s">
        <v>215</v>
      </c>
      <c r="AT217" s="148" t="s">
        <v>168</v>
      </c>
      <c r="AU217" s="148" t="s">
        <v>173</v>
      </c>
      <c r="AY217" s="13" t="s">
        <v>164</v>
      </c>
      <c r="BE217" s="149">
        <f>IF(N217="základná",J217,0)</f>
        <v>0</v>
      </c>
      <c r="BF217" s="149">
        <f>IF(N217="znížená",J217,0)</f>
        <v>0</v>
      </c>
      <c r="BG217" s="149">
        <f>IF(N217="zákl. prenesená",J217,0)</f>
        <v>0</v>
      </c>
      <c r="BH217" s="149">
        <f>IF(N217="zníž. prenesená",J217,0)</f>
        <v>0</v>
      </c>
      <c r="BI217" s="149">
        <f>IF(N217="nulová",J217,0)</f>
        <v>0</v>
      </c>
      <c r="BJ217" s="13" t="s">
        <v>173</v>
      </c>
      <c r="BK217" s="149">
        <f>ROUND(I217*H217,2)</f>
        <v>0</v>
      </c>
      <c r="BL217" s="13" t="s">
        <v>215</v>
      </c>
      <c r="BM217" s="148" t="s">
        <v>476</v>
      </c>
    </row>
    <row r="218" spans="2:65" s="1" customFormat="1" ht="24.2" customHeight="1">
      <c r="B218" s="135"/>
      <c r="C218" s="136" t="s">
        <v>477</v>
      </c>
      <c r="D218" s="136" t="s">
        <v>168</v>
      </c>
      <c r="E218" s="137" t="s">
        <v>478</v>
      </c>
      <c r="F218" s="138" t="s">
        <v>479</v>
      </c>
      <c r="G218" s="139" t="s">
        <v>171</v>
      </c>
      <c r="H218" s="140">
        <v>220.59</v>
      </c>
      <c r="I218" s="141"/>
      <c r="J218" s="142">
        <f>ROUND(I218*H218,2)</f>
        <v>0</v>
      </c>
      <c r="K218" s="143"/>
      <c r="L218" s="28"/>
      <c r="M218" s="144" t="s">
        <v>1</v>
      </c>
      <c r="N218" s="145" t="s">
        <v>40</v>
      </c>
      <c r="P218" s="146">
        <f>O218*H218</f>
        <v>0</v>
      </c>
      <c r="Q218" s="146">
        <v>1.785E-4</v>
      </c>
      <c r="R218" s="146">
        <f>Q218*H218</f>
        <v>3.9375315000000001E-2</v>
      </c>
      <c r="S218" s="146">
        <v>0</v>
      </c>
      <c r="T218" s="147">
        <f>S218*H218</f>
        <v>0</v>
      </c>
      <c r="AR218" s="148" t="s">
        <v>215</v>
      </c>
      <c r="AT218" s="148" t="s">
        <v>168</v>
      </c>
      <c r="AU218" s="148" t="s">
        <v>173</v>
      </c>
      <c r="AY218" s="13" t="s">
        <v>164</v>
      </c>
      <c r="BE218" s="149">
        <f>IF(N218="základná",J218,0)</f>
        <v>0</v>
      </c>
      <c r="BF218" s="149">
        <f>IF(N218="znížená",J218,0)</f>
        <v>0</v>
      </c>
      <c r="BG218" s="149">
        <f>IF(N218="zákl. prenesená",J218,0)</f>
        <v>0</v>
      </c>
      <c r="BH218" s="149">
        <f>IF(N218="zníž. prenesená",J218,0)</f>
        <v>0</v>
      </c>
      <c r="BI218" s="149">
        <f>IF(N218="nulová",J218,0)</f>
        <v>0</v>
      </c>
      <c r="BJ218" s="13" t="s">
        <v>173</v>
      </c>
      <c r="BK218" s="149">
        <f>ROUND(I218*H218,2)</f>
        <v>0</v>
      </c>
      <c r="BL218" s="13" t="s">
        <v>215</v>
      </c>
      <c r="BM218" s="148" t="s">
        <v>480</v>
      </c>
    </row>
    <row r="219" spans="2:65" s="11" customFormat="1" ht="25.9" customHeight="1">
      <c r="B219" s="123"/>
      <c r="D219" s="124" t="s">
        <v>73</v>
      </c>
      <c r="E219" s="125" t="s">
        <v>481</v>
      </c>
      <c r="F219" s="125" t="s">
        <v>482</v>
      </c>
      <c r="I219" s="126"/>
      <c r="J219" s="127">
        <f>BK219</f>
        <v>0</v>
      </c>
      <c r="L219" s="123"/>
      <c r="M219" s="128"/>
      <c r="P219" s="129">
        <f>SUM(P220:P221)</f>
        <v>0</v>
      </c>
      <c r="R219" s="129">
        <f>SUM(R220:R221)</f>
        <v>0</v>
      </c>
      <c r="T219" s="130">
        <f>SUM(T220:T221)</f>
        <v>0</v>
      </c>
      <c r="AR219" s="124" t="s">
        <v>483</v>
      </c>
      <c r="AT219" s="131" t="s">
        <v>73</v>
      </c>
      <c r="AU219" s="131" t="s">
        <v>74</v>
      </c>
      <c r="AY219" s="124" t="s">
        <v>164</v>
      </c>
      <c r="BK219" s="132">
        <f>SUM(BK220:BK221)</f>
        <v>0</v>
      </c>
    </row>
    <row r="220" spans="2:65" s="1" customFormat="1" ht="16.5" customHeight="1">
      <c r="B220" s="135"/>
      <c r="C220" s="136" t="s">
        <v>484</v>
      </c>
      <c r="D220" s="136" t="s">
        <v>168</v>
      </c>
      <c r="E220" s="137" t="s">
        <v>485</v>
      </c>
      <c r="F220" s="138" t="s">
        <v>486</v>
      </c>
      <c r="G220" s="139" t="s">
        <v>402</v>
      </c>
      <c r="H220" s="140">
        <v>1</v>
      </c>
      <c r="I220" s="141"/>
      <c r="J220" s="142">
        <f>ROUND(I220*H220,2)</f>
        <v>0</v>
      </c>
      <c r="K220" s="143"/>
      <c r="L220" s="28"/>
      <c r="M220" s="144" t="s">
        <v>1</v>
      </c>
      <c r="N220" s="145" t="s">
        <v>40</v>
      </c>
      <c r="P220" s="146">
        <f>O220*H220</f>
        <v>0</v>
      </c>
      <c r="Q220" s="146">
        <v>0</v>
      </c>
      <c r="R220" s="146">
        <f>Q220*H220</f>
        <v>0</v>
      </c>
      <c r="S220" s="146">
        <v>0</v>
      </c>
      <c r="T220" s="147">
        <f>S220*H220</f>
        <v>0</v>
      </c>
      <c r="AR220" s="148" t="s">
        <v>487</v>
      </c>
      <c r="AT220" s="148" t="s">
        <v>168</v>
      </c>
      <c r="AU220" s="148" t="s">
        <v>82</v>
      </c>
      <c r="AY220" s="13" t="s">
        <v>164</v>
      </c>
      <c r="BE220" s="149">
        <f>IF(N220="základná",J220,0)</f>
        <v>0</v>
      </c>
      <c r="BF220" s="149">
        <f>IF(N220="znížená",J220,0)</f>
        <v>0</v>
      </c>
      <c r="BG220" s="149">
        <f>IF(N220="zákl. prenesená",J220,0)</f>
        <v>0</v>
      </c>
      <c r="BH220" s="149">
        <f>IF(N220="zníž. prenesená",J220,0)</f>
        <v>0</v>
      </c>
      <c r="BI220" s="149">
        <f>IF(N220="nulová",J220,0)</f>
        <v>0</v>
      </c>
      <c r="BJ220" s="13" t="s">
        <v>173</v>
      </c>
      <c r="BK220" s="149">
        <f>ROUND(I220*H220,2)</f>
        <v>0</v>
      </c>
      <c r="BL220" s="13" t="s">
        <v>487</v>
      </c>
      <c r="BM220" s="148" t="s">
        <v>488</v>
      </c>
    </row>
    <row r="221" spans="2:65" s="1" customFormat="1" ht="24.2" customHeight="1">
      <c r="B221" s="135"/>
      <c r="C221" s="136" t="s">
        <v>489</v>
      </c>
      <c r="D221" s="136" t="s">
        <v>168</v>
      </c>
      <c r="E221" s="137" t="s">
        <v>490</v>
      </c>
      <c r="F221" s="138" t="s">
        <v>491</v>
      </c>
      <c r="G221" s="139" t="s">
        <v>492</v>
      </c>
      <c r="H221" s="140">
        <v>1</v>
      </c>
      <c r="I221" s="141"/>
      <c r="J221" s="142">
        <f>ROUND(I221*H221,2)</f>
        <v>0</v>
      </c>
      <c r="K221" s="143"/>
      <c r="L221" s="28"/>
      <c r="M221" s="150" t="s">
        <v>1</v>
      </c>
      <c r="N221" s="151" t="s">
        <v>40</v>
      </c>
      <c r="O221" s="152"/>
      <c r="P221" s="153">
        <f>O221*H221</f>
        <v>0</v>
      </c>
      <c r="Q221" s="153">
        <v>0</v>
      </c>
      <c r="R221" s="153">
        <f>Q221*H221</f>
        <v>0</v>
      </c>
      <c r="S221" s="153">
        <v>0</v>
      </c>
      <c r="T221" s="154">
        <f>S221*H221</f>
        <v>0</v>
      </c>
      <c r="AR221" s="148" t="s">
        <v>487</v>
      </c>
      <c r="AT221" s="148" t="s">
        <v>168</v>
      </c>
      <c r="AU221" s="148" t="s">
        <v>82</v>
      </c>
      <c r="AY221" s="13" t="s">
        <v>164</v>
      </c>
      <c r="BE221" s="149">
        <f>IF(N221="základná",J221,0)</f>
        <v>0</v>
      </c>
      <c r="BF221" s="149">
        <f>IF(N221="znížená",J221,0)</f>
        <v>0</v>
      </c>
      <c r="BG221" s="149">
        <f>IF(N221="zákl. prenesená",J221,0)</f>
        <v>0</v>
      </c>
      <c r="BH221" s="149">
        <f>IF(N221="zníž. prenesená",J221,0)</f>
        <v>0</v>
      </c>
      <c r="BI221" s="149">
        <f>IF(N221="nulová",J221,0)</f>
        <v>0</v>
      </c>
      <c r="BJ221" s="13" t="s">
        <v>173</v>
      </c>
      <c r="BK221" s="149">
        <f>ROUND(I221*H221,2)</f>
        <v>0</v>
      </c>
      <c r="BL221" s="13" t="s">
        <v>487</v>
      </c>
      <c r="BM221" s="148" t="s">
        <v>493</v>
      </c>
    </row>
    <row r="222" spans="2:65" s="1" customFormat="1" ht="6.95" customHeight="1"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28"/>
    </row>
  </sheetData>
  <autoFilter ref="C131:K221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96"/>
  <sheetViews>
    <sheetView showGridLines="0" topLeftCell="A166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494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ROUND(J151,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ROUND((SUM(BE151:BE595)),  2)</f>
        <v>0</v>
      </c>
      <c r="G33" s="91"/>
      <c r="H33" s="91"/>
      <c r="I33" s="92">
        <v>0.2</v>
      </c>
      <c r="J33" s="90">
        <f>ROUND(((SUM(BE151:BE595))*I33),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ROUND((SUM(BF151:BF595)),  2)</f>
        <v>0</v>
      </c>
      <c r="G34" s="91"/>
      <c r="H34" s="91"/>
      <c r="I34" s="92">
        <v>0.2</v>
      </c>
      <c r="J34" s="90">
        <f>ROUND(((SUM(BF151:BF595))*I34),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ROUND((SUM(BG151:BG595)),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ROUND((SUM(BH151:BH595)),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ROUND((SUM(BI151:BI595)),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02 - Nové stavebné úpravy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J151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J152</f>
        <v>0</v>
      </c>
      <c r="L97" s="106"/>
    </row>
    <row r="98" spans="2:12" s="9" customFormat="1" ht="19.899999999999999" customHeight="1">
      <c r="B98" s="110"/>
      <c r="D98" s="111" t="s">
        <v>495</v>
      </c>
      <c r="E98" s="112"/>
      <c r="F98" s="112"/>
      <c r="G98" s="112"/>
      <c r="H98" s="112"/>
      <c r="I98" s="112"/>
      <c r="J98" s="113">
        <f>J153</f>
        <v>0</v>
      </c>
      <c r="L98" s="110"/>
    </row>
    <row r="99" spans="2:12" s="9" customFormat="1" ht="19.899999999999999" customHeight="1">
      <c r="B99" s="110"/>
      <c r="D99" s="111" t="s">
        <v>496</v>
      </c>
      <c r="E99" s="112"/>
      <c r="F99" s="112"/>
      <c r="G99" s="112"/>
      <c r="H99" s="112"/>
      <c r="I99" s="112"/>
      <c r="J99" s="113">
        <f>J169</f>
        <v>0</v>
      </c>
      <c r="L99" s="110"/>
    </row>
    <row r="100" spans="2:12" s="9" customFormat="1" ht="19.899999999999999" customHeight="1">
      <c r="B100" s="110"/>
      <c r="D100" s="111" t="s">
        <v>497</v>
      </c>
      <c r="E100" s="112"/>
      <c r="F100" s="112"/>
      <c r="G100" s="112"/>
      <c r="H100" s="112"/>
      <c r="I100" s="112"/>
      <c r="J100" s="113">
        <f>J189</f>
        <v>0</v>
      </c>
      <c r="L100" s="110"/>
    </row>
    <row r="101" spans="2:12" s="9" customFormat="1" ht="19.899999999999999" customHeight="1">
      <c r="B101" s="110"/>
      <c r="D101" s="111" t="s">
        <v>498</v>
      </c>
      <c r="E101" s="112"/>
      <c r="F101" s="112"/>
      <c r="G101" s="112"/>
      <c r="H101" s="112"/>
      <c r="I101" s="112"/>
      <c r="J101" s="113">
        <f>J204</f>
        <v>0</v>
      </c>
      <c r="L101" s="110"/>
    </row>
    <row r="102" spans="2:12" s="9" customFormat="1" ht="19.899999999999999" customHeight="1">
      <c r="B102" s="110"/>
      <c r="D102" s="111" t="s">
        <v>499</v>
      </c>
      <c r="E102" s="112"/>
      <c r="F102" s="112"/>
      <c r="G102" s="112"/>
      <c r="H102" s="112"/>
      <c r="I102" s="112"/>
      <c r="J102" s="113">
        <f>J209</f>
        <v>0</v>
      </c>
      <c r="L102" s="110"/>
    </row>
    <row r="103" spans="2:12" s="9" customFormat="1" ht="19.899999999999999" customHeight="1">
      <c r="B103" s="110"/>
      <c r="D103" s="111" t="s">
        <v>500</v>
      </c>
      <c r="E103" s="112"/>
      <c r="F103" s="112"/>
      <c r="G103" s="112"/>
      <c r="H103" s="112"/>
      <c r="I103" s="112"/>
      <c r="J103" s="113">
        <f>J252</f>
        <v>0</v>
      </c>
      <c r="L103" s="110"/>
    </row>
    <row r="104" spans="2:12" s="9" customFormat="1" ht="19.899999999999999" customHeight="1">
      <c r="B104" s="110"/>
      <c r="D104" s="111" t="s">
        <v>135</v>
      </c>
      <c r="E104" s="112"/>
      <c r="F104" s="112"/>
      <c r="G104" s="112"/>
      <c r="H104" s="112"/>
      <c r="I104" s="112"/>
      <c r="J104" s="113">
        <f>J255</f>
        <v>0</v>
      </c>
      <c r="L104" s="110"/>
    </row>
    <row r="105" spans="2:12" s="9" customFormat="1" ht="19.899999999999999" customHeight="1">
      <c r="B105" s="110"/>
      <c r="D105" s="111" t="s">
        <v>501</v>
      </c>
      <c r="E105" s="112"/>
      <c r="F105" s="112"/>
      <c r="G105" s="112"/>
      <c r="H105" s="112"/>
      <c r="I105" s="112"/>
      <c r="J105" s="113">
        <f>J275</f>
        <v>0</v>
      </c>
      <c r="L105" s="110"/>
    </row>
    <row r="106" spans="2:12" s="9" customFormat="1" ht="19.899999999999999" customHeight="1">
      <c r="B106" s="110"/>
      <c r="D106" s="111" t="s">
        <v>136</v>
      </c>
      <c r="E106" s="112"/>
      <c r="F106" s="112"/>
      <c r="G106" s="112"/>
      <c r="H106" s="112"/>
      <c r="I106" s="112"/>
      <c r="J106" s="113">
        <f>J290</f>
        <v>0</v>
      </c>
      <c r="L106" s="110"/>
    </row>
    <row r="107" spans="2:12" s="8" customFormat="1" ht="24.95" customHeight="1">
      <c r="B107" s="106"/>
      <c r="D107" s="107" t="s">
        <v>137</v>
      </c>
      <c r="E107" s="108"/>
      <c r="F107" s="108"/>
      <c r="G107" s="108"/>
      <c r="H107" s="108"/>
      <c r="I107" s="108"/>
      <c r="J107" s="109">
        <f>J292</f>
        <v>0</v>
      </c>
      <c r="L107" s="106"/>
    </row>
    <row r="108" spans="2:12" s="9" customFormat="1" ht="19.899999999999999" customHeight="1">
      <c r="B108" s="110"/>
      <c r="D108" s="111" t="s">
        <v>502</v>
      </c>
      <c r="E108" s="112"/>
      <c r="F108" s="112"/>
      <c r="G108" s="112"/>
      <c r="H108" s="112"/>
      <c r="I108" s="112"/>
      <c r="J108" s="113">
        <f>J293</f>
        <v>0</v>
      </c>
      <c r="L108" s="110"/>
    </row>
    <row r="109" spans="2:12" s="9" customFormat="1" ht="19.899999999999999" customHeight="1">
      <c r="B109" s="110"/>
      <c r="D109" s="111" t="s">
        <v>138</v>
      </c>
      <c r="E109" s="112"/>
      <c r="F109" s="112"/>
      <c r="G109" s="112"/>
      <c r="H109" s="112"/>
      <c r="I109" s="112"/>
      <c r="J109" s="113">
        <f>J316</f>
        <v>0</v>
      </c>
      <c r="L109" s="110"/>
    </row>
    <row r="110" spans="2:12" s="9" customFormat="1" ht="19.899999999999999" customHeight="1">
      <c r="B110" s="110"/>
      <c r="D110" s="111" t="s">
        <v>139</v>
      </c>
      <c r="E110" s="112"/>
      <c r="F110" s="112"/>
      <c r="G110" s="112"/>
      <c r="H110" s="112"/>
      <c r="I110" s="112"/>
      <c r="J110" s="113">
        <f>J329</f>
        <v>0</v>
      </c>
      <c r="L110" s="110"/>
    </row>
    <row r="111" spans="2:12" s="9" customFormat="1" ht="19.899999999999999" customHeight="1">
      <c r="B111" s="110"/>
      <c r="D111" s="111" t="s">
        <v>503</v>
      </c>
      <c r="E111" s="112"/>
      <c r="F111" s="112"/>
      <c r="G111" s="112"/>
      <c r="H111" s="112"/>
      <c r="I111" s="112"/>
      <c r="J111" s="113">
        <f>J339</f>
        <v>0</v>
      </c>
      <c r="L111" s="110"/>
    </row>
    <row r="112" spans="2:12" s="9" customFormat="1" ht="19.899999999999999" customHeight="1">
      <c r="B112" s="110"/>
      <c r="D112" s="111" t="s">
        <v>504</v>
      </c>
      <c r="E112" s="112"/>
      <c r="F112" s="112"/>
      <c r="G112" s="112"/>
      <c r="H112" s="112"/>
      <c r="I112" s="112"/>
      <c r="J112" s="113">
        <f>J345</f>
        <v>0</v>
      </c>
      <c r="L112" s="110"/>
    </row>
    <row r="113" spans="2:12" s="9" customFormat="1" ht="19.899999999999999" customHeight="1">
      <c r="B113" s="110"/>
      <c r="D113" s="111" t="s">
        <v>505</v>
      </c>
      <c r="E113" s="112"/>
      <c r="F113" s="112"/>
      <c r="G113" s="112"/>
      <c r="H113" s="112"/>
      <c r="I113" s="112"/>
      <c r="J113" s="113">
        <f>J350</f>
        <v>0</v>
      </c>
      <c r="L113" s="110"/>
    </row>
    <row r="114" spans="2:12" s="9" customFormat="1" ht="19.899999999999999" customHeight="1">
      <c r="B114" s="110"/>
      <c r="D114" s="111" t="s">
        <v>506</v>
      </c>
      <c r="E114" s="112"/>
      <c r="F114" s="112"/>
      <c r="G114" s="112"/>
      <c r="H114" s="112"/>
      <c r="I114" s="112"/>
      <c r="J114" s="113">
        <f>J354</f>
        <v>0</v>
      </c>
      <c r="L114" s="110"/>
    </row>
    <row r="115" spans="2:12" s="9" customFormat="1" ht="19.899999999999999" customHeight="1">
      <c r="B115" s="110"/>
      <c r="D115" s="111" t="s">
        <v>142</v>
      </c>
      <c r="E115" s="112"/>
      <c r="F115" s="112"/>
      <c r="G115" s="112"/>
      <c r="H115" s="112"/>
      <c r="I115" s="112"/>
      <c r="J115" s="113">
        <f>J358</f>
        <v>0</v>
      </c>
      <c r="L115" s="110"/>
    </row>
    <row r="116" spans="2:12" s="9" customFormat="1" ht="19.899999999999999" customHeight="1">
      <c r="B116" s="110"/>
      <c r="D116" s="111" t="s">
        <v>507</v>
      </c>
      <c r="E116" s="112"/>
      <c r="F116" s="112"/>
      <c r="G116" s="112"/>
      <c r="H116" s="112"/>
      <c r="I116" s="112"/>
      <c r="J116" s="113">
        <f>J367</f>
        <v>0</v>
      </c>
      <c r="L116" s="110"/>
    </row>
    <row r="117" spans="2:12" s="9" customFormat="1" ht="19.899999999999999" customHeight="1">
      <c r="B117" s="110"/>
      <c r="D117" s="111" t="s">
        <v>143</v>
      </c>
      <c r="E117" s="112"/>
      <c r="F117" s="112"/>
      <c r="G117" s="112"/>
      <c r="H117" s="112"/>
      <c r="I117" s="112"/>
      <c r="J117" s="113">
        <f>J381</f>
        <v>0</v>
      </c>
      <c r="L117" s="110"/>
    </row>
    <row r="118" spans="2:12" s="9" customFormat="1" ht="19.899999999999999" customHeight="1">
      <c r="B118" s="110"/>
      <c r="D118" s="111" t="s">
        <v>144</v>
      </c>
      <c r="E118" s="112"/>
      <c r="F118" s="112"/>
      <c r="G118" s="112"/>
      <c r="H118" s="112"/>
      <c r="I118" s="112"/>
      <c r="J118" s="113">
        <f>J389</f>
        <v>0</v>
      </c>
      <c r="L118" s="110"/>
    </row>
    <row r="119" spans="2:12" s="9" customFormat="1" ht="19.899999999999999" customHeight="1">
      <c r="B119" s="110"/>
      <c r="D119" s="111" t="s">
        <v>508</v>
      </c>
      <c r="E119" s="112"/>
      <c r="F119" s="112"/>
      <c r="G119" s="112"/>
      <c r="H119" s="112"/>
      <c r="I119" s="112"/>
      <c r="J119" s="113">
        <f>J428</f>
        <v>0</v>
      </c>
      <c r="L119" s="110"/>
    </row>
    <row r="120" spans="2:12" s="9" customFormat="1" ht="19.899999999999999" customHeight="1">
      <c r="B120" s="110"/>
      <c r="D120" s="111" t="s">
        <v>145</v>
      </c>
      <c r="E120" s="112"/>
      <c r="F120" s="112"/>
      <c r="G120" s="112"/>
      <c r="H120" s="112"/>
      <c r="I120" s="112"/>
      <c r="J120" s="113">
        <f>J439</f>
        <v>0</v>
      </c>
      <c r="L120" s="110"/>
    </row>
    <row r="121" spans="2:12" s="9" customFormat="1" ht="19.899999999999999" customHeight="1">
      <c r="B121" s="110"/>
      <c r="D121" s="111" t="s">
        <v>509</v>
      </c>
      <c r="E121" s="112"/>
      <c r="F121" s="112"/>
      <c r="G121" s="112"/>
      <c r="H121" s="112"/>
      <c r="I121" s="112"/>
      <c r="J121" s="113">
        <f>J537</f>
        <v>0</v>
      </c>
      <c r="L121" s="110"/>
    </row>
    <row r="122" spans="2:12" s="9" customFormat="1" ht="19.899999999999999" customHeight="1">
      <c r="B122" s="110"/>
      <c r="D122" s="111" t="s">
        <v>510</v>
      </c>
      <c r="E122" s="112"/>
      <c r="F122" s="112"/>
      <c r="G122" s="112"/>
      <c r="H122" s="112"/>
      <c r="I122" s="112"/>
      <c r="J122" s="113">
        <f>J543</f>
        <v>0</v>
      </c>
      <c r="L122" s="110"/>
    </row>
    <row r="123" spans="2:12" s="9" customFormat="1" ht="19.899999999999999" customHeight="1">
      <c r="B123" s="110"/>
      <c r="D123" s="111" t="s">
        <v>148</v>
      </c>
      <c r="E123" s="112"/>
      <c r="F123" s="112"/>
      <c r="G123" s="112"/>
      <c r="H123" s="112"/>
      <c r="I123" s="112"/>
      <c r="J123" s="113">
        <f>J551</f>
        <v>0</v>
      </c>
      <c r="L123" s="110"/>
    </row>
    <row r="124" spans="2:12" s="9" customFormat="1" ht="19.899999999999999" customHeight="1">
      <c r="B124" s="110"/>
      <c r="D124" s="111" t="s">
        <v>511</v>
      </c>
      <c r="E124" s="112"/>
      <c r="F124" s="112"/>
      <c r="G124" s="112"/>
      <c r="H124" s="112"/>
      <c r="I124" s="112"/>
      <c r="J124" s="113">
        <f>J566</f>
        <v>0</v>
      </c>
      <c r="L124" s="110"/>
    </row>
    <row r="125" spans="2:12" s="9" customFormat="1" ht="19.899999999999999" customHeight="1">
      <c r="B125" s="110"/>
      <c r="D125" s="111" t="s">
        <v>512</v>
      </c>
      <c r="E125" s="112"/>
      <c r="F125" s="112"/>
      <c r="G125" s="112"/>
      <c r="H125" s="112"/>
      <c r="I125" s="112"/>
      <c r="J125" s="113">
        <f>J570</f>
        <v>0</v>
      </c>
      <c r="L125" s="110"/>
    </row>
    <row r="126" spans="2:12" s="9" customFormat="1" ht="19.899999999999999" customHeight="1">
      <c r="B126" s="110"/>
      <c r="D126" s="111" t="s">
        <v>513</v>
      </c>
      <c r="E126" s="112"/>
      <c r="F126" s="112"/>
      <c r="G126" s="112"/>
      <c r="H126" s="112"/>
      <c r="I126" s="112"/>
      <c r="J126" s="113">
        <f>J574</f>
        <v>0</v>
      </c>
      <c r="L126" s="110"/>
    </row>
    <row r="127" spans="2:12" s="9" customFormat="1" ht="19.899999999999999" customHeight="1">
      <c r="B127" s="110"/>
      <c r="D127" s="111" t="s">
        <v>514</v>
      </c>
      <c r="E127" s="112"/>
      <c r="F127" s="112"/>
      <c r="G127" s="112"/>
      <c r="H127" s="112"/>
      <c r="I127" s="112"/>
      <c r="J127" s="113">
        <f>J578</f>
        <v>0</v>
      </c>
      <c r="L127" s="110"/>
    </row>
    <row r="128" spans="2:12" s="9" customFormat="1" ht="19.899999999999999" customHeight="1">
      <c r="B128" s="110"/>
      <c r="D128" s="111" t="s">
        <v>515</v>
      </c>
      <c r="E128" s="112"/>
      <c r="F128" s="112"/>
      <c r="G128" s="112"/>
      <c r="H128" s="112"/>
      <c r="I128" s="112"/>
      <c r="J128" s="113">
        <f>J583</f>
        <v>0</v>
      </c>
      <c r="L128" s="110"/>
    </row>
    <row r="129" spans="2:12" s="8" customFormat="1" ht="24.95" customHeight="1">
      <c r="B129" s="106"/>
      <c r="D129" s="107" t="s">
        <v>516</v>
      </c>
      <c r="E129" s="108"/>
      <c r="F129" s="108"/>
      <c r="G129" s="108"/>
      <c r="H129" s="108"/>
      <c r="I129" s="108"/>
      <c r="J129" s="109">
        <f>J587</f>
        <v>0</v>
      </c>
      <c r="L129" s="106"/>
    </row>
    <row r="130" spans="2:12" s="9" customFormat="1" ht="19.899999999999999" customHeight="1">
      <c r="B130" s="110"/>
      <c r="D130" s="111" t="s">
        <v>517</v>
      </c>
      <c r="E130" s="112"/>
      <c r="F130" s="112"/>
      <c r="G130" s="112"/>
      <c r="H130" s="112"/>
      <c r="I130" s="112"/>
      <c r="J130" s="113">
        <f>J588</f>
        <v>0</v>
      </c>
      <c r="L130" s="110"/>
    </row>
    <row r="131" spans="2:12" s="8" customFormat="1" ht="24.95" customHeight="1">
      <c r="B131" s="106"/>
      <c r="D131" s="107" t="s">
        <v>149</v>
      </c>
      <c r="E131" s="108"/>
      <c r="F131" s="108"/>
      <c r="G131" s="108"/>
      <c r="H131" s="108"/>
      <c r="I131" s="108"/>
      <c r="J131" s="109">
        <f>J593</f>
        <v>0</v>
      </c>
      <c r="L131" s="106"/>
    </row>
    <row r="132" spans="2:12" s="1" customFormat="1" ht="21.75" customHeight="1">
      <c r="B132" s="28"/>
      <c r="L132" s="28"/>
    </row>
    <row r="133" spans="2:12" s="1" customFormat="1" ht="6.95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  <row r="137" spans="2:12" s="1" customFormat="1" ht="6.95" customHeight="1">
      <c r="B137" s="45"/>
      <c r="C137" s="46"/>
      <c r="D137" s="46"/>
      <c r="E137" s="46"/>
      <c r="F137" s="46"/>
      <c r="G137" s="46"/>
      <c r="H137" s="46"/>
      <c r="I137" s="46"/>
      <c r="J137" s="46"/>
      <c r="K137" s="46"/>
      <c r="L137" s="28"/>
    </row>
    <row r="138" spans="2:12" s="1" customFormat="1" ht="24.95" customHeight="1">
      <c r="B138" s="28"/>
      <c r="C138" s="17" t="s">
        <v>150</v>
      </c>
      <c r="L138" s="28"/>
    </row>
    <row r="139" spans="2:12" s="1" customFormat="1" ht="6.95" customHeight="1">
      <c r="B139" s="28"/>
      <c r="L139" s="28"/>
    </row>
    <row r="140" spans="2:12" s="1" customFormat="1" ht="12" customHeight="1">
      <c r="B140" s="28"/>
      <c r="C140" s="23" t="s">
        <v>15</v>
      </c>
      <c r="L140" s="28"/>
    </row>
    <row r="141" spans="2:12" s="1" customFormat="1" ht="26.25" customHeight="1">
      <c r="B141" s="28"/>
      <c r="E141" s="215" t="str">
        <f>E7</f>
        <v>Obnova a modernizácia objektu Centra univerzitného športu pri SPU v Nitre</v>
      </c>
      <c r="F141" s="216"/>
      <c r="G141" s="216"/>
      <c r="H141" s="216"/>
      <c r="L141" s="28"/>
    </row>
    <row r="142" spans="2:12" s="1" customFormat="1" ht="12" customHeight="1">
      <c r="B142" s="28"/>
      <c r="C142" s="23" t="s">
        <v>127</v>
      </c>
      <c r="L142" s="28"/>
    </row>
    <row r="143" spans="2:12" s="1" customFormat="1" ht="16.5" customHeight="1">
      <c r="B143" s="28"/>
      <c r="E143" s="177" t="str">
        <f>E9</f>
        <v>02 - Nové stavebné úpravy</v>
      </c>
      <c r="F143" s="217"/>
      <c r="G143" s="217"/>
      <c r="H143" s="217"/>
      <c r="L143" s="28"/>
    </row>
    <row r="144" spans="2:12" s="1" customFormat="1" ht="6.95" customHeight="1">
      <c r="B144" s="28"/>
      <c r="L144" s="28"/>
    </row>
    <row r="145" spans="2:65" s="1" customFormat="1" ht="12" customHeight="1">
      <c r="B145" s="28"/>
      <c r="C145" s="23" t="s">
        <v>19</v>
      </c>
      <c r="F145" s="21" t="str">
        <f>F12</f>
        <v>Nitra</v>
      </c>
      <c r="I145" s="23" t="s">
        <v>21</v>
      </c>
      <c r="J145" s="51">
        <f>IF(J12="","",J12)</f>
        <v>45406</v>
      </c>
      <c r="L145" s="28"/>
    </row>
    <row r="146" spans="2:65" s="1" customFormat="1" ht="6.95" customHeight="1">
      <c r="B146" s="28"/>
      <c r="L146" s="28"/>
    </row>
    <row r="147" spans="2:65" s="1" customFormat="1" ht="15.2" customHeight="1">
      <c r="B147" s="28"/>
      <c r="C147" s="23" t="s">
        <v>22</v>
      </c>
      <c r="F147" s="21" t="str">
        <f>E15</f>
        <v>SPU v Nitre</v>
      </c>
      <c r="I147" s="23" t="s">
        <v>28</v>
      </c>
      <c r="J147" s="26" t="str">
        <f>E21</f>
        <v>Ing. Stanislav Mikle</v>
      </c>
      <c r="L147" s="28"/>
    </row>
    <row r="148" spans="2:65" s="1" customFormat="1" ht="15.2" customHeight="1">
      <c r="B148" s="28"/>
      <c r="C148" s="23" t="s">
        <v>26</v>
      </c>
      <c r="F148" s="21" t="str">
        <f>IF(E18="","",E18)</f>
        <v>Vyplň údaj</v>
      </c>
      <c r="I148" s="23" t="s">
        <v>31</v>
      </c>
      <c r="J148" s="26" t="str">
        <f>E24</f>
        <v>Béger</v>
      </c>
      <c r="L148" s="28"/>
    </row>
    <row r="149" spans="2:65" s="1" customFormat="1" ht="10.35" customHeight="1">
      <c r="B149" s="28"/>
      <c r="L149" s="28"/>
    </row>
    <row r="150" spans="2:65" s="10" customFormat="1" ht="29.25" customHeight="1">
      <c r="B150" s="114"/>
      <c r="C150" s="115" t="s">
        <v>151</v>
      </c>
      <c r="D150" s="116" t="s">
        <v>59</v>
      </c>
      <c r="E150" s="116" t="s">
        <v>55</v>
      </c>
      <c r="F150" s="116" t="s">
        <v>56</v>
      </c>
      <c r="G150" s="116" t="s">
        <v>152</v>
      </c>
      <c r="H150" s="116" t="s">
        <v>153</v>
      </c>
      <c r="I150" s="116" t="s">
        <v>154</v>
      </c>
      <c r="J150" s="117" t="s">
        <v>131</v>
      </c>
      <c r="K150" s="118" t="s">
        <v>155</v>
      </c>
      <c r="L150" s="114"/>
      <c r="M150" s="58" t="s">
        <v>1</v>
      </c>
      <c r="N150" s="59" t="s">
        <v>38</v>
      </c>
      <c r="O150" s="59" t="s">
        <v>156</v>
      </c>
      <c r="P150" s="59" t="s">
        <v>157</v>
      </c>
      <c r="Q150" s="59" t="s">
        <v>158</v>
      </c>
      <c r="R150" s="59" t="s">
        <v>159</v>
      </c>
      <c r="S150" s="59" t="s">
        <v>160</v>
      </c>
      <c r="T150" s="60" t="s">
        <v>161</v>
      </c>
    </row>
    <row r="151" spans="2:65" s="1" customFormat="1" ht="22.9" customHeight="1">
      <c r="B151" s="28"/>
      <c r="C151" s="63" t="s">
        <v>132</v>
      </c>
      <c r="J151" s="119">
        <f>BK151</f>
        <v>0</v>
      </c>
      <c r="L151" s="28"/>
      <c r="M151" s="61"/>
      <c r="N151" s="52"/>
      <c r="O151" s="52"/>
      <c r="P151" s="120">
        <f>P152+P292+P587+P593</f>
        <v>0</v>
      </c>
      <c r="Q151" s="52"/>
      <c r="R151" s="120">
        <f>R152+R292+R587+R593</f>
        <v>2629.1104623593505</v>
      </c>
      <c r="S151" s="52"/>
      <c r="T151" s="121">
        <f>T152+T292+T587+T593</f>
        <v>0</v>
      </c>
      <c r="AT151" s="13" t="s">
        <v>73</v>
      </c>
      <c r="AU151" s="13" t="s">
        <v>133</v>
      </c>
      <c r="BK151" s="122">
        <f>BK152+BK292+BK587+BK593</f>
        <v>0</v>
      </c>
    </row>
    <row r="152" spans="2:65" s="11" customFormat="1" ht="25.9" customHeight="1">
      <c r="B152" s="123"/>
      <c r="D152" s="124" t="s">
        <v>73</v>
      </c>
      <c r="E152" s="125" t="s">
        <v>162</v>
      </c>
      <c r="F152" s="125" t="s">
        <v>163</v>
      </c>
      <c r="I152" s="126"/>
      <c r="J152" s="127">
        <f>BK152</f>
        <v>0</v>
      </c>
      <c r="L152" s="123"/>
      <c r="M152" s="128"/>
      <c r="P152" s="129">
        <f>P153+P169+P189+P204+P209+P252+P255+P275+P290</f>
        <v>0</v>
      </c>
      <c r="R152" s="129">
        <f>R153+R169+R189+R204+R209+R252+R255+R275+R290</f>
        <v>506.33783658567</v>
      </c>
      <c r="T152" s="130">
        <f>T153+T169+T189+T204+T209+T252+T255+T275+T290</f>
        <v>0</v>
      </c>
      <c r="AR152" s="124" t="s">
        <v>82</v>
      </c>
      <c r="AT152" s="131" t="s">
        <v>73</v>
      </c>
      <c r="AU152" s="131" t="s">
        <v>74</v>
      </c>
      <c r="AY152" s="124" t="s">
        <v>164</v>
      </c>
      <c r="BK152" s="132">
        <f>BK153+BK169+BK189+BK204+BK209+BK252+BK255+BK275+BK290</f>
        <v>0</v>
      </c>
    </row>
    <row r="153" spans="2:65" s="11" customFormat="1" ht="22.9" customHeight="1">
      <c r="B153" s="123"/>
      <c r="D153" s="124" t="s">
        <v>73</v>
      </c>
      <c r="E153" s="133" t="s">
        <v>82</v>
      </c>
      <c r="F153" s="133" t="s">
        <v>518</v>
      </c>
      <c r="I153" s="126"/>
      <c r="J153" s="134">
        <f>BK153</f>
        <v>0</v>
      </c>
      <c r="L153" s="123"/>
      <c r="M153" s="128"/>
      <c r="P153" s="129">
        <f>SUM(P154:P168)</f>
        <v>0</v>
      </c>
      <c r="R153" s="129">
        <f>SUM(R154:R168)</f>
        <v>34.644916000000002</v>
      </c>
      <c r="T153" s="130">
        <f>SUM(T154:T168)</f>
        <v>0</v>
      </c>
      <c r="AR153" s="124" t="s">
        <v>82</v>
      </c>
      <c r="AT153" s="131" t="s">
        <v>73</v>
      </c>
      <c r="AU153" s="131" t="s">
        <v>82</v>
      </c>
      <c r="AY153" s="124" t="s">
        <v>164</v>
      </c>
      <c r="BK153" s="132">
        <f>SUM(BK154:BK168)</f>
        <v>0</v>
      </c>
    </row>
    <row r="154" spans="2:65" s="1" customFormat="1" ht="21.75" customHeight="1">
      <c r="B154" s="135"/>
      <c r="C154" s="136" t="s">
        <v>82</v>
      </c>
      <c r="D154" s="136" t="s">
        <v>168</v>
      </c>
      <c r="E154" s="137" t="s">
        <v>519</v>
      </c>
      <c r="F154" s="138" t="s">
        <v>520</v>
      </c>
      <c r="G154" s="139" t="s">
        <v>177</v>
      </c>
      <c r="H154" s="140">
        <v>7.6680000000000001</v>
      </c>
      <c r="I154" s="141"/>
      <c r="J154" s="142">
        <f t="shared" ref="J154:J168" si="0">ROUND(I154*H154,2)</f>
        <v>0</v>
      </c>
      <c r="K154" s="143"/>
      <c r="L154" s="28"/>
      <c r="M154" s="144" t="s">
        <v>1</v>
      </c>
      <c r="N154" s="145" t="s">
        <v>40</v>
      </c>
      <c r="P154" s="146">
        <f t="shared" ref="P154:P168" si="1">O154*H154</f>
        <v>0</v>
      </c>
      <c r="Q154" s="146">
        <v>0</v>
      </c>
      <c r="R154" s="146">
        <f t="shared" ref="R154:R168" si="2">Q154*H154</f>
        <v>0</v>
      </c>
      <c r="S154" s="146">
        <v>0</v>
      </c>
      <c r="T154" s="147">
        <f t="shared" ref="T154:T168" si="3">S154*H154</f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ref="BE154:BE168" si="4">IF(N154="základná",J154,0)</f>
        <v>0</v>
      </c>
      <c r="BF154" s="149">
        <f t="shared" ref="BF154:BF168" si="5">IF(N154="znížená",J154,0)</f>
        <v>0</v>
      </c>
      <c r="BG154" s="149">
        <f t="shared" ref="BG154:BG168" si="6">IF(N154="zákl. prenesená",J154,0)</f>
        <v>0</v>
      </c>
      <c r="BH154" s="149">
        <f t="shared" ref="BH154:BH168" si="7">IF(N154="zníž. prenesená",J154,0)</f>
        <v>0</v>
      </c>
      <c r="BI154" s="149">
        <f t="shared" ref="BI154:BI168" si="8">IF(N154="nulová",J154,0)</f>
        <v>0</v>
      </c>
      <c r="BJ154" s="13" t="s">
        <v>173</v>
      </c>
      <c r="BK154" s="149">
        <f t="shared" ref="BK154:BK168" si="9">ROUND(I154*H154,2)</f>
        <v>0</v>
      </c>
      <c r="BL154" s="13" t="s">
        <v>172</v>
      </c>
      <c r="BM154" s="148" t="s">
        <v>521</v>
      </c>
    </row>
    <row r="155" spans="2:65" s="1" customFormat="1" ht="24.2" customHeight="1">
      <c r="B155" s="135"/>
      <c r="C155" s="136" t="s">
        <v>173</v>
      </c>
      <c r="D155" s="136" t="s">
        <v>168</v>
      </c>
      <c r="E155" s="137" t="s">
        <v>522</v>
      </c>
      <c r="F155" s="138" t="s">
        <v>523</v>
      </c>
      <c r="G155" s="139" t="s">
        <v>177</v>
      </c>
      <c r="H155" s="140">
        <v>2.2999999999999998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524</v>
      </c>
    </row>
    <row r="156" spans="2:65" s="1" customFormat="1" ht="21.75" customHeight="1">
      <c r="B156" s="135"/>
      <c r="C156" s="136" t="s">
        <v>525</v>
      </c>
      <c r="D156" s="136" t="s">
        <v>168</v>
      </c>
      <c r="E156" s="137" t="s">
        <v>526</v>
      </c>
      <c r="F156" s="138" t="s">
        <v>527</v>
      </c>
      <c r="G156" s="139" t="s">
        <v>177</v>
      </c>
      <c r="H156" s="140">
        <v>5.4720000000000004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528</v>
      </c>
    </row>
    <row r="157" spans="2:65" s="1" customFormat="1" ht="37.9" customHeight="1">
      <c r="B157" s="135"/>
      <c r="C157" s="136" t="s">
        <v>172</v>
      </c>
      <c r="D157" s="136" t="s">
        <v>168</v>
      </c>
      <c r="E157" s="137" t="s">
        <v>529</v>
      </c>
      <c r="F157" s="138" t="s">
        <v>530</v>
      </c>
      <c r="G157" s="139" t="s">
        <v>177</v>
      </c>
      <c r="H157" s="140">
        <v>1.6419999999999999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531</v>
      </c>
    </row>
    <row r="158" spans="2:65" s="1" customFormat="1" ht="16.5" customHeight="1">
      <c r="B158" s="135"/>
      <c r="C158" s="136" t="s">
        <v>483</v>
      </c>
      <c r="D158" s="136" t="s">
        <v>168</v>
      </c>
      <c r="E158" s="137" t="s">
        <v>532</v>
      </c>
      <c r="F158" s="138" t="s">
        <v>533</v>
      </c>
      <c r="G158" s="139" t="s">
        <v>177</v>
      </c>
      <c r="H158" s="140">
        <v>42.768999999999998</v>
      </c>
      <c r="I158" s="141"/>
      <c r="J158" s="142">
        <f t="shared" si="0"/>
        <v>0</v>
      </c>
      <c r="K158" s="143"/>
      <c r="L158" s="28"/>
      <c r="M158" s="144" t="s">
        <v>1</v>
      </c>
      <c r="N158" s="145" t="s">
        <v>40</v>
      </c>
      <c r="P158" s="146">
        <f t="shared" si="1"/>
        <v>0</v>
      </c>
      <c r="Q158" s="146">
        <v>0</v>
      </c>
      <c r="R158" s="146">
        <f t="shared" si="2"/>
        <v>0</v>
      </c>
      <c r="S158" s="146">
        <v>0</v>
      </c>
      <c r="T158" s="147">
        <f t="shared" si="3"/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4"/>
        <v>0</v>
      </c>
      <c r="BF158" s="149">
        <f t="shared" si="5"/>
        <v>0</v>
      </c>
      <c r="BG158" s="149">
        <f t="shared" si="6"/>
        <v>0</v>
      </c>
      <c r="BH158" s="149">
        <f t="shared" si="7"/>
        <v>0</v>
      </c>
      <c r="BI158" s="149">
        <f t="shared" si="8"/>
        <v>0</v>
      </c>
      <c r="BJ158" s="13" t="s">
        <v>173</v>
      </c>
      <c r="BK158" s="149">
        <f t="shared" si="9"/>
        <v>0</v>
      </c>
      <c r="BL158" s="13" t="s">
        <v>172</v>
      </c>
      <c r="BM158" s="148" t="s">
        <v>534</v>
      </c>
    </row>
    <row r="159" spans="2:65" s="1" customFormat="1" ht="37.9" customHeight="1">
      <c r="B159" s="135"/>
      <c r="C159" s="136" t="s">
        <v>535</v>
      </c>
      <c r="D159" s="136" t="s">
        <v>168</v>
      </c>
      <c r="E159" s="137" t="s">
        <v>536</v>
      </c>
      <c r="F159" s="138" t="s">
        <v>537</v>
      </c>
      <c r="G159" s="139" t="s">
        <v>177</v>
      </c>
      <c r="H159" s="140">
        <v>12.831</v>
      </c>
      <c r="I159" s="141"/>
      <c r="J159" s="142">
        <f t="shared" si="0"/>
        <v>0</v>
      </c>
      <c r="K159" s="143"/>
      <c r="L159" s="28"/>
      <c r="M159" s="144" t="s">
        <v>1</v>
      </c>
      <c r="N159" s="145" t="s">
        <v>40</v>
      </c>
      <c r="P159" s="146">
        <f t="shared" si="1"/>
        <v>0</v>
      </c>
      <c r="Q159" s="146">
        <v>0</v>
      </c>
      <c r="R159" s="146">
        <f t="shared" si="2"/>
        <v>0</v>
      </c>
      <c r="S159" s="146">
        <v>0</v>
      </c>
      <c r="T159" s="147">
        <f t="shared" si="3"/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4"/>
        <v>0</v>
      </c>
      <c r="BF159" s="149">
        <f t="shared" si="5"/>
        <v>0</v>
      </c>
      <c r="BG159" s="149">
        <f t="shared" si="6"/>
        <v>0</v>
      </c>
      <c r="BH159" s="149">
        <f t="shared" si="7"/>
        <v>0</v>
      </c>
      <c r="BI159" s="149">
        <f t="shared" si="8"/>
        <v>0</v>
      </c>
      <c r="BJ159" s="13" t="s">
        <v>173</v>
      </c>
      <c r="BK159" s="149">
        <f t="shared" si="9"/>
        <v>0</v>
      </c>
      <c r="BL159" s="13" t="s">
        <v>172</v>
      </c>
      <c r="BM159" s="148" t="s">
        <v>538</v>
      </c>
    </row>
    <row r="160" spans="2:65" s="1" customFormat="1" ht="24.2" customHeight="1">
      <c r="B160" s="135"/>
      <c r="C160" s="136" t="s">
        <v>539</v>
      </c>
      <c r="D160" s="136" t="s">
        <v>168</v>
      </c>
      <c r="E160" s="137" t="s">
        <v>540</v>
      </c>
      <c r="F160" s="138" t="s">
        <v>541</v>
      </c>
      <c r="G160" s="139" t="s">
        <v>171</v>
      </c>
      <c r="H160" s="140">
        <v>66.22</v>
      </c>
      <c r="I160" s="141"/>
      <c r="J160" s="142">
        <f t="shared" si="0"/>
        <v>0</v>
      </c>
      <c r="K160" s="143"/>
      <c r="L160" s="28"/>
      <c r="M160" s="144" t="s">
        <v>1</v>
      </c>
      <c r="N160" s="145" t="s">
        <v>40</v>
      </c>
      <c r="P160" s="146">
        <f t="shared" si="1"/>
        <v>0</v>
      </c>
      <c r="Q160" s="146">
        <v>2.7799999999999998E-2</v>
      </c>
      <c r="R160" s="146">
        <f t="shared" si="2"/>
        <v>1.8409159999999998</v>
      </c>
      <c r="S160" s="146">
        <v>0</v>
      </c>
      <c r="T160" s="147">
        <f t="shared" si="3"/>
        <v>0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4"/>
        <v>0</v>
      </c>
      <c r="BF160" s="149">
        <f t="shared" si="5"/>
        <v>0</v>
      </c>
      <c r="BG160" s="149">
        <f t="shared" si="6"/>
        <v>0</v>
      </c>
      <c r="BH160" s="149">
        <f t="shared" si="7"/>
        <v>0</v>
      </c>
      <c r="BI160" s="149">
        <f t="shared" si="8"/>
        <v>0</v>
      </c>
      <c r="BJ160" s="13" t="s">
        <v>173</v>
      </c>
      <c r="BK160" s="149">
        <f t="shared" si="9"/>
        <v>0</v>
      </c>
      <c r="BL160" s="13" t="s">
        <v>172</v>
      </c>
      <c r="BM160" s="148" t="s">
        <v>542</v>
      </c>
    </row>
    <row r="161" spans="2:65" s="1" customFormat="1" ht="33" customHeight="1">
      <c r="B161" s="135"/>
      <c r="C161" s="136" t="s">
        <v>543</v>
      </c>
      <c r="D161" s="136" t="s">
        <v>168</v>
      </c>
      <c r="E161" s="137" t="s">
        <v>544</v>
      </c>
      <c r="F161" s="138" t="s">
        <v>545</v>
      </c>
      <c r="G161" s="139" t="s">
        <v>177</v>
      </c>
      <c r="H161" s="140">
        <v>31.338999999999999</v>
      </c>
      <c r="I161" s="141"/>
      <c r="J161" s="142">
        <f t="shared" si="0"/>
        <v>0</v>
      </c>
      <c r="K161" s="143"/>
      <c r="L161" s="28"/>
      <c r="M161" s="144" t="s">
        <v>1</v>
      </c>
      <c r="N161" s="145" t="s">
        <v>40</v>
      </c>
      <c r="P161" s="146">
        <f t="shared" si="1"/>
        <v>0</v>
      </c>
      <c r="Q161" s="146">
        <v>0</v>
      </c>
      <c r="R161" s="146">
        <f t="shared" si="2"/>
        <v>0</v>
      </c>
      <c r="S161" s="146">
        <v>0</v>
      </c>
      <c r="T161" s="147">
        <f t="shared" si="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4"/>
        <v>0</v>
      </c>
      <c r="BF161" s="149">
        <f t="shared" si="5"/>
        <v>0</v>
      </c>
      <c r="BG161" s="149">
        <f t="shared" si="6"/>
        <v>0</v>
      </c>
      <c r="BH161" s="149">
        <f t="shared" si="7"/>
        <v>0</v>
      </c>
      <c r="BI161" s="149">
        <f t="shared" si="8"/>
        <v>0</v>
      </c>
      <c r="BJ161" s="13" t="s">
        <v>173</v>
      </c>
      <c r="BK161" s="149">
        <f t="shared" si="9"/>
        <v>0</v>
      </c>
      <c r="BL161" s="13" t="s">
        <v>172</v>
      </c>
      <c r="BM161" s="148" t="s">
        <v>546</v>
      </c>
    </row>
    <row r="162" spans="2:65" s="1" customFormat="1" ht="16.5" customHeight="1">
      <c r="B162" s="135"/>
      <c r="C162" s="136" t="s">
        <v>165</v>
      </c>
      <c r="D162" s="136" t="s">
        <v>168</v>
      </c>
      <c r="E162" s="137" t="s">
        <v>547</v>
      </c>
      <c r="F162" s="138" t="s">
        <v>548</v>
      </c>
      <c r="G162" s="139" t="s">
        <v>177</v>
      </c>
      <c r="H162" s="140">
        <v>31.338999999999999</v>
      </c>
      <c r="I162" s="141"/>
      <c r="J162" s="142">
        <f t="shared" si="0"/>
        <v>0</v>
      </c>
      <c r="K162" s="143"/>
      <c r="L162" s="28"/>
      <c r="M162" s="144" t="s">
        <v>1</v>
      </c>
      <c r="N162" s="145" t="s">
        <v>40</v>
      </c>
      <c r="P162" s="146">
        <f t="shared" si="1"/>
        <v>0</v>
      </c>
      <c r="Q162" s="146">
        <v>0</v>
      </c>
      <c r="R162" s="146">
        <f t="shared" si="2"/>
        <v>0</v>
      </c>
      <c r="S162" s="146">
        <v>0</v>
      </c>
      <c r="T162" s="147">
        <f t="shared" si="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4"/>
        <v>0</v>
      </c>
      <c r="BF162" s="149">
        <f t="shared" si="5"/>
        <v>0</v>
      </c>
      <c r="BG162" s="149">
        <f t="shared" si="6"/>
        <v>0</v>
      </c>
      <c r="BH162" s="149">
        <f t="shared" si="7"/>
        <v>0</v>
      </c>
      <c r="BI162" s="149">
        <f t="shared" si="8"/>
        <v>0</v>
      </c>
      <c r="BJ162" s="13" t="s">
        <v>173</v>
      </c>
      <c r="BK162" s="149">
        <f t="shared" si="9"/>
        <v>0</v>
      </c>
      <c r="BL162" s="13" t="s">
        <v>172</v>
      </c>
      <c r="BM162" s="148" t="s">
        <v>549</v>
      </c>
    </row>
    <row r="163" spans="2:65" s="1" customFormat="1" ht="24.2" customHeight="1">
      <c r="B163" s="135"/>
      <c r="C163" s="136" t="s">
        <v>108</v>
      </c>
      <c r="D163" s="136" t="s">
        <v>168</v>
      </c>
      <c r="E163" s="137" t="s">
        <v>550</v>
      </c>
      <c r="F163" s="138" t="s">
        <v>551</v>
      </c>
      <c r="G163" s="139" t="s">
        <v>274</v>
      </c>
      <c r="H163" s="140">
        <v>53.276000000000003</v>
      </c>
      <c r="I163" s="141"/>
      <c r="J163" s="142">
        <f t="shared" si="0"/>
        <v>0</v>
      </c>
      <c r="K163" s="143"/>
      <c r="L163" s="28"/>
      <c r="M163" s="144" t="s">
        <v>1</v>
      </c>
      <c r="N163" s="145" t="s">
        <v>40</v>
      </c>
      <c r="P163" s="146">
        <f t="shared" si="1"/>
        <v>0</v>
      </c>
      <c r="Q163" s="146">
        <v>0</v>
      </c>
      <c r="R163" s="146">
        <f t="shared" si="2"/>
        <v>0</v>
      </c>
      <c r="S163" s="146">
        <v>0</v>
      </c>
      <c r="T163" s="147">
        <f t="shared" si="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4"/>
        <v>0</v>
      </c>
      <c r="BF163" s="149">
        <f t="shared" si="5"/>
        <v>0</v>
      </c>
      <c r="BG163" s="149">
        <f t="shared" si="6"/>
        <v>0</v>
      </c>
      <c r="BH163" s="149">
        <f t="shared" si="7"/>
        <v>0</v>
      </c>
      <c r="BI163" s="149">
        <f t="shared" si="8"/>
        <v>0</v>
      </c>
      <c r="BJ163" s="13" t="s">
        <v>173</v>
      </c>
      <c r="BK163" s="149">
        <f t="shared" si="9"/>
        <v>0</v>
      </c>
      <c r="BL163" s="13" t="s">
        <v>172</v>
      </c>
      <c r="BM163" s="148" t="s">
        <v>552</v>
      </c>
    </row>
    <row r="164" spans="2:65" s="1" customFormat="1" ht="33" customHeight="1">
      <c r="B164" s="135"/>
      <c r="C164" s="136" t="s">
        <v>111</v>
      </c>
      <c r="D164" s="136" t="s">
        <v>168</v>
      </c>
      <c r="E164" s="137" t="s">
        <v>553</v>
      </c>
      <c r="F164" s="138" t="s">
        <v>554</v>
      </c>
      <c r="G164" s="139" t="s">
        <v>177</v>
      </c>
      <c r="H164" s="140">
        <v>42.704999999999998</v>
      </c>
      <c r="I164" s="141"/>
      <c r="J164" s="142">
        <f t="shared" si="0"/>
        <v>0</v>
      </c>
      <c r="K164" s="143"/>
      <c r="L164" s="28"/>
      <c r="M164" s="144" t="s">
        <v>1</v>
      </c>
      <c r="N164" s="145" t="s">
        <v>40</v>
      </c>
      <c r="P164" s="146">
        <f t="shared" si="1"/>
        <v>0</v>
      </c>
      <c r="Q164" s="146">
        <v>0</v>
      </c>
      <c r="R164" s="146">
        <f t="shared" si="2"/>
        <v>0</v>
      </c>
      <c r="S164" s="146">
        <v>0</v>
      </c>
      <c r="T164" s="147">
        <f t="shared" si="3"/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 t="shared" si="4"/>
        <v>0</v>
      </c>
      <c r="BF164" s="149">
        <f t="shared" si="5"/>
        <v>0</v>
      </c>
      <c r="BG164" s="149">
        <f t="shared" si="6"/>
        <v>0</v>
      </c>
      <c r="BH164" s="149">
        <f t="shared" si="7"/>
        <v>0</v>
      </c>
      <c r="BI164" s="149">
        <f t="shared" si="8"/>
        <v>0</v>
      </c>
      <c r="BJ164" s="13" t="s">
        <v>173</v>
      </c>
      <c r="BK164" s="149">
        <f t="shared" si="9"/>
        <v>0</v>
      </c>
      <c r="BL164" s="13" t="s">
        <v>172</v>
      </c>
      <c r="BM164" s="148" t="s">
        <v>555</v>
      </c>
    </row>
    <row r="165" spans="2:65" s="1" customFormat="1" ht="16.5" customHeight="1">
      <c r="B165" s="135"/>
      <c r="C165" s="155" t="s">
        <v>114</v>
      </c>
      <c r="D165" s="155" t="s">
        <v>556</v>
      </c>
      <c r="E165" s="156" t="s">
        <v>557</v>
      </c>
      <c r="F165" s="157" t="s">
        <v>558</v>
      </c>
      <c r="G165" s="158" t="s">
        <v>274</v>
      </c>
      <c r="H165" s="159">
        <v>3.32</v>
      </c>
      <c r="I165" s="160"/>
      <c r="J165" s="161">
        <f t="shared" si="0"/>
        <v>0</v>
      </c>
      <c r="K165" s="162"/>
      <c r="L165" s="163"/>
      <c r="M165" s="164" t="s">
        <v>1</v>
      </c>
      <c r="N165" s="165" t="s">
        <v>40</v>
      </c>
      <c r="P165" s="146">
        <f t="shared" si="1"/>
        <v>0</v>
      </c>
      <c r="Q165" s="146">
        <v>1</v>
      </c>
      <c r="R165" s="146">
        <f t="shared" si="2"/>
        <v>3.32</v>
      </c>
      <c r="S165" s="146">
        <v>0</v>
      </c>
      <c r="T165" s="147">
        <f t="shared" si="3"/>
        <v>0</v>
      </c>
      <c r="AR165" s="148" t="s">
        <v>543</v>
      </c>
      <c r="AT165" s="148" t="s">
        <v>556</v>
      </c>
      <c r="AU165" s="148" t="s">
        <v>173</v>
      </c>
      <c r="AY165" s="13" t="s">
        <v>164</v>
      </c>
      <c r="BE165" s="149">
        <f t="shared" si="4"/>
        <v>0</v>
      </c>
      <c r="BF165" s="149">
        <f t="shared" si="5"/>
        <v>0</v>
      </c>
      <c r="BG165" s="149">
        <f t="shared" si="6"/>
        <v>0</v>
      </c>
      <c r="BH165" s="149">
        <f t="shared" si="7"/>
        <v>0</v>
      </c>
      <c r="BI165" s="149">
        <f t="shared" si="8"/>
        <v>0</v>
      </c>
      <c r="BJ165" s="13" t="s">
        <v>173</v>
      </c>
      <c r="BK165" s="149">
        <f t="shared" si="9"/>
        <v>0</v>
      </c>
      <c r="BL165" s="13" t="s">
        <v>172</v>
      </c>
      <c r="BM165" s="148" t="s">
        <v>559</v>
      </c>
    </row>
    <row r="166" spans="2:65" s="1" customFormat="1" ht="16.5" customHeight="1">
      <c r="B166" s="135"/>
      <c r="C166" s="155" t="s">
        <v>117</v>
      </c>
      <c r="D166" s="155" t="s">
        <v>556</v>
      </c>
      <c r="E166" s="156" t="s">
        <v>560</v>
      </c>
      <c r="F166" s="157" t="s">
        <v>561</v>
      </c>
      <c r="G166" s="158" t="s">
        <v>274</v>
      </c>
      <c r="H166" s="159">
        <v>8.4250000000000007</v>
      </c>
      <c r="I166" s="160"/>
      <c r="J166" s="161">
        <f t="shared" si="0"/>
        <v>0</v>
      </c>
      <c r="K166" s="162"/>
      <c r="L166" s="163"/>
      <c r="M166" s="164" t="s">
        <v>1</v>
      </c>
      <c r="N166" s="165" t="s">
        <v>40</v>
      </c>
      <c r="P166" s="146">
        <f t="shared" si="1"/>
        <v>0</v>
      </c>
      <c r="Q166" s="146">
        <v>1</v>
      </c>
      <c r="R166" s="146">
        <f t="shared" si="2"/>
        <v>8.4250000000000007</v>
      </c>
      <c r="S166" s="146">
        <v>0</v>
      </c>
      <c r="T166" s="147">
        <f t="shared" si="3"/>
        <v>0</v>
      </c>
      <c r="AR166" s="148" t="s">
        <v>543</v>
      </c>
      <c r="AT166" s="148" t="s">
        <v>556</v>
      </c>
      <c r="AU166" s="148" t="s">
        <v>173</v>
      </c>
      <c r="AY166" s="13" t="s">
        <v>164</v>
      </c>
      <c r="BE166" s="149">
        <f t="shared" si="4"/>
        <v>0</v>
      </c>
      <c r="BF166" s="149">
        <f t="shared" si="5"/>
        <v>0</v>
      </c>
      <c r="BG166" s="149">
        <f t="shared" si="6"/>
        <v>0</v>
      </c>
      <c r="BH166" s="149">
        <f t="shared" si="7"/>
        <v>0</v>
      </c>
      <c r="BI166" s="149">
        <f t="shared" si="8"/>
        <v>0</v>
      </c>
      <c r="BJ166" s="13" t="s">
        <v>173</v>
      </c>
      <c r="BK166" s="149">
        <f t="shared" si="9"/>
        <v>0</v>
      </c>
      <c r="BL166" s="13" t="s">
        <v>172</v>
      </c>
      <c r="BM166" s="148" t="s">
        <v>562</v>
      </c>
    </row>
    <row r="167" spans="2:65" s="1" customFormat="1" ht="16.5" customHeight="1">
      <c r="B167" s="135"/>
      <c r="C167" s="155" t="s">
        <v>120</v>
      </c>
      <c r="D167" s="155" t="s">
        <v>556</v>
      </c>
      <c r="E167" s="156" t="s">
        <v>563</v>
      </c>
      <c r="F167" s="157" t="s">
        <v>564</v>
      </c>
      <c r="G167" s="158" t="s">
        <v>274</v>
      </c>
      <c r="H167" s="159">
        <v>21.059000000000001</v>
      </c>
      <c r="I167" s="160"/>
      <c r="J167" s="161">
        <f t="shared" si="0"/>
        <v>0</v>
      </c>
      <c r="K167" s="162"/>
      <c r="L167" s="163"/>
      <c r="M167" s="164" t="s">
        <v>1</v>
      </c>
      <c r="N167" s="165" t="s">
        <v>40</v>
      </c>
      <c r="P167" s="146">
        <f t="shared" si="1"/>
        <v>0</v>
      </c>
      <c r="Q167" s="146">
        <v>1</v>
      </c>
      <c r="R167" s="146">
        <f t="shared" si="2"/>
        <v>21.059000000000001</v>
      </c>
      <c r="S167" s="146">
        <v>0</v>
      </c>
      <c r="T167" s="147">
        <f t="shared" si="3"/>
        <v>0</v>
      </c>
      <c r="AR167" s="148" t="s">
        <v>543</v>
      </c>
      <c r="AT167" s="148" t="s">
        <v>556</v>
      </c>
      <c r="AU167" s="148" t="s">
        <v>173</v>
      </c>
      <c r="AY167" s="13" t="s">
        <v>164</v>
      </c>
      <c r="BE167" s="149">
        <f t="shared" si="4"/>
        <v>0</v>
      </c>
      <c r="BF167" s="149">
        <f t="shared" si="5"/>
        <v>0</v>
      </c>
      <c r="BG167" s="149">
        <f t="shared" si="6"/>
        <v>0</v>
      </c>
      <c r="BH167" s="149">
        <f t="shared" si="7"/>
        <v>0</v>
      </c>
      <c r="BI167" s="149">
        <f t="shared" si="8"/>
        <v>0</v>
      </c>
      <c r="BJ167" s="13" t="s">
        <v>173</v>
      </c>
      <c r="BK167" s="149">
        <f t="shared" si="9"/>
        <v>0</v>
      </c>
      <c r="BL167" s="13" t="s">
        <v>172</v>
      </c>
      <c r="BM167" s="148" t="s">
        <v>565</v>
      </c>
    </row>
    <row r="168" spans="2:65" s="1" customFormat="1" ht="21.75" customHeight="1">
      <c r="B168" s="135"/>
      <c r="C168" s="136" t="s">
        <v>123</v>
      </c>
      <c r="D168" s="136" t="s">
        <v>168</v>
      </c>
      <c r="E168" s="137" t="s">
        <v>566</v>
      </c>
      <c r="F168" s="138" t="s">
        <v>567</v>
      </c>
      <c r="G168" s="139" t="s">
        <v>171</v>
      </c>
      <c r="H168" s="140">
        <v>168.27500000000001</v>
      </c>
      <c r="I168" s="141"/>
      <c r="J168" s="142">
        <f t="shared" si="0"/>
        <v>0</v>
      </c>
      <c r="K168" s="143"/>
      <c r="L168" s="28"/>
      <c r="M168" s="144" t="s">
        <v>1</v>
      </c>
      <c r="N168" s="145" t="s">
        <v>40</v>
      </c>
      <c r="P168" s="146">
        <f t="shared" si="1"/>
        <v>0</v>
      </c>
      <c r="Q168" s="146">
        <v>0</v>
      </c>
      <c r="R168" s="146">
        <f t="shared" si="2"/>
        <v>0</v>
      </c>
      <c r="S168" s="146">
        <v>0</v>
      </c>
      <c r="T168" s="147">
        <f t="shared" si="3"/>
        <v>0</v>
      </c>
      <c r="AR168" s="148" t="s">
        <v>172</v>
      </c>
      <c r="AT168" s="148" t="s">
        <v>168</v>
      </c>
      <c r="AU168" s="148" t="s">
        <v>173</v>
      </c>
      <c r="AY168" s="13" t="s">
        <v>164</v>
      </c>
      <c r="BE168" s="149">
        <f t="shared" si="4"/>
        <v>0</v>
      </c>
      <c r="BF168" s="149">
        <f t="shared" si="5"/>
        <v>0</v>
      </c>
      <c r="BG168" s="149">
        <f t="shared" si="6"/>
        <v>0</v>
      </c>
      <c r="BH168" s="149">
        <f t="shared" si="7"/>
        <v>0</v>
      </c>
      <c r="BI168" s="149">
        <f t="shared" si="8"/>
        <v>0</v>
      </c>
      <c r="BJ168" s="13" t="s">
        <v>173</v>
      </c>
      <c r="BK168" s="149">
        <f t="shared" si="9"/>
        <v>0</v>
      </c>
      <c r="BL168" s="13" t="s">
        <v>172</v>
      </c>
      <c r="BM168" s="148" t="s">
        <v>568</v>
      </c>
    </row>
    <row r="169" spans="2:65" s="11" customFormat="1" ht="22.9" customHeight="1">
      <c r="B169" s="123"/>
      <c r="D169" s="124" t="s">
        <v>73</v>
      </c>
      <c r="E169" s="133" t="s">
        <v>173</v>
      </c>
      <c r="F169" s="133" t="s">
        <v>569</v>
      </c>
      <c r="I169" s="126"/>
      <c r="J169" s="134">
        <f>BK169</f>
        <v>0</v>
      </c>
      <c r="L169" s="123"/>
      <c r="M169" s="128"/>
      <c r="P169" s="129">
        <f>SUM(P170:P188)</f>
        <v>0</v>
      </c>
      <c r="R169" s="129">
        <f>SUM(R170:R188)</f>
        <v>79.092241101250011</v>
      </c>
      <c r="T169" s="130">
        <f>SUM(T170:T188)</f>
        <v>0</v>
      </c>
      <c r="AR169" s="124" t="s">
        <v>82</v>
      </c>
      <c r="AT169" s="131" t="s">
        <v>73</v>
      </c>
      <c r="AU169" s="131" t="s">
        <v>82</v>
      </c>
      <c r="AY169" s="124" t="s">
        <v>164</v>
      </c>
      <c r="BK169" s="132">
        <f>SUM(BK170:BK188)</f>
        <v>0</v>
      </c>
    </row>
    <row r="170" spans="2:65" s="1" customFormat="1" ht="33" customHeight="1">
      <c r="B170" s="135"/>
      <c r="C170" s="136" t="s">
        <v>215</v>
      </c>
      <c r="D170" s="136" t="s">
        <v>168</v>
      </c>
      <c r="E170" s="137" t="s">
        <v>570</v>
      </c>
      <c r="F170" s="138" t="s">
        <v>571</v>
      </c>
      <c r="G170" s="139" t="s">
        <v>171</v>
      </c>
      <c r="H170" s="140">
        <v>111.6</v>
      </c>
      <c r="I170" s="141"/>
      <c r="J170" s="142">
        <f t="shared" ref="J170:J188" si="10">ROUND(I170*H170,2)</f>
        <v>0</v>
      </c>
      <c r="K170" s="143"/>
      <c r="L170" s="28"/>
      <c r="M170" s="144" t="s">
        <v>1</v>
      </c>
      <c r="N170" s="145" t="s">
        <v>40</v>
      </c>
      <c r="P170" s="146">
        <f t="shared" ref="P170:P188" si="11">O170*H170</f>
        <v>0</v>
      </c>
      <c r="Q170" s="146">
        <v>3.2000000000000003E-4</v>
      </c>
      <c r="R170" s="146">
        <f t="shared" ref="R170:R188" si="12">Q170*H170</f>
        <v>3.5712000000000001E-2</v>
      </c>
      <c r="S170" s="146">
        <v>0</v>
      </c>
      <c r="T170" s="147">
        <f t="shared" ref="T170:T188" si="13">S170*H170</f>
        <v>0</v>
      </c>
      <c r="AR170" s="148" t="s">
        <v>172</v>
      </c>
      <c r="AT170" s="148" t="s">
        <v>168</v>
      </c>
      <c r="AU170" s="148" t="s">
        <v>173</v>
      </c>
      <c r="AY170" s="13" t="s">
        <v>164</v>
      </c>
      <c r="BE170" s="149">
        <f t="shared" ref="BE170:BE188" si="14">IF(N170="základná",J170,0)</f>
        <v>0</v>
      </c>
      <c r="BF170" s="149">
        <f t="shared" ref="BF170:BF188" si="15">IF(N170="znížená",J170,0)</f>
        <v>0</v>
      </c>
      <c r="BG170" s="149">
        <f t="shared" ref="BG170:BG188" si="16">IF(N170="zákl. prenesená",J170,0)</f>
        <v>0</v>
      </c>
      <c r="BH170" s="149">
        <f t="shared" ref="BH170:BH188" si="17">IF(N170="zníž. prenesená",J170,0)</f>
        <v>0</v>
      </c>
      <c r="BI170" s="149">
        <f t="shared" ref="BI170:BI188" si="18">IF(N170="nulová",J170,0)</f>
        <v>0</v>
      </c>
      <c r="BJ170" s="13" t="s">
        <v>173</v>
      </c>
      <c r="BK170" s="149">
        <f t="shared" ref="BK170:BK188" si="19">ROUND(I170*H170,2)</f>
        <v>0</v>
      </c>
      <c r="BL170" s="13" t="s">
        <v>172</v>
      </c>
      <c r="BM170" s="148" t="s">
        <v>572</v>
      </c>
    </row>
    <row r="171" spans="2:65" s="1" customFormat="1" ht="21.75" customHeight="1">
      <c r="B171" s="135"/>
      <c r="C171" s="155" t="s">
        <v>219</v>
      </c>
      <c r="D171" s="155" t="s">
        <v>556</v>
      </c>
      <c r="E171" s="156" t="s">
        <v>573</v>
      </c>
      <c r="F171" s="157" t="s">
        <v>574</v>
      </c>
      <c r="G171" s="158" t="s">
        <v>171</v>
      </c>
      <c r="H171" s="159">
        <v>113.83199999999999</v>
      </c>
      <c r="I171" s="160"/>
      <c r="J171" s="161">
        <f t="shared" si="10"/>
        <v>0</v>
      </c>
      <c r="K171" s="162"/>
      <c r="L171" s="163"/>
      <c r="M171" s="164" t="s">
        <v>1</v>
      </c>
      <c r="N171" s="165" t="s">
        <v>40</v>
      </c>
      <c r="P171" s="146">
        <f t="shared" si="11"/>
        <v>0</v>
      </c>
      <c r="Q171" s="146">
        <v>5.0000000000000001E-4</v>
      </c>
      <c r="R171" s="146">
        <f t="shared" si="12"/>
        <v>5.6916000000000001E-2</v>
      </c>
      <c r="S171" s="146">
        <v>0</v>
      </c>
      <c r="T171" s="147">
        <f t="shared" si="13"/>
        <v>0</v>
      </c>
      <c r="AR171" s="148" t="s">
        <v>543</v>
      </c>
      <c r="AT171" s="148" t="s">
        <v>556</v>
      </c>
      <c r="AU171" s="148" t="s">
        <v>173</v>
      </c>
      <c r="AY171" s="13" t="s">
        <v>164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173</v>
      </c>
      <c r="BK171" s="149">
        <f t="shared" si="19"/>
        <v>0</v>
      </c>
      <c r="BL171" s="13" t="s">
        <v>172</v>
      </c>
      <c r="BM171" s="148" t="s">
        <v>575</v>
      </c>
    </row>
    <row r="172" spans="2:65" s="1" customFormat="1" ht="24.2" customHeight="1">
      <c r="B172" s="135"/>
      <c r="C172" s="136" t="s">
        <v>223</v>
      </c>
      <c r="D172" s="136" t="s">
        <v>168</v>
      </c>
      <c r="E172" s="137" t="s">
        <v>576</v>
      </c>
      <c r="F172" s="138" t="s">
        <v>577</v>
      </c>
      <c r="G172" s="139" t="s">
        <v>177</v>
      </c>
      <c r="H172" s="140">
        <v>8.4139999999999997</v>
      </c>
      <c r="I172" s="141"/>
      <c r="J172" s="142">
        <f t="shared" si="10"/>
        <v>0</v>
      </c>
      <c r="K172" s="143"/>
      <c r="L172" s="28"/>
      <c r="M172" s="144" t="s">
        <v>1</v>
      </c>
      <c r="N172" s="145" t="s">
        <v>40</v>
      </c>
      <c r="P172" s="146">
        <f t="shared" si="11"/>
        <v>0</v>
      </c>
      <c r="Q172" s="146">
        <v>2.0699999999999998</v>
      </c>
      <c r="R172" s="146">
        <f t="shared" si="12"/>
        <v>17.416979999999999</v>
      </c>
      <c r="S172" s="146">
        <v>0</v>
      </c>
      <c r="T172" s="147">
        <f t="shared" si="13"/>
        <v>0</v>
      </c>
      <c r="AR172" s="148" t="s">
        <v>172</v>
      </c>
      <c r="AT172" s="148" t="s">
        <v>168</v>
      </c>
      <c r="AU172" s="148" t="s">
        <v>173</v>
      </c>
      <c r="AY172" s="13" t="s">
        <v>164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173</v>
      </c>
      <c r="BK172" s="149">
        <f t="shared" si="19"/>
        <v>0</v>
      </c>
      <c r="BL172" s="13" t="s">
        <v>172</v>
      </c>
      <c r="BM172" s="148" t="s">
        <v>578</v>
      </c>
    </row>
    <row r="173" spans="2:65" s="1" customFormat="1" ht="24.2" customHeight="1">
      <c r="B173" s="135"/>
      <c r="C173" s="136" t="s">
        <v>227</v>
      </c>
      <c r="D173" s="136" t="s">
        <v>168</v>
      </c>
      <c r="E173" s="137" t="s">
        <v>579</v>
      </c>
      <c r="F173" s="138" t="s">
        <v>580</v>
      </c>
      <c r="G173" s="139" t="s">
        <v>177</v>
      </c>
      <c r="H173" s="140">
        <v>12.621</v>
      </c>
      <c r="I173" s="141"/>
      <c r="J173" s="142">
        <f t="shared" si="10"/>
        <v>0</v>
      </c>
      <c r="K173" s="143"/>
      <c r="L173" s="28"/>
      <c r="M173" s="144" t="s">
        <v>1</v>
      </c>
      <c r="N173" s="145" t="s">
        <v>40</v>
      </c>
      <c r="P173" s="146">
        <f t="shared" si="11"/>
        <v>0</v>
      </c>
      <c r="Q173" s="146">
        <v>2.19408</v>
      </c>
      <c r="R173" s="146">
        <f t="shared" si="12"/>
        <v>27.691483680000001</v>
      </c>
      <c r="S173" s="146">
        <v>0</v>
      </c>
      <c r="T173" s="147">
        <f t="shared" si="13"/>
        <v>0</v>
      </c>
      <c r="AR173" s="148" t="s">
        <v>172</v>
      </c>
      <c r="AT173" s="148" t="s">
        <v>168</v>
      </c>
      <c r="AU173" s="148" t="s">
        <v>173</v>
      </c>
      <c r="AY173" s="13" t="s">
        <v>164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173</v>
      </c>
      <c r="BK173" s="149">
        <f t="shared" si="19"/>
        <v>0</v>
      </c>
      <c r="BL173" s="13" t="s">
        <v>172</v>
      </c>
      <c r="BM173" s="148" t="s">
        <v>581</v>
      </c>
    </row>
    <row r="174" spans="2:65" s="1" customFormat="1" ht="21.75" customHeight="1">
      <c r="B174" s="135"/>
      <c r="C174" s="136" t="s">
        <v>7</v>
      </c>
      <c r="D174" s="136" t="s">
        <v>168</v>
      </c>
      <c r="E174" s="137" t="s">
        <v>582</v>
      </c>
      <c r="F174" s="138" t="s">
        <v>583</v>
      </c>
      <c r="G174" s="139" t="s">
        <v>177</v>
      </c>
      <c r="H174" s="140">
        <v>0.68799999999999994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40</v>
      </c>
      <c r="P174" s="146">
        <f t="shared" si="11"/>
        <v>0</v>
      </c>
      <c r="Q174" s="146">
        <v>2.4157199999999999</v>
      </c>
      <c r="R174" s="146">
        <f t="shared" si="12"/>
        <v>1.6620153599999998</v>
      </c>
      <c r="S174" s="146">
        <v>0</v>
      </c>
      <c r="T174" s="147">
        <f t="shared" si="13"/>
        <v>0</v>
      </c>
      <c r="AR174" s="148" t="s">
        <v>172</v>
      </c>
      <c r="AT174" s="148" t="s">
        <v>168</v>
      </c>
      <c r="AU174" s="148" t="s">
        <v>173</v>
      </c>
      <c r="AY174" s="13" t="s">
        <v>164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173</v>
      </c>
      <c r="BK174" s="149">
        <f t="shared" si="19"/>
        <v>0</v>
      </c>
      <c r="BL174" s="13" t="s">
        <v>172</v>
      </c>
      <c r="BM174" s="148" t="s">
        <v>584</v>
      </c>
    </row>
    <row r="175" spans="2:65" s="1" customFormat="1" ht="24.2" customHeight="1">
      <c r="B175" s="135"/>
      <c r="C175" s="136" t="s">
        <v>234</v>
      </c>
      <c r="D175" s="136" t="s">
        <v>168</v>
      </c>
      <c r="E175" s="137" t="s">
        <v>585</v>
      </c>
      <c r="F175" s="138" t="s">
        <v>586</v>
      </c>
      <c r="G175" s="139" t="s">
        <v>177</v>
      </c>
      <c r="H175" s="140">
        <v>2.0409999999999999</v>
      </c>
      <c r="I175" s="141"/>
      <c r="J175" s="142">
        <f t="shared" si="10"/>
        <v>0</v>
      </c>
      <c r="K175" s="143"/>
      <c r="L175" s="28"/>
      <c r="M175" s="144" t="s">
        <v>1</v>
      </c>
      <c r="N175" s="145" t="s">
        <v>40</v>
      </c>
      <c r="P175" s="146">
        <f t="shared" si="11"/>
        <v>0</v>
      </c>
      <c r="Q175" s="146">
        <v>2.4157199999999999</v>
      </c>
      <c r="R175" s="146">
        <f t="shared" si="12"/>
        <v>4.9304845199999994</v>
      </c>
      <c r="S175" s="146">
        <v>0</v>
      </c>
      <c r="T175" s="147">
        <f t="shared" si="13"/>
        <v>0</v>
      </c>
      <c r="AR175" s="148" t="s">
        <v>172</v>
      </c>
      <c r="AT175" s="148" t="s">
        <v>168</v>
      </c>
      <c r="AU175" s="148" t="s">
        <v>173</v>
      </c>
      <c r="AY175" s="13" t="s">
        <v>164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173</v>
      </c>
      <c r="BK175" s="149">
        <f t="shared" si="19"/>
        <v>0</v>
      </c>
      <c r="BL175" s="13" t="s">
        <v>172</v>
      </c>
      <c r="BM175" s="148" t="s">
        <v>587</v>
      </c>
    </row>
    <row r="176" spans="2:65" s="1" customFormat="1" ht="24.2" customHeight="1">
      <c r="B176" s="135"/>
      <c r="C176" s="136" t="s">
        <v>238</v>
      </c>
      <c r="D176" s="136" t="s">
        <v>168</v>
      </c>
      <c r="E176" s="137" t="s">
        <v>588</v>
      </c>
      <c r="F176" s="138" t="s">
        <v>589</v>
      </c>
      <c r="G176" s="139" t="s">
        <v>171</v>
      </c>
      <c r="H176" s="140">
        <v>42.4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40</v>
      </c>
      <c r="P176" s="146">
        <f t="shared" si="11"/>
        <v>0</v>
      </c>
      <c r="Q176" s="146">
        <v>3.7699999999999999E-3</v>
      </c>
      <c r="R176" s="146">
        <f t="shared" si="12"/>
        <v>0.15984799999999999</v>
      </c>
      <c r="S176" s="146">
        <v>0</v>
      </c>
      <c r="T176" s="147">
        <f t="shared" si="13"/>
        <v>0</v>
      </c>
      <c r="AR176" s="148" t="s">
        <v>172</v>
      </c>
      <c r="AT176" s="148" t="s">
        <v>168</v>
      </c>
      <c r="AU176" s="148" t="s">
        <v>173</v>
      </c>
      <c r="AY176" s="13" t="s">
        <v>164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173</v>
      </c>
      <c r="BK176" s="149">
        <f t="shared" si="19"/>
        <v>0</v>
      </c>
      <c r="BL176" s="13" t="s">
        <v>172</v>
      </c>
      <c r="BM176" s="148" t="s">
        <v>590</v>
      </c>
    </row>
    <row r="177" spans="2:65" s="1" customFormat="1" ht="24.2" customHeight="1">
      <c r="B177" s="135"/>
      <c r="C177" s="136" t="s">
        <v>242</v>
      </c>
      <c r="D177" s="136" t="s">
        <v>168</v>
      </c>
      <c r="E177" s="137" t="s">
        <v>591</v>
      </c>
      <c r="F177" s="138" t="s">
        <v>592</v>
      </c>
      <c r="G177" s="139" t="s">
        <v>171</v>
      </c>
      <c r="H177" s="140">
        <v>42.4</v>
      </c>
      <c r="I177" s="141"/>
      <c r="J177" s="142">
        <f t="shared" si="10"/>
        <v>0</v>
      </c>
      <c r="K177" s="143"/>
      <c r="L177" s="28"/>
      <c r="M177" s="144" t="s">
        <v>1</v>
      </c>
      <c r="N177" s="145" t="s">
        <v>40</v>
      </c>
      <c r="P177" s="146">
        <f t="shared" si="11"/>
        <v>0</v>
      </c>
      <c r="Q177" s="146">
        <v>0</v>
      </c>
      <c r="R177" s="146">
        <f t="shared" si="12"/>
        <v>0</v>
      </c>
      <c r="S177" s="146">
        <v>0</v>
      </c>
      <c r="T177" s="147">
        <f t="shared" si="13"/>
        <v>0</v>
      </c>
      <c r="AR177" s="148" t="s">
        <v>172</v>
      </c>
      <c r="AT177" s="148" t="s">
        <v>168</v>
      </c>
      <c r="AU177" s="148" t="s">
        <v>173</v>
      </c>
      <c r="AY177" s="13" t="s">
        <v>164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173</v>
      </c>
      <c r="BK177" s="149">
        <f t="shared" si="19"/>
        <v>0</v>
      </c>
      <c r="BL177" s="13" t="s">
        <v>172</v>
      </c>
      <c r="BM177" s="148" t="s">
        <v>593</v>
      </c>
    </row>
    <row r="178" spans="2:65" s="1" customFormat="1" ht="24.2" customHeight="1">
      <c r="B178" s="135"/>
      <c r="C178" s="136" t="s">
        <v>255</v>
      </c>
      <c r="D178" s="136" t="s">
        <v>168</v>
      </c>
      <c r="E178" s="137" t="s">
        <v>594</v>
      </c>
      <c r="F178" s="138" t="s">
        <v>595</v>
      </c>
      <c r="G178" s="139" t="s">
        <v>171</v>
      </c>
      <c r="H178" s="140">
        <v>2</v>
      </c>
      <c r="I178" s="141"/>
      <c r="J178" s="142">
        <f t="shared" si="10"/>
        <v>0</v>
      </c>
      <c r="K178" s="143"/>
      <c r="L178" s="28"/>
      <c r="M178" s="144" t="s">
        <v>1</v>
      </c>
      <c r="N178" s="145" t="s">
        <v>40</v>
      </c>
      <c r="P178" s="146">
        <f t="shared" si="11"/>
        <v>0</v>
      </c>
      <c r="Q178" s="146">
        <v>3.7699999999999999E-3</v>
      </c>
      <c r="R178" s="146">
        <f t="shared" si="12"/>
        <v>7.5399999999999998E-3</v>
      </c>
      <c r="S178" s="146">
        <v>0</v>
      </c>
      <c r="T178" s="147">
        <f t="shared" si="13"/>
        <v>0</v>
      </c>
      <c r="AR178" s="148" t="s">
        <v>172</v>
      </c>
      <c r="AT178" s="148" t="s">
        <v>168</v>
      </c>
      <c r="AU178" s="148" t="s">
        <v>173</v>
      </c>
      <c r="AY178" s="13" t="s">
        <v>164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173</v>
      </c>
      <c r="BK178" s="149">
        <f t="shared" si="19"/>
        <v>0</v>
      </c>
      <c r="BL178" s="13" t="s">
        <v>172</v>
      </c>
      <c r="BM178" s="148" t="s">
        <v>596</v>
      </c>
    </row>
    <row r="179" spans="2:65" s="1" customFormat="1" ht="24.2" customHeight="1">
      <c r="B179" s="135"/>
      <c r="C179" s="136" t="s">
        <v>259</v>
      </c>
      <c r="D179" s="136" t="s">
        <v>168</v>
      </c>
      <c r="E179" s="137" t="s">
        <v>597</v>
      </c>
      <c r="F179" s="138" t="s">
        <v>598</v>
      </c>
      <c r="G179" s="139" t="s">
        <v>171</v>
      </c>
      <c r="H179" s="140">
        <v>2</v>
      </c>
      <c r="I179" s="141"/>
      <c r="J179" s="142">
        <f t="shared" si="10"/>
        <v>0</v>
      </c>
      <c r="K179" s="143"/>
      <c r="L179" s="28"/>
      <c r="M179" s="144" t="s">
        <v>1</v>
      </c>
      <c r="N179" s="145" t="s">
        <v>40</v>
      </c>
      <c r="P179" s="146">
        <f t="shared" si="11"/>
        <v>0</v>
      </c>
      <c r="Q179" s="146">
        <v>0</v>
      </c>
      <c r="R179" s="146">
        <f t="shared" si="12"/>
        <v>0</v>
      </c>
      <c r="S179" s="146">
        <v>0</v>
      </c>
      <c r="T179" s="147">
        <f t="shared" si="13"/>
        <v>0</v>
      </c>
      <c r="AR179" s="148" t="s">
        <v>172</v>
      </c>
      <c r="AT179" s="148" t="s">
        <v>168</v>
      </c>
      <c r="AU179" s="148" t="s">
        <v>173</v>
      </c>
      <c r="AY179" s="13" t="s">
        <v>164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173</v>
      </c>
      <c r="BK179" s="149">
        <f t="shared" si="19"/>
        <v>0</v>
      </c>
      <c r="BL179" s="13" t="s">
        <v>172</v>
      </c>
      <c r="BM179" s="148" t="s">
        <v>599</v>
      </c>
    </row>
    <row r="180" spans="2:65" s="1" customFormat="1" ht="16.5" customHeight="1">
      <c r="B180" s="135"/>
      <c r="C180" s="136" t="s">
        <v>263</v>
      </c>
      <c r="D180" s="136" t="s">
        <v>168</v>
      </c>
      <c r="E180" s="137" t="s">
        <v>600</v>
      </c>
      <c r="F180" s="138" t="s">
        <v>601</v>
      </c>
      <c r="G180" s="139" t="s">
        <v>249</v>
      </c>
      <c r="H180" s="140">
        <v>36</v>
      </c>
      <c r="I180" s="141"/>
      <c r="J180" s="142">
        <f t="shared" si="10"/>
        <v>0</v>
      </c>
      <c r="K180" s="143"/>
      <c r="L180" s="28"/>
      <c r="M180" s="144" t="s">
        <v>1</v>
      </c>
      <c r="N180" s="145" t="s">
        <v>40</v>
      </c>
      <c r="P180" s="146">
        <f t="shared" si="11"/>
        <v>0</v>
      </c>
      <c r="Q180" s="146">
        <v>0</v>
      </c>
      <c r="R180" s="146">
        <f t="shared" si="12"/>
        <v>0</v>
      </c>
      <c r="S180" s="146">
        <v>0</v>
      </c>
      <c r="T180" s="147">
        <f t="shared" si="13"/>
        <v>0</v>
      </c>
      <c r="AR180" s="148" t="s">
        <v>172</v>
      </c>
      <c r="AT180" s="148" t="s">
        <v>168</v>
      </c>
      <c r="AU180" s="148" t="s">
        <v>173</v>
      </c>
      <c r="AY180" s="13" t="s">
        <v>164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173</v>
      </c>
      <c r="BK180" s="149">
        <f t="shared" si="19"/>
        <v>0</v>
      </c>
      <c r="BL180" s="13" t="s">
        <v>172</v>
      </c>
      <c r="BM180" s="148" t="s">
        <v>602</v>
      </c>
    </row>
    <row r="181" spans="2:65" s="1" customFormat="1" ht="37.9" customHeight="1">
      <c r="B181" s="135"/>
      <c r="C181" s="136" t="s">
        <v>267</v>
      </c>
      <c r="D181" s="136" t="s">
        <v>168</v>
      </c>
      <c r="E181" s="137" t="s">
        <v>603</v>
      </c>
      <c r="F181" s="138" t="s">
        <v>604</v>
      </c>
      <c r="G181" s="139" t="s">
        <v>171</v>
      </c>
      <c r="H181" s="140">
        <v>5.88</v>
      </c>
      <c r="I181" s="141"/>
      <c r="J181" s="142">
        <f t="shared" si="10"/>
        <v>0</v>
      </c>
      <c r="K181" s="143"/>
      <c r="L181" s="28"/>
      <c r="M181" s="144" t="s">
        <v>1</v>
      </c>
      <c r="N181" s="145" t="s">
        <v>40</v>
      </c>
      <c r="P181" s="146">
        <f t="shared" si="11"/>
        <v>0</v>
      </c>
      <c r="Q181" s="146">
        <v>6.2700000000000004E-3</v>
      </c>
      <c r="R181" s="146">
        <f t="shared" si="12"/>
        <v>3.68676E-2</v>
      </c>
      <c r="S181" s="146">
        <v>0</v>
      </c>
      <c r="T181" s="147">
        <f t="shared" si="13"/>
        <v>0</v>
      </c>
      <c r="AR181" s="148" t="s">
        <v>172</v>
      </c>
      <c r="AT181" s="148" t="s">
        <v>168</v>
      </c>
      <c r="AU181" s="148" t="s">
        <v>173</v>
      </c>
      <c r="AY181" s="13" t="s">
        <v>164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173</v>
      </c>
      <c r="BK181" s="149">
        <f t="shared" si="19"/>
        <v>0</v>
      </c>
      <c r="BL181" s="13" t="s">
        <v>172</v>
      </c>
      <c r="BM181" s="148" t="s">
        <v>605</v>
      </c>
    </row>
    <row r="182" spans="2:65" s="1" customFormat="1" ht="24.2" customHeight="1">
      <c r="B182" s="135"/>
      <c r="C182" s="136" t="s">
        <v>271</v>
      </c>
      <c r="D182" s="136" t="s">
        <v>168</v>
      </c>
      <c r="E182" s="137" t="s">
        <v>606</v>
      </c>
      <c r="F182" s="138" t="s">
        <v>607</v>
      </c>
      <c r="G182" s="139" t="s">
        <v>274</v>
      </c>
      <c r="H182" s="140">
        <v>0.60599999999999998</v>
      </c>
      <c r="I182" s="141"/>
      <c r="J182" s="142">
        <f t="shared" si="10"/>
        <v>0</v>
      </c>
      <c r="K182" s="143"/>
      <c r="L182" s="28"/>
      <c r="M182" s="144" t="s">
        <v>1</v>
      </c>
      <c r="N182" s="145" t="s">
        <v>40</v>
      </c>
      <c r="P182" s="146">
        <f t="shared" si="11"/>
        <v>0</v>
      </c>
      <c r="Q182" s="146">
        <v>1.2029614</v>
      </c>
      <c r="R182" s="146">
        <f t="shared" si="12"/>
        <v>0.72899460839999997</v>
      </c>
      <c r="S182" s="146">
        <v>0</v>
      </c>
      <c r="T182" s="147">
        <f t="shared" si="13"/>
        <v>0</v>
      </c>
      <c r="AR182" s="148" t="s">
        <v>172</v>
      </c>
      <c r="AT182" s="148" t="s">
        <v>168</v>
      </c>
      <c r="AU182" s="148" t="s">
        <v>173</v>
      </c>
      <c r="AY182" s="13" t="s">
        <v>164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173</v>
      </c>
      <c r="BK182" s="149">
        <f t="shared" si="19"/>
        <v>0</v>
      </c>
      <c r="BL182" s="13" t="s">
        <v>172</v>
      </c>
      <c r="BM182" s="148" t="s">
        <v>608</v>
      </c>
    </row>
    <row r="183" spans="2:65" s="1" customFormat="1" ht="33" customHeight="1">
      <c r="B183" s="135"/>
      <c r="C183" s="136" t="s">
        <v>609</v>
      </c>
      <c r="D183" s="136" t="s">
        <v>168</v>
      </c>
      <c r="E183" s="137" t="s">
        <v>610</v>
      </c>
      <c r="F183" s="138" t="s">
        <v>611</v>
      </c>
      <c r="G183" s="139" t="s">
        <v>171</v>
      </c>
      <c r="H183" s="140">
        <v>84.138000000000005</v>
      </c>
      <c r="I183" s="141"/>
      <c r="J183" s="142">
        <f t="shared" si="10"/>
        <v>0</v>
      </c>
      <c r="K183" s="143"/>
      <c r="L183" s="28"/>
      <c r="M183" s="144" t="s">
        <v>1</v>
      </c>
      <c r="N183" s="145" t="s">
        <v>40</v>
      </c>
      <c r="P183" s="146">
        <f t="shared" si="11"/>
        <v>0</v>
      </c>
      <c r="Q183" s="146">
        <v>2.44561E-3</v>
      </c>
      <c r="R183" s="146">
        <f t="shared" si="12"/>
        <v>0.20576873418000002</v>
      </c>
      <c r="S183" s="146">
        <v>0</v>
      </c>
      <c r="T183" s="147">
        <f t="shared" si="13"/>
        <v>0</v>
      </c>
      <c r="AR183" s="148" t="s">
        <v>172</v>
      </c>
      <c r="AT183" s="148" t="s">
        <v>168</v>
      </c>
      <c r="AU183" s="148" t="s">
        <v>173</v>
      </c>
      <c r="AY183" s="13" t="s">
        <v>164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173</v>
      </c>
      <c r="BK183" s="149">
        <f t="shared" si="19"/>
        <v>0</v>
      </c>
      <c r="BL183" s="13" t="s">
        <v>172</v>
      </c>
      <c r="BM183" s="148" t="s">
        <v>612</v>
      </c>
    </row>
    <row r="184" spans="2:65" s="1" customFormat="1" ht="24.2" customHeight="1">
      <c r="B184" s="135"/>
      <c r="C184" s="136" t="s">
        <v>276</v>
      </c>
      <c r="D184" s="136" t="s">
        <v>168</v>
      </c>
      <c r="E184" s="137" t="s">
        <v>613</v>
      </c>
      <c r="F184" s="138" t="s">
        <v>614</v>
      </c>
      <c r="G184" s="139" t="s">
        <v>177</v>
      </c>
      <c r="H184" s="140">
        <v>5.4720000000000004</v>
      </c>
      <c r="I184" s="141"/>
      <c r="J184" s="142">
        <f t="shared" si="10"/>
        <v>0</v>
      </c>
      <c r="K184" s="143"/>
      <c r="L184" s="28"/>
      <c r="M184" s="144" t="s">
        <v>1</v>
      </c>
      <c r="N184" s="145" t="s">
        <v>40</v>
      </c>
      <c r="P184" s="146">
        <f t="shared" si="11"/>
        <v>0</v>
      </c>
      <c r="Q184" s="146">
        <v>2.3223457000000001</v>
      </c>
      <c r="R184" s="146">
        <f t="shared" si="12"/>
        <v>12.707875670400002</v>
      </c>
      <c r="S184" s="146">
        <v>0</v>
      </c>
      <c r="T184" s="147">
        <f t="shared" si="13"/>
        <v>0</v>
      </c>
      <c r="AR184" s="148" t="s">
        <v>172</v>
      </c>
      <c r="AT184" s="148" t="s">
        <v>168</v>
      </c>
      <c r="AU184" s="148" t="s">
        <v>173</v>
      </c>
      <c r="AY184" s="13" t="s">
        <v>164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173</v>
      </c>
      <c r="BK184" s="149">
        <f t="shared" si="19"/>
        <v>0</v>
      </c>
      <c r="BL184" s="13" t="s">
        <v>172</v>
      </c>
      <c r="BM184" s="148" t="s">
        <v>615</v>
      </c>
    </row>
    <row r="185" spans="2:65" s="1" customFormat="1" ht="24.2" customHeight="1">
      <c r="B185" s="135"/>
      <c r="C185" s="136" t="s">
        <v>280</v>
      </c>
      <c r="D185" s="136" t="s">
        <v>168</v>
      </c>
      <c r="E185" s="137" t="s">
        <v>616</v>
      </c>
      <c r="F185" s="138" t="s">
        <v>617</v>
      </c>
      <c r="G185" s="139" t="s">
        <v>177</v>
      </c>
      <c r="H185" s="140">
        <v>1.8</v>
      </c>
      <c r="I185" s="141"/>
      <c r="J185" s="142">
        <f t="shared" si="10"/>
        <v>0</v>
      </c>
      <c r="K185" s="143"/>
      <c r="L185" s="28"/>
      <c r="M185" s="144" t="s">
        <v>1</v>
      </c>
      <c r="N185" s="145" t="s">
        <v>40</v>
      </c>
      <c r="P185" s="146">
        <f t="shared" si="11"/>
        <v>0</v>
      </c>
      <c r="Q185" s="146">
        <v>2.2151342000000001</v>
      </c>
      <c r="R185" s="146">
        <f t="shared" si="12"/>
        <v>3.9872415600000002</v>
      </c>
      <c r="S185" s="146">
        <v>0</v>
      </c>
      <c r="T185" s="147">
        <f t="shared" si="13"/>
        <v>0</v>
      </c>
      <c r="AR185" s="148" t="s">
        <v>172</v>
      </c>
      <c r="AT185" s="148" t="s">
        <v>168</v>
      </c>
      <c r="AU185" s="148" t="s">
        <v>173</v>
      </c>
      <c r="AY185" s="13" t="s">
        <v>164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173</v>
      </c>
      <c r="BK185" s="149">
        <f t="shared" si="19"/>
        <v>0</v>
      </c>
      <c r="BL185" s="13" t="s">
        <v>172</v>
      </c>
      <c r="BM185" s="148" t="s">
        <v>618</v>
      </c>
    </row>
    <row r="186" spans="2:65" s="1" customFormat="1" ht="24.2" customHeight="1">
      <c r="B186" s="135"/>
      <c r="C186" s="136" t="s">
        <v>284</v>
      </c>
      <c r="D186" s="136" t="s">
        <v>168</v>
      </c>
      <c r="E186" s="137" t="s">
        <v>619</v>
      </c>
      <c r="F186" s="138" t="s">
        <v>620</v>
      </c>
      <c r="G186" s="139" t="s">
        <v>177</v>
      </c>
      <c r="H186" s="140">
        <v>3.9060000000000001</v>
      </c>
      <c r="I186" s="141"/>
      <c r="J186" s="142">
        <f t="shared" si="10"/>
        <v>0</v>
      </c>
      <c r="K186" s="143"/>
      <c r="L186" s="28"/>
      <c r="M186" s="144" t="s">
        <v>1</v>
      </c>
      <c r="N186" s="145" t="s">
        <v>40</v>
      </c>
      <c r="P186" s="146">
        <f t="shared" si="11"/>
        <v>0</v>
      </c>
      <c r="Q186" s="146">
        <v>2.3223457000000001</v>
      </c>
      <c r="R186" s="146">
        <f t="shared" si="12"/>
        <v>9.0710823042000008</v>
      </c>
      <c r="S186" s="146">
        <v>0</v>
      </c>
      <c r="T186" s="147">
        <f t="shared" si="13"/>
        <v>0</v>
      </c>
      <c r="AR186" s="148" t="s">
        <v>172</v>
      </c>
      <c r="AT186" s="148" t="s">
        <v>168</v>
      </c>
      <c r="AU186" s="148" t="s">
        <v>173</v>
      </c>
      <c r="AY186" s="13" t="s">
        <v>164</v>
      </c>
      <c r="BE186" s="149">
        <f t="shared" si="14"/>
        <v>0</v>
      </c>
      <c r="BF186" s="149">
        <f t="shared" si="15"/>
        <v>0</v>
      </c>
      <c r="BG186" s="149">
        <f t="shared" si="16"/>
        <v>0</v>
      </c>
      <c r="BH186" s="149">
        <f t="shared" si="17"/>
        <v>0</v>
      </c>
      <c r="BI186" s="149">
        <f t="shared" si="18"/>
        <v>0</v>
      </c>
      <c r="BJ186" s="13" t="s">
        <v>173</v>
      </c>
      <c r="BK186" s="149">
        <f t="shared" si="19"/>
        <v>0</v>
      </c>
      <c r="BL186" s="13" t="s">
        <v>172</v>
      </c>
      <c r="BM186" s="148" t="s">
        <v>621</v>
      </c>
    </row>
    <row r="187" spans="2:65" s="1" customFormat="1" ht="24.2" customHeight="1">
      <c r="B187" s="135"/>
      <c r="C187" s="136" t="s">
        <v>288</v>
      </c>
      <c r="D187" s="136" t="s">
        <v>168</v>
      </c>
      <c r="E187" s="137" t="s">
        <v>622</v>
      </c>
      <c r="F187" s="138" t="s">
        <v>623</v>
      </c>
      <c r="G187" s="139" t="s">
        <v>274</v>
      </c>
      <c r="H187" s="140">
        <v>0.14299999999999999</v>
      </c>
      <c r="I187" s="141"/>
      <c r="J187" s="142">
        <f t="shared" si="10"/>
        <v>0</v>
      </c>
      <c r="K187" s="143"/>
      <c r="L187" s="28"/>
      <c r="M187" s="144" t="s">
        <v>1</v>
      </c>
      <c r="N187" s="145" t="s">
        <v>40</v>
      </c>
      <c r="P187" s="146">
        <f t="shared" si="11"/>
        <v>0</v>
      </c>
      <c r="Q187" s="146">
        <v>1.0189584899999999</v>
      </c>
      <c r="R187" s="146">
        <f t="shared" si="12"/>
        <v>0.14571106406999998</v>
      </c>
      <c r="S187" s="146">
        <v>0</v>
      </c>
      <c r="T187" s="147">
        <f t="shared" si="13"/>
        <v>0</v>
      </c>
      <c r="AR187" s="148" t="s">
        <v>172</v>
      </c>
      <c r="AT187" s="148" t="s">
        <v>168</v>
      </c>
      <c r="AU187" s="148" t="s">
        <v>173</v>
      </c>
      <c r="AY187" s="13" t="s">
        <v>164</v>
      </c>
      <c r="BE187" s="149">
        <f t="shared" si="14"/>
        <v>0</v>
      </c>
      <c r="BF187" s="149">
        <f t="shared" si="15"/>
        <v>0</v>
      </c>
      <c r="BG187" s="149">
        <f t="shared" si="16"/>
        <v>0</v>
      </c>
      <c r="BH187" s="149">
        <f t="shared" si="17"/>
        <v>0</v>
      </c>
      <c r="BI187" s="149">
        <f t="shared" si="18"/>
        <v>0</v>
      </c>
      <c r="BJ187" s="13" t="s">
        <v>173</v>
      </c>
      <c r="BK187" s="149">
        <f t="shared" si="19"/>
        <v>0</v>
      </c>
      <c r="BL187" s="13" t="s">
        <v>172</v>
      </c>
      <c r="BM187" s="148" t="s">
        <v>624</v>
      </c>
    </row>
    <row r="188" spans="2:65" s="1" customFormat="1" ht="24.2" customHeight="1">
      <c r="B188" s="135"/>
      <c r="C188" s="155" t="s">
        <v>292</v>
      </c>
      <c r="D188" s="155" t="s">
        <v>556</v>
      </c>
      <c r="E188" s="156" t="s">
        <v>625</v>
      </c>
      <c r="F188" s="157" t="s">
        <v>626</v>
      </c>
      <c r="G188" s="158" t="s">
        <v>192</v>
      </c>
      <c r="H188" s="159">
        <v>11</v>
      </c>
      <c r="I188" s="160"/>
      <c r="J188" s="161">
        <f t="shared" si="10"/>
        <v>0</v>
      </c>
      <c r="K188" s="162"/>
      <c r="L188" s="163"/>
      <c r="M188" s="164" t="s">
        <v>1</v>
      </c>
      <c r="N188" s="165" t="s">
        <v>40</v>
      </c>
      <c r="P188" s="146">
        <f t="shared" si="11"/>
        <v>0</v>
      </c>
      <c r="Q188" s="146">
        <v>2.2519999999999998E-2</v>
      </c>
      <c r="R188" s="146">
        <f t="shared" si="12"/>
        <v>0.24772</v>
      </c>
      <c r="S188" s="146">
        <v>0</v>
      </c>
      <c r="T188" s="147">
        <f t="shared" si="13"/>
        <v>0</v>
      </c>
      <c r="AR188" s="148" t="s">
        <v>543</v>
      </c>
      <c r="AT188" s="148" t="s">
        <v>556</v>
      </c>
      <c r="AU188" s="148" t="s">
        <v>173</v>
      </c>
      <c r="AY188" s="13" t="s">
        <v>164</v>
      </c>
      <c r="BE188" s="149">
        <f t="shared" si="14"/>
        <v>0</v>
      </c>
      <c r="BF188" s="149">
        <f t="shared" si="15"/>
        <v>0</v>
      </c>
      <c r="BG188" s="149">
        <f t="shared" si="16"/>
        <v>0</v>
      </c>
      <c r="BH188" s="149">
        <f t="shared" si="17"/>
        <v>0</v>
      </c>
      <c r="BI188" s="149">
        <f t="shared" si="18"/>
        <v>0</v>
      </c>
      <c r="BJ188" s="13" t="s">
        <v>173</v>
      </c>
      <c r="BK188" s="149">
        <f t="shared" si="19"/>
        <v>0</v>
      </c>
      <c r="BL188" s="13" t="s">
        <v>172</v>
      </c>
      <c r="BM188" s="148" t="s">
        <v>627</v>
      </c>
    </row>
    <row r="189" spans="2:65" s="11" customFormat="1" ht="22.9" customHeight="1">
      <c r="B189" s="123"/>
      <c r="D189" s="124" t="s">
        <v>73</v>
      </c>
      <c r="E189" s="133" t="s">
        <v>525</v>
      </c>
      <c r="F189" s="133" t="s">
        <v>628</v>
      </c>
      <c r="I189" s="126"/>
      <c r="J189" s="134">
        <f>BK189</f>
        <v>0</v>
      </c>
      <c r="L189" s="123"/>
      <c r="M189" s="128"/>
      <c r="P189" s="129">
        <f>SUM(P190:P203)</f>
        <v>0</v>
      </c>
      <c r="R189" s="129">
        <f>SUM(R190:R203)</f>
        <v>51.631917652999995</v>
      </c>
      <c r="T189" s="130">
        <f>SUM(T190:T203)</f>
        <v>0</v>
      </c>
      <c r="AR189" s="124" t="s">
        <v>82</v>
      </c>
      <c r="AT189" s="131" t="s">
        <v>73</v>
      </c>
      <c r="AU189" s="131" t="s">
        <v>82</v>
      </c>
      <c r="AY189" s="124" t="s">
        <v>164</v>
      </c>
      <c r="BK189" s="132">
        <f>SUM(BK190:BK203)</f>
        <v>0</v>
      </c>
    </row>
    <row r="190" spans="2:65" s="1" customFormat="1" ht="24.2" customHeight="1">
      <c r="B190" s="135"/>
      <c r="C190" s="136" t="s">
        <v>296</v>
      </c>
      <c r="D190" s="136" t="s">
        <v>168</v>
      </c>
      <c r="E190" s="137" t="s">
        <v>629</v>
      </c>
      <c r="F190" s="138" t="s">
        <v>630</v>
      </c>
      <c r="G190" s="139" t="s">
        <v>177</v>
      </c>
      <c r="H190" s="140">
        <v>0.5</v>
      </c>
      <c r="I190" s="141"/>
      <c r="J190" s="142">
        <f t="shared" ref="J190:J203" si="20">ROUND(I190*H190,2)</f>
        <v>0</v>
      </c>
      <c r="K190" s="143"/>
      <c r="L190" s="28"/>
      <c r="M190" s="144" t="s">
        <v>1</v>
      </c>
      <c r="N190" s="145" t="s">
        <v>40</v>
      </c>
      <c r="P190" s="146">
        <f t="shared" ref="P190:P203" si="21">O190*H190</f>
        <v>0</v>
      </c>
      <c r="Q190" s="146">
        <v>2.2119021999999999</v>
      </c>
      <c r="R190" s="146">
        <f t="shared" ref="R190:R203" si="22">Q190*H190</f>
        <v>1.1059511</v>
      </c>
      <c r="S190" s="146">
        <v>0</v>
      </c>
      <c r="T190" s="147">
        <f t="shared" ref="T190:T203" si="23">S190*H190</f>
        <v>0</v>
      </c>
      <c r="AR190" s="148" t="s">
        <v>172</v>
      </c>
      <c r="AT190" s="148" t="s">
        <v>168</v>
      </c>
      <c r="AU190" s="148" t="s">
        <v>173</v>
      </c>
      <c r="AY190" s="13" t="s">
        <v>164</v>
      </c>
      <c r="BE190" s="149">
        <f t="shared" ref="BE190:BE203" si="24">IF(N190="základná",J190,0)</f>
        <v>0</v>
      </c>
      <c r="BF190" s="149">
        <f t="shared" ref="BF190:BF203" si="25">IF(N190="znížená",J190,0)</f>
        <v>0</v>
      </c>
      <c r="BG190" s="149">
        <f t="shared" ref="BG190:BG203" si="26">IF(N190="zákl. prenesená",J190,0)</f>
        <v>0</v>
      </c>
      <c r="BH190" s="149">
        <f t="shared" ref="BH190:BH203" si="27">IF(N190="zníž. prenesená",J190,0)</f>
        <v>0</v>
      </c>
      <c r="BI190" s="149">
        <f t="shared" ref="BI190:BI203" si="28">IF(N190="nulová",J190,0)</f>
        <v>0</v>
      </c>
      <c r="BJ190" s="13" t="s">
        <v>173</v>
      </c>
      <c r="BK190" s="149">
        <f t="shared" ref="BK190:BK203" si="29">ROUND(I190*H190,2)</f>
        <v>0</v>
      </c>
      <c r="BL190" s="13" t="s">
        <v>172</v>
      </c>
      <c r="BM190" s="148" t="s">
        <v>631</v>
      </c>
    </row>
    <row r="191" spans="2:65" s="1" customFormat="1" ht="24.2" customHeight="1">
      <c r="B191" s="135"/>
      <c r="C191" s="136" t="s">
        <v>300</v>
      </c>
      <c r="D191" s="136" t="s">
        <v>168</v>
      </c>
      <c r="E191" s="137" t="s">
        <v>632</v>
      </c>
      <c r="F191" s="138" t="s">
        <v>633</v>
      </c>
      <c r="G191" s="139" t="s">
        <v>192</v>
      </c>
      <c r="H191" s="140">
        <v>27</v>
      </c>
      <c r="I191" s="141"/>
      <c r="J191" s="142">
        <f t="shared" si="20"/>
        <v>0</v>
      </c>
      <c r="K191" s="143"/>
      <c r="L191" s="28"/>
      <c r="M191" s="144" t="s">
        <v>1</v>
      </c>
      <c r="N191" s="145" t="s">
        <v>40</v>
      </c>
      <c r="P191" s="146">
        <f t="shared" si="21"/>
        <v>0</v>
      </c>
      <c r="Q191" s="146">
        <v>3.916E-2</v>
      </c>
      <c r="R191" s="146">
        <f t="shared" si="22"/>
        <v>1.05732</v>
      </c>
      <c r="S191" s="146">
        <v>0</v>
      </c>
      <c r="T191" s="147">
        <f t="shared" si="23"/>
        <v>0</v>
      </c>
      <c r="AR191" s="148" t="s">
        <v>172</v>
      </c>
      <c r="AT191" s="148" t="s">
        <v>168</v>
      </c>
      <c r="AU191" s="148" t="s">
        <v>173</v>
      </c>
      <c r="AY191" s="13" t="s">
        <v>164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173</v>
      </c>
      <c r="BK191" s="149">
        <f t="shared" si="29"/>
        <v>0</v>
      </c>
      <c r="BL191" s="13" t="s">
        <v>172</v>
      </c>
      <c r="BM191" s="148" t="s">
        <v>634</v>
      </c>
    </row>
    <row r="192" spans="2:65" s="1" customFormat="1" ht="24.2" customHeight="1">
      <c r="B192" s="135"/>
      <c r="C192" s="136" t="s">
        <v>304</v>
      </c>
      <c r="D192" s="136" t="s">
        <v>168</v>
      </c>
      <c r="E192" s="137" t="s">
        <v>635</v>
      </c>
      <c r="F192" s="138" t="s">
        <v>636</v>
      </c>
      <c r="G192" s="139" t="s">
        <v>192</v>
      </c>
      <c r="H192" s="140">
        <v>50</v>
      </c>
      <c r="I192" s="141"/>
      <c r="J192" s="142">
        <f t="shared" si="20"/>
        <v>0</v>
      </c>
      <c r="K192" s="143"/>
      <c r="L192" s="28"/>
      <c r="M192" s="144" t="s">
        <v>1</v>
      </c>
      <c r="N192" s="145" t="s">
        <v>40</v>
      </c>
      <c r="P192" s="146">
        <f t="shared" si="21"/>
        <v>0</v>
      </c>
      <c r="Q192" s="146">
        <v>4.8849999999999998E-2</v>
      </c>
      <c r="R192" s="146">
        <f t="shared" si="22"/>
        <v>2.4424999999999999</v>
      </c>
      <c r="S192" s="146">
        <v>0</v>
      </c>
      <c r="T192" s="147">
        <f t="shared" si="23"/>
        <v>0</v>
      </c>
      <c r="AR192" s="148" t="s">
        <v>172</v>
      </c>
      <c r="AT192" s="148" t="s">
        <v>168</v>
      </c>
      <c r="AU192" s="148" t="s">
        <v>173</v>
      </c>
      <c r="AY192" s="13" t="s">
        <v>164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173</v>
      </c>
      <c r="BK192" s="149">
        <f t="shared" si="29"/>
        <v>0</v>
      </c>
      <c r="BL192" s="13" t="s">
        <v>172</v>
      </c>
      <c r="BM192" s="148" t="s">
        <v>637</v>
      </c>
    </row>
    <row r="193" spans="2:65" s="1" customFormat="1" ht="24.2" customHeight="1">
      <c r="B193" s="135"/>
      <c r="C193" s="136" t="s">
        <v>322</v>
      </c>
      <c r="D193" s="136" t="s">
        <v>168</v>
      </c>
      <c r="E193" s="137" t="s">
        <v>638</v>
      </c>
      <c r="F193" s="138" t="s">
        <v>639</v>
      </c>
      <c r="G193" s="139" t="s">
        <v>192</v>
      </c>
      <c r="H193" s="140">
        <v>6</v>
      </c>
      <c r="I193" s="141"/>
      <c r="J193" s="142">
        <f t="shared" si="20"/>
        <v>0</v>
      </c>
      <c r="K193" s="143"/>
      <c r="L193" s="28"/>
      <c r="M193" s="144" t="s">
        <v>1</v>
      </c>
      <c r="N193" s="145" t="s">
        <v>40</v>
      </c>
      <c r="P193" s="146">
        <f t="shared" si="21"/>
        <v>0</v>
      </c>
      <c r="Q193" s="146">
        <v>5.8542999999999998E-2</v>
      </c>
      <c r="R193" s="146">
        <f t="shared" si="22"/>
        <v>0.35125799999999996</v>
      </c>
      <c r="S193" s="146">
        <v>0</v>
      </c>
      <c r="T193" s="147">
        <f t="shared" si="23"/>
        <v>0</v>
      </c>
      <c r="AR193" s="148" t="s">
        <v>172</v>
      </c>
      <c r="AT193" s="148" t="s">
        <v>168</v>
      </c>
      <c r="AU193" s="148" t="s">
        <v>173</v>
      </c>
      <c r="AY193" s="13" t="s">
        <v>164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173</v>
      </c>
      <c r="BK193" s="149">
        <f t="shared" si="29"/>
        <v>0</v>
      </c>
      <c r="BL193" s="13" t="s">
        <v>172</v>
      </c>
      <c r="BM193" s="148" t="s">
        <v>640</v>
      </c>
    </row>
    <row r="194" spans="2:65" s="1" customFormat="1" ht="24.2" customHeight="1">
      <c r="B194" s="135"/>
      <c r="C194" s="136" t="s">
        <v>326</v>
      </c>
      <c r="D194" s="136" t="s">
        <v>168</v>
      </c>
      <c r="E194" s="137" t="s">
        <v>641</v>
      </c>
      <c r="F194" s="138" t="s">
        <v>642</v>
      </c>
      <c r="G194" s="139" t="s">
        <v>192</v>
      </c>
      <c r="H194" s="140">
        <v>8</v>
      </c>
      <c r="I194" s="141"/>
      <c r="J194" s="142">
        <f t="shared" si="20"/>
        <v>0</v>
      </c>
      <c r="K194" s="143"/>
      <c r="L194" s="28"/>
      <c r="M194" s="144" t="s">
        <v>1</v>
      </c>
      <c r="N194" s="145" t="s">
        <v>40</v>
      </c>
      <c r="P194" s="146">
        <f t="shared" si="21"/>
        <v>0</v>
      </c>
      <c r="Q194" s="146">
        <v>6.8229999999999999E-2</v>
      </c>
      <c r="R194" s="146">
        <f t="shared" si="22"/>
        <v>0.54583999999999999</v>
      </c>
      <c r="S194" s="146">
        <v>0</v>
      </c>
      <c r="T194" s="147">
        <f t="shared" si="23"/>
        <v>0</v>
      </c>
      <c r="AR194" s="148" t="s">
        <v>172</v>
      </c>
      <c r="AT194" s="148" t="s">
        <v>168</v>
      </c>
      <c r="AU194" s="148" t="s">
        <v>173</v>
      </c>
      <c r="AY194" s="13" t="s">
        <v>164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173</v>
      </c>
      <c r="BK194" s="149">
        <f t="shared" si="29"/>
        <v>0</v>
      </c>
      <c r="BL194" s="13" t="s">
        <v>172</v>
      </c>
      <c r="BM194" s="148" t="s">
        <v>643</v>
      </c>
    </row>
    <row r="195" spans="2:65" s="1" customFormat="1" ht="24.2" customHeight="1">
      <c r="B195" s="135"/>
      <c r="C195" s="136" t="s">
        <v>330</v>
      </c>
      <c r="D195" s="136" t="s">
        <v>168</v>
      </c>
      <c r="E195" s="137" t="s">
        <v>644</v>
      </c>
      <c r="F195" s="138" t="s">
        <v>645</v>
      </c>
      <c r="G195" s="139" t="s">
        <v>192</v>
      </c>
      <c r="H195" s="140">
        <v>8</v>
      </c>
      <c r="I195" s="141"/>
      <c r="J195" s="142">
        <f t="shared" si="20"/>
        <v>0</v>
      </c>
      <c r="K195" s="143"/>
      <c r="L195" s="28"/>
      <c r="M195" s="144" t="s">
        <v>1</v>
      </c>
      <c r="N195" s="145" t="s">
        <v>40</v>
      </c>
      <c r="P195" s="146">
        <f t="shared" si="21"/>
        <v>0</v>
      </c>
      <c r="Q195" s="146">
        <v>8.7849999999999998E-2</v>
      </c>
      <c r="R195" s="146">
        <f t="shared" si="22"/>
        <v>0.70279999999999998</v>
      </c>
      <c r="S195" s="146">
        <v>0</v>
      </c>
      <c r="T195" s="147">
        <f t="shared" si="23"/>
        <v>0</v>
      </c>
      <c r="AR195" s="148" t="s">
        <v>172</v>
      </c>
      <c r="AT195" s="148" t="s">
        <v>168</v>
      </c>
      <c r="AU195" s="148" t="s">
        <v>173</v>
      </c>
      <c r="AY195" s="13" t="s">
        <v>164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173</v>
      </c>
      <c r="BK195" s="149">
        <f t="shared" si="29"/>
        <v>0</v>
      </c>
      <c r="BL195" s="13" t="s">
        <v>172</v>
      </c>
      <c r="BM195" s="148" t="s">
        <v>646</v>
      </c>
    </row>
    <row r="196" spans="2:65" s="1" customFormat="1" ht="24.2" customHeight="1">
      <c r="B196" s="135"/>
      <c r="C196" s="136" t="s">
        <v>334</v>
      </c>
      <c r="D196" s="136" t="s">
        <v>168</v>
      </c>
      <c r="E196" s="137" t="s">
        <v>647</v>
      </c>
      <c r="F196" s="138" t="s">
        <v>648</v>
      </c>
      <c r="G196" s="139" t="s">
        <v>192</v>
      </c>
      <c r="H196" s="140">
        <v>12</v>
      </c>
      <c r="I196" s="141"/>
      <c r="J196" s="142">
        <f t="shared" si="20"/>
        <v>0</v>
      </c>
      <c r="K196" s="143"/>
      <c r="L196" s="28"/>
      <c r="M196" s="144" t="s">
        <v>1</v>
      </c>
      <c r="N196" s="145" t="s">
        <v>40</v>
      </c>
      <c r="P196" s="146">
        <f t="shared" si="21"/>
        <v>0</v>
      </c>
      <c r="Q196" s="146">
        <v>9.7699999999999995E-2</v>
      </c>
      <c r="R196" s="146">
        <f t="shared" si="22"/>
        <v>1.1723999999999999</v>
      </c>
      <c r="S196" s="146">
        <v>0</v>
      </c>
      <c r="T196" s="147">
        <f t="shared" si="23"/>
        <v>0</v>
      </c>
      <c r="AR196" s="148" t="s">
        <v>172</v>
      </c>
      <c r="AT196" s="148" t="s">
        <v>168</v>
      </c>
      <c r="AU196" s="148" t="s">
        <v>173</v>
      </c>
      <c r="AY196" s="13" t="s">
        <v>164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173</v>
      </c>
      <c r="BK196" s="149">
        <f t="shared" si="29"/>
        <v>0</v>
      </c>
      <c r="BL196" s="13" t="s">
        <v>172</v>
      </c>
      <c r="BM196" s="148" t="s">
        <v>649</v>
      </c>
    </row>
    <row r="197" spans="2:65" s="1" customFormat="1" ht="37.9" customHeight="1">
      <c r="B197" s="135"/>
      <c r="C197" s="136" t="s">
        <v>340</v>
      </c>
      <c r="D197" s="136" t="s">
        <v>168</v>
      </c>
      <c r="E197" s="137" t="s">
        <v>650</v>
      </c>
      <c r="F197" s="138" t="s">
        <v>651</v>
      </c>
      <c r="G197" s="139" t="s">
        <v>171</v>
      </c>
      <c r="H197" s="140">
        <v>1.62</v>
      </c>
      <c r="I197" s="141"/>
      <c r="J197" s="142">
        <f t="shared" si="20"/>
        <v>0</v>
      </c>
      <c r="K197" s="143"/>
      <c r="L197" s="28"/>
      <c r="M197" s="144" t="s">
        <v>1</v>
      </c>
      <c r="N197" s="145" t="s">
        <v>40</v>
      </c>
      <c r="P197" s="146">
        <f t="shared" si="21"/>
        <v>0</v>
      </c>
      <c r="Q197" s="146">
        <v>0.21690000000000001</v>
      </c>
      <c r="R197" s="146">
        <f t="shared" si="22"/>
        <v>0.35137800000000002</v>
      </c>
      <c r="S197" s="146">
        <v>0</v>
      </c>
      <c r="T197" s="147">
        <f t="shared" si="23"/>
        <v>0</v>
      </c>
      <c r="AR197" s="148" t="s">
        <v>172</v>
      </c>
      <c r="AT197" s="148" t="s">
        <v>168</v>
      </c>
      <c r="AU197" s="148" t="s">
        <v>173</v>
      </c>
      <c r="AY197" s="13" t="s">
        <v>164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173</v>
      </c>
      <c r="BK197" s="149">
        <f t="shared" si="29"/>
        <v>0</v>
      </c>
      <c r="BL197" s="13" t="s">
        <v>172</v>
      </c>
      <c r="BM197" s="148" t="s">
        <v>652</v>
      </c>
    </row>
    <row r="198" spans="2:65" s="1" customFormat="1" ht="33" customHeight="1">
      <c r="B198" s="135"/>
      <c r="C198" s="136" t="s">
        <v>344</v>
      </c>
      <c r="D198" s="136" t="s">
        <v>168</v>
      </c>
      <c r="E198" s="137" t="s">
        <v>653</v>
      </c>
      <c r="F198" s="138" t="s">
        <v>654</v>
      </c>
      <c r="G198" s="139" t="s">
        <v>171</v>
      </c>
      <c r="H198" s="140">
        <v>31.998999999999999</v>
      </c>
      <c r="I198" s="141"/>
      <c r="J198" s="142">
        <f t="shared" si="20"/>
        <v>0</v>
      </c>
      <c r="K198" s="143"/>
      <c r="L198" s="28"/>
      <c r="M198" s="144" t="s">
        <v>1</v>
      </c>
      <c r="N198" s="145" t="s">
        <v>40</v>
      </c>
      <c r="P198" s="146">
        <f t="shared" si="21"/>
        <v>0</v>
      </c>
      <c r="Q198" s="146">
        <v>7.4232999999999993E-2</v>
      </c>
      <c r="R198" s="146">
        <f t="shared" si="22"/>
        <v>2.3753817669999995</v>
      </c>
      <c r="S198" s="146">
        <v>0</v>
      </c>
      <c r="T198" s="147">
        <f t="shared" si="23"/>
        <v>0</v>
      </c>
      <c r="AR198" s="148" t="s">
        <v>172</v>
      </c>
      <c r="AT198" s="148" t="s">
        <v>168</v>
      </c>
      <c r="AU198" s="148" t="s">
        <v>173</v>
      </c>
      <c r="AY198" s="13" t="s">
        <v>164</v>
      </c>
      <c r="BE198" s="149">
        <f t="shared" si="24"/>
        <v>0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3" t="s">
        <v>173</v>
      </c>
      <c r="BK198" s="149">
        <f t="shared" si="29"/>
        <v>0</v>
      </c>
      <c r="BL198" s="13" t="s">
        <v>172</v>
      </c>
      <c r="BM198" s="148" t="s">
        <v>655</v>
      </c>
    </row>
    <row r="199" spans="2:65" s="1" customFormat="1" ht="37.9" customHeight="1">
      <c r="B199" s="135"/>
      <c r="C199" s="136" t="s">
        <v>348</v>
      </c>
      <c r="D199" s="136" t="s">
        <v>168</v>
      </c>
      <c r="E199" s="137" t="s">
        <v>656</v>
      </c>
      <c r="F199" s="138" t="s">
        <v>657</v>
      </c>
      <c r="G199" s="139" t="s">
        <v>171</v>
      </c>
      <c r="H199" s="140">
        <v>3.5350000000000001</v>
      </c>
      <c r="I199" s="141"/>
      <c r="J199" s="142">
        <f t="shared" si="20"/>
        <v>0</v>
      </c>
      <c r="K199" s="143"/>
      <c r="L199" s="28"/>
      <c r="M199" s="144" t="s">
        <v>1</v>
      </c>
      <c r="N199" s="145" t="s">
        <v>40</v>
      </c>
      <c r="P199" s="146">
        <f t="shared" si="21"/>
        <v>0</v>
      </c>
      <c r="Q199" s="146">
        <v>0.204822</v>
      </c>
      <c r="R199" s="146">
        <f t="shared" si="22"/>
        <v>0.72404577000000003</v>
      </c>
      <c r="S199" s="146">
        <v>0</v>
      </c>
      <c r="T199" s="147">
        <f t="shared" si="23"/>
        <v>0</v>
      </c>
      <c r="AR199" s="148" t="s">
        <v>172</v>
      </c>
      <c r="AT199" s="148" t="s">
        <v>168</v>
      </c>
      <c r="AU199" s="148" t="s">
        <v>173</v>
      </c>
      <c r="AY199" s="13" t="s">
        <v>164</v>
      </c>
      <c r="BE199" s="149">
        <f t="shared" si="24"/>
        <v>0</v>
      </c>
      <c r="BF199" s="149">
        <f t="shared" si="25"/>
        <v>0</v>
      </c>
      <c r="BG199" s="149">
        <f t="shared" si="26"/>
        <v>0</v>
      </c>
      <c r="BH199" s="149">
        <f t="shared" si="27"/>
        <v>0</v>
      </c>
      <c r="BI199" s="149">
        <f t="shared" si="28"/>
        <v>0</v>
      </c>
      <c r="BJ199" s="13" t="s">
        <v>173</v>
      </c>
      <c r="BK199" s="149">
        <f t="shared" si="29"/>
        <v>0</v>
      </c>
      <c r="BL199" s="13" t="s">
        <v>172</v>
      </c>
      <c r="BM199" s="148" t="s">
        <v>658</v>
      </c>
    </row>
    <row r="200" spans="2:65" s="1" customFormat="1" ht="33" customHeight="1">
      <c r="B200" s="135"/>
      <c r="C200" s="136" t="s">
        <v>360</v>
      </c>
      <c r="D200" s="136" t="s">
        <v>168</v>
      </c>
      <c r="E200" s="137" t="s">
        <v>659</v>
      </c>
      <c r="F200" s="138" t="s">
        <v>660</v>
      </c>
      <c r="G200" s="139" t="s">
        <v>171</v>
      </c>
      <c r="H200" s="140">
        <v>312.565</v>
      </c>
      <c r="I200" s="141"/>
      <c r="J200" s="142">
        <f t="shared" si="20"/>
        <v>0</v>
      </c>
      <c r="K200" s="143"/>
      <c r="L200" s="28"/>
      <c r="M200" s="144" t="s">
        <v>1</v>
      </c>
      <c r="N200" s="145" t="s">
        <v>40</v>
      </c>
      <c r="P200" s="146">
        <f t="shared" si="21"/>
        <v>0</v>
      </c>
      <c r="Q200" s="146">
        <v>0.11124000000000001</v>
      </c>
      <c r="R200" s="146">
        <f t="shared" si="22"/>
        <v>34.769730600000003</v>
      </c>
      <c r="S200" s="146">
        <v>0</v>
      </c>
      <c r="T200" s="147">
        <f t="shared" si="23"/>
        <v>0</v>
      </c>
      <c r="AR200" s="148" t="s">
        <v>172</v>
      </c>
      <c r="AT200" s="148" t="s">
        <v>168</v>
      </c>
      <c r="AU200" s="148" t="s">
        <v>173</v>
      </c>
      <c r="AY200" s="13" t="s">
        <v>164</v>
      </c>
      <c r="BE200" s="149">
        <f t="shared" si="24"/>
        <v>0</v>
      </c>
      <c r="BF200" s="149">
        <f t="shared" si="25"/>
        <v>0</v>
      </c>
      <c r="BG200" s="149">
        <f t="shared" si="26"/>
        <v>0</v>
      </c>
      <c r="BH200" s="149">
        <f t="shared" si="27"/>
        <v>0</v>
      </c>
      <c r="BI200" s="149">
        <f t="shared" si="28"/>
        <v>0</v>
      </c>
      <c r="BJ200" s="13" t="s">
        <v>173</v>
      </c>
      <c r="BK200" s="149">
        <f t="shared" si="29"/>
        <v>0</v>
      </c>
      <c r="BL200" s="13" t="s">
        <v>172</v>
      </c>
      <c r="BM200" s="148" t="s">
        <v>661</v>
      </c>
    </row>
    <row r="201" spans="2:65" s="1" customFormat="1" ht="33" customHeight="1">
      <c r="B201" s="135"/>
      <c r="C201" s="136" t="s">
        <v>367</v>
      </c>
      <c r="D201" s="136" t="s">
        <v>168</v>
      </c>
      <c r="E201" s="137" t="s">
        <v>662</v>
      </c>
      <c r="F201" s="138" t="s">
        <v>663</v>
      </c>
      <c r="G201" s="139" t="s">
        <v>171</v>
      </c>
      <c r="H201" s="140">
        <v>40.206000000000003</v>
      </c>
      <c r="I201" s="141"/>
      <c r="J201" s="142">
        <f t="shared" si="20"/>
        <v>0</v>
      </c>
      <c r="K201" s="143"/>
      <c r="L201" s="28"/>
      <c r="M201" s="144" t="s">
        <v>1</v>
      </c>
      <c r="N201" s="145" t="s">
        <v>40</v>
      </c>
      <c r="P201" s="146">
        <f t="shared" si="21"/>
        <v>0</v>
      </c>
      <c r="Q201" s="146">
        <v>0.14907000000000001</v>
      </c>
      <c r="R201" s="146">
        <f t="shared" si="22"/>
        <v>5.9935084200000004</v>
      </c>
      <c r="S201" s="146">
        <v>0</v>
      </c>
      <c r="T201" s="147">
        <f t="shared" si="23"/>
        <v>0</v>
      </c>
      <c r="AR201" s="148" t="s">
        <v>172</v>
      </c>
      <c r="AT201" s="148" t="s">
        <v>168</v>
      </c>
      <c r="AU201" s="148" t="s">
        <v>173</v>
      </c>
      <c r="AY201" s="13" t="s">
        <v>164</v>
      </c>
      <c r="BE201" s="149">
        <f t="shared" si="24"/>
        <v>0</v>
      </c>
      <c r="BF201" s="149">
        <f t="shared" si="25"/>
        <v>0</v>
      </c>
      <c r="BG201" s="149">
        <f t="shared" si="26"/>
        <v>0</v>
      </c>
      <c r="BH201" s="149">
        <f t="shared" si="27"/>
        <v>0</v>
      </c>
      <c r="BI201" s="149">
        <f t="shared" si="28"/>
        <v>0</v>
      </c>
      <c r="BJ201" s="13" t="s">
        <v>173</v>
      </c>
      <c r="BK201" s="149">
        <f t="shared" si="29"/>
        <v>0</v>
      </c>
      <c r="BL201" s="13" t="s">
        <v>172</v>
      </c>
      <c r="BM201" s="148" t="s">
        <v>664</v>
      </c>
    </row>
    <row r="202" spans="2:65" s="1" customFormat="1" ht="24.2" customHeight="1">
      <c r="B202" s="135"/>
      <c r="C202" s="136" t="s">
        <v>373</v>
      </c>
      <c r="D202" s="136" t="s">
        <v>168</v>
      </c>
      <c r="E202" s="137" t="s">
        <v>665</v>
      </c>
      <c r="F202" s="138" t="s">
        <v>666</v>
      </c>
      <c r="G202" s="139" t="s">
        <v>249</v>
      </c>
      <c r="H202" s="140">
        <v>61.6</v>
      </c>
      <c r="I202" s="141"/>
      <c r="J202" s="142">
        <f t="shared" si="20"/>
        <v>0</v>
      </c>
      <c r="K202" s="143"/>
      <c r="L202" s="28"/>
      <c r="M202" s="144" t="s">
        <v>1</v>
      </c>
      <c r="N202" s="145" t="s">
        <v>40</v>
      </c>
      <c r="P202" s="146">
        <f t="shared" si="21"/>
        <v>0</v>
      </c>
      <c r="Q202" s="146">
        <v>5.1055999999999996E-4</v>
      </c>
      <c r="R202" s="146">
        <f t="shared" si="22"/>
        <v>3.1450496000000001E-2</v>
      </c>
      <c r="S202" s="146">
        <v>0</v>
      </c>
      <c r="T202" s="147">
        <f t="shared" si="23"/>
        <v>0</v>
      </c>
      <c r="AR202" s="148" t="s">
        <v>172</v>
      </c>
      <c r="AT202" s="148" t="s">
        <v>168</v>
      </c>
      <c r="AU202" s="148" t="s">
        <v>173</v>
      </c>
      <c r="AY202" s="13" t="s">
        <v>164</v>
      </c>
      <c r="BE202" s="149">
        <f t="shared" si="24"/>
        <v>0</v>
      </c>
      <c r="BF202" s="149">
        <f t="shared" si="25"/>
        <v>0</v>
      </c>
      <c r="BG202" s="149">
        <f t="shared" si="26"/>
        <v>0</v>
      </c>
      <c r="BH202" s="149">
        <f t="shared" si="27"/>
        <v>0</v>
      </c>
      <c r="BI202" s="149">
        <f t="shared" si="28"/>
        <v>0</v>
      </c>
      <c r="BJ202" s="13" t="s">
        <v>173</v>
      </c>
      <c r="BK202" s="149">
        <f t="shared" si="29"/>
        <v>0</v>
      </c>
      <c r="BL202" s="13" t="s">
        <v>172</v>
      </c>
      <c r="BM202" s="148" t="s">
        <v>667</v>
      </c>
    </row>
    <row r="203" spans="2:65" s="1" customFormat="1" ht="24.2" customHeight="1">
      <c r="B203" s="135"/>
      <c r="C203" s="136" t="s">
        <v>379</v>
      </c>
      <c r="D203" s="136" t="s">
        <v>168</v>
      </c>
      <c r="E203" s="137" t="s">
        <v>668</v>
      </c>
      <c r="F203" s="138" t="s">
        <v>669</v>
      </c>
      <c r="G203" s="139" t="s">
        <v>249</v>
      </c>
      <c r="H203" s="140">
        <v>55.69</v>
      </c>
      <c r="I203" s="141"/>
      <c r="J203" s="142">
        <f t="shared" si="20"/>
        <v>0</v>
      </c>
      <c r="K203" s="143"/>
      <c r="L203" s="28"/>
      <c r="M203" s="144" t="s">
        <v>1</v>
      </c>
      <c r="N203" s="145" t="s">
        <v>40</v>
      </c>
      <c r="P203" s="146">
        <f t="shared" si="21"/>
        <v>0</v>
      </c>
      <c r="Q203" s="146">
        <v>1.4999999999999999E-4</v>
      </c>
      <c r="R203" s="146">
        <f t="shared" si="22"/>
        <v>8.3534999999999981E-3</v>
      </c>
      <c r="S203" s="146">
        <v>0</v>
      </c>
      <c r="T203" s="147">
        <f t="shared" si="23"/>
        <v>0</v>
      </c>
      <c r="AR203" s="148" t="s">
        <v>172</v>
      </c>
      <c r="AT203" s="148" t="s">
        <v>168</v>
      </c>
      <c r="AU203" s="148" t="s">
        <v>173</v>
      </c>
      <c r="AY203" s="13" t="s">
        <v>164</v>
      </c>
      <c r="BE203" s="149">
        <f t="shared" si="24"/>
        <v>0</v>
      </c>
      <c r="BF203" s="149">
        <f t="shared" si="25"/>
        <v>0</v>
      </c>
      <c r="BG203" s="149">
        <f t="shared" si="26"/>
        <v>0</v>
      </c>
      <c r="BH203" s="149">
        <f t="shared" si="27"/>
        <v>0</v>
      </c>
      <c r="BI203" s="149">
        <f t="shared" si="28"/>
        <v>0</v>
      </c>
      <c r="BJ203" s="13" t="s">
        <v>173</v>
      </c>
      <c r="BK203" s="149">
        <f t="shared" si="29"/>
        <v>0</v>
      </c>
      <c r="BL203" s="13" t="s">
        <v>172</v>
      </c>
      <c r="BM203" s="148" t="s">
        <v>670</v>
      </c>
    </row>
    <row r="204" spans="2:65" s="11" customFormat="1" ht="22.9" customHeight="1">
      <c r="B204" s="123"/>
      <c r="D204" s="124" t="s">
        <v>73</v>
      </c>
      <c r="E204" s="133" t="s">
        <v>172</v>
      </c>
      <c r="F204" s="133" t="s">
        <v>671</v>
      </c>
      <c r="I204" s="126"/>
      <c r="J204" s="134">
        <f>BK204</f>
        <v>0</v>
      </c>
      <c r="L204" s="123"/>
      <c r="M204" s="128"/>
      <c r="P204" s="129">
        <f>SUM(P205:P208)</f>
        <v>0</v>
      </c>
      <c r="R204" s="129">
        <f>SUM(R205:R208)</f>
        <v>22.286565313320001</v>
      </c>
      <c r="T204" s="130">
        <f>SUM(T205:T208)</f>
        <v>0</v>
      </c>
      <c r="AR204" s="124" t="s">
        <v>82</v>
      </c>
      <c r="AT204" s="131" t="s">
        <v>73</v>
      </c>
      <c r="AU204" s="131" t="s">
        <v>82</v>
      </c>
      <c r="AY204" s="124" t="s">
        <v>164</v>
      </c>
      <c r="BK204" s="132">
        <f>SUM(BK205:BK208)</f>
        <v>0</v>
      </c>
    </row>
    <row r="205" spans="2:65" s="1" customFormat="1" ht="24.2" customHeight="1">
      <c r="B205" s="135"/>
      <c r="C205" s="136" t="s">
        <v>383</v>
      </c>
      <c r="D205" s="136" t="s">
        <v>168</v>
      </c>
      <c r="E205" s="137" t="s">
        <v>672</v>
      </c>
      <c r="F205" s="138" t="s">
        <v>673</v>
      </c>
      <c r="G205" s="139" t="s">
        <v>177</v>
      </c>
      <c r="H205" s="140">
        <v>9.0359999999999996</v>
      </c>
      <c r="I205" s="141"/>
      <c r="J205" s="142">
        <f>ROUND(I205*H205,2)</f>
        <v>0</v>
      </c>
      <c r="K205" s="143"/>
      <c r="L205" s="28"/>
      <c r="M205" s="144" t="s">
        <v>1</v>
      </c>
      <c r="N205" s="145" t="s">
        <v>40</v>
      </c>
      <c r="P205" s="146">
        <f>O205*H205</f>
        <v>0</v>
      </c>
      <c r="Q205" s="146">
        <v>2.3255502400000001</v>
      </c>
      <c r="R205" s="146">
        <f>Q205*H205</f>
        <v>21.013671968640001</v>
      </c>
      <c r="S205" s="146">
        <v>0</v>
      </c>
      <c r="T205" s="147">
        <f>S205*H205</f>
        <v>0</v>
      </c>
      <c r="AR205" s="148" t="s">
        <v>172</v>
      </c>
      <c r="AT205" s="148" t="s">
        <v>168</v>
      </c>
      <c r="AU205" s="148" t="s">
        <v>173</v>
      </c>
      <c r="AY205" s="13" t="s">
        <v>164</v>
      </c>
      <c r="BE205" s="149">
        <f>IF(N205="základná",J205,0)</f>
        <v>0</v>
      </c>
      <c r="BF205" s="149">
        <f>IF(N205="znížená",J205,0)</f>
        <v>0</v>
      </c>
      <c r="BG205" s="149">
        <f>IF(N205="zákl. prenesená",J205,0)</f>
        <v>0</v>
      </c>
      <c r="BH205" s="149">
        <f>IF(N205="zníž. prenesená",J205,0)</f>
        <v>0</v>
      </c>
      <c r="BI205" s="149">
        <f>IF(N205="nulová",J205,0)</f>
        <v>0</v>
      </c>
      <c r="BJ205" s="13" t="s">
        <v>173</v>
      </c>
      <c r="BK205" s="149">
        <f>ROUND(I205*H205,2)</f>
        <v>0</v>
      </c>
      <c r="BL205" s="13" t="s">
        <v>172</v>
      </c>
      <c r="BM205" s="148" t="s">
        <v>674</v>
      </c>
    </row>
    <row r="206" spans="2:65" s="1" customFormat="1" ht="24.2" customHeight="1">
      <c r="B206" s="135"/>
      <c r="C206" s="136" t="s">
        <v>387</v>
      </c>
      <c r="D206" s="136" t="s">
        <v>168</v>
      </c>
      <c r="E206" s="137" t="s">
        <v>675</v>
      </c>
      <c r="F206" s="138" t="s">
        <v>676</v>
      </c>
      <c r="G206" s="139" t="s">
        <v>274</v>
      </c>
      <c r="H206" s="140">
        <v>0.79600000000000004</v>
      </c>
      <c r="I206" s="141"/>
      <c r="J206" s="142">
        <f>ROUND(I206*H206,2)</f>
        <v>0</v>
      </c>
      <c r="K206" s="143"/>
      <c r="L206" s="28"/>
      <c r="M206" s="144" t="s">
        <v>1</v>
      </c>
      <c r="N206" s="145" t="s">
        <v>40</v>
      </c>
      <c r="P206" s="146">
        <f>O206*H206</f>
        <v>0</v>
      </c>
      <c r="Q206" s="146">
        <v>1.0165683299999999</v>
      </c>
      <c r="R206" s="146">
        <f>Q206*H206</f>
        <v>0.80918839067999992</v>
      </c>
      <c r="S206" s="146">
        <v>0</v>
      </c>
      <c r="T206" s="147">
        <f>S206*H206</f>
        <v>0</v>
      </c>
      <c r="AR206" s="148" t="s">
        <v>172</v>
      </c>
      <c r="AT206" s="148" t="s">
        <v>168</v>
      </c>
      <c r="AU206" s="148" t="s">
        <v>173</v>
      </c>
      <c r="AY206" s="13" t="s">
        <v>164</v>
      </c>
      <c r="BE206" s="149">
        <f>IF(N206="základná",J206,0)</f>
        <v>0</v>
      </c>
      <c r="BF206" s="149">
        <f>IF(N206="znížená",J206,0)</f>
        <v>0</v>
      </c>
      <c r="BG206" s="149">
        <f>IF(N206="zákl. prenesená",J206,0)</f>
        <v>0</v>
      </c>
      <c r="BH206" s="149">
        <f>IF(N206="zníž. prenesená",J206,0)</f>
        <v>0</v>
      </c>
      <c r="BI206" s="149">
        <f>IF(N206="nulová",J206,0)</f>
        <v>0</v>
      </c>
      <c r="BJ206" s="13" t="s">
        <v>173</v>
      </c>
      <c r="BK206" s="149">
        <f>ROUND(I206*H206,2)</f>
        <v>0</v>
      </c>
      <c r="BL206" s="13" t="s">
        <v>172</v>
      </c>
      <c r="BM206" s="148" t="s">
        <v>677</v>
      </c>
    </row>
    <row r="207" spans="2:65" s="1" customFormat="1" ht="33" customHeight="1">
      <c r="B207" s="135"/>
      <c r="C207" s="136" t="s">
        <v>391</v>
      </c>
      <c r="D207" s="136" t="s">
        <v>168</v>
      </c>
      <c r="E207" s="137" t="s">
        <v>678</v>
      </c>
      <c r="F207" s="138" t="s">
        <v>679</v>
      </c>
      <c r="G207" s="139" t="s">
        <v>171</v>
      </c>
      <c r="H207" s="140">
        <v>59.16</v>
      </c>
      <c r="I207" s="141"/>
      <c r="J207" s="142">
        <f>ROUND(I207*H207,2)</f>
        <v>0</v>
      </c>
      <c r="K207" s="143"/>
      <c r="L207" s="28"/>
      <c r="M207" s="144" t="s">
        <v>1</v>
      </c>
      <c r="N207" s="145" t="s">
        <v>40</v>
      </c>
      <c r="P207" s="146">
        <f>O207*H207</f>
        <v>0</v>
      </c>
      <c r="Q207" s="146">
        <v>7.8381500000000003E-3</v>
      </c>
      <c r="R207" s="146">
        <f>Q207*H207</f>
        <v>0.463704954</v>
      </c>
      <c r="S207" s="146">
        <v>0</v>
      </c>
      <c r="T207" s="147">
        <f>S207*H207</f>
        <v>0</v>
      </c>
      <c r="AR207" s="148" t="s">
        <v>172</v>
      </c>
      <c r="AT207" s="148" t="s">
        <v>168</v>
      </c>
      <c r="AU207" s="148" t="s">
        <v>173</v>
      </c>
      <c r="AY207" s="13" t="s">
        <v>164</v>
      </c>
      <c r="BE207" s="149">
        <f>IF(N207="základná",J207,0)</f>
        <v>0</v>
      </c>
      <c r="BF207" s="149">
        <f>IF(N207="znížená",J207,0)</f>
        <v>0</v>
      </c>
      <c r="BG207" s="149">
        <f>IF(N207="zákl. prenesená",J207,0)</f>
        <v>0</v>
      </c>
      <c r="BH207" s="149">
        <f>IF(N207="zníž. prenesená",J207,0)</f>
        <v>0</v>
      </c>
      <c r="BI207" s="149">
        <f>IF(N207="nulová",J207,0)</f>
        <v>0</v>
      </c>
      <c r="BJ207" s="13" t="s">
        <v>173</v>
      </c>
      <c r="BK207" s="149">
        <f>ROUND(I207*H207,2)</f>
        <v>0</v>
      </c>
      <c r="BL207" s="13" t="s">
        <v>172</v>
      </c>
      <c r="BM207" s="148" t="s">
        <v>680</v>
      </c>
    </row>
    <row r="208" spans="2:65" s="1" customFormat="1" ht="33" customHeight="1">
      <c r="B208" s="135"/>
      <c r="C208" s="136" t="s">
        <v>395</v>
      </c>
      <c r="D208" s="136" t="s">
        <v>168</v>
      </c>
      <c r="E208" s="137" t="s">
        <v>681</v>
      </c>
      <c r="F208" s="138" t="s">
        <v>682</v>
      </c>
      <c r="G208" s="139" t="s">
        <v>171</v>
      </c>
      <c r="H208" s="140">
        <v>59.16</v>
      </c>
      <c r="I208" s="141"/>
      <c r="J208" s="142">
        <f>ROUND(I208*H208,2)</f>
        <v>0</v>
      </c>
      <c r="K208" s="143"/>
      <c r="L208" s="28"/>
      <c r="M208" s="144" t="s">
        <v>1</v>
      </c>
      <c r="N208" s="145" t="s">
        <v>40</v>
      </c>
      <c r="P208" s="146">
        <f>O208*H208</f>
        <v>0</v>
      </c>
      <c r="Q208" s="146">
        <v>0</v>
      </c>
      <c r="R208" s="146">
        <f>Q208*H208</f>
        <v>0</v>
      </c>
      <c r="S208" s="146">
        <v>0</v>
      </c>
      <c r="T208" s="147">
        <f>S208*H208</f>
        <v>0</v>
      </c>
      <c r="AR208" s="148" t="s">
        <v>172</v>
      </c>
      <c r="AT208" s="148" t="s">
        <v>168</v>
      </c>
      <c r="AU208" s="148" t="s">
        <v>173</v>
      </c>
      <c r="AY208" s="13" t="s">
        <v>164</v>
      </c>
      <c r="BE208" s="149">
        <f>IF(N208="základná",J208,0)</f>
        <v>0</v>
      </c>
      <c r="BF208" s="149">
        <f>IF(N208="znížená",J208,0)</f>
        <v>0</v>
      </c>
      <c r="BG208" s="149">
        <f>IF(N208="zákl. prenesená",J208,0)</f>
        <v>0</v>
      </c>
      <c r="BH208" s="149">
        <f>IF(N208="zníž. prenesená",J208,0)</f>
        <v>0</v>
      </c>
      <c r="BI208" s="149">
        <f>IF(N208="nulová",J208,0)</f>
        <v>0</v>
      </c>
      <c r="BJ208" s="13" t="s">
        <v>173</v>
      </c>
      <c r="BK208" s="149">
        <f>ROUND(I208*H208,2)</f>
        <v>0</v>
      </c>
      <c r="BL208" s="13" t="s">
        <v>172</v>
      </c>
      <c r="BM208" s="148" t="s">
        <v>683</v>
      </c>
    </row>
    <row r="209" spans="2:65" s="11" customFormat="1" ht="22.9" customHeight="1">
      <c r="B209" s="123"/>
      <c r="D209" s="124" t="s">
        <v>73</v>
      </c>
      <c r="E209" s="133" t="s">
        <v>535</v>
      </c>
      <c r="F209" s="133" t="s">
        <v>684</v>
      </c>
      <c r="I209" s="126"/>
      <c r="J209" s="134">
        <f>BK209</f>
        <v>0</v>
      </c>
      <c r="L209" s="123"/>
      <c r="M209" s="128"/>
      <c r="P209" s="129">
        <f>SUM(P210:P251)</f>
        <v>0</v>
      </c>
      <c r="R209" s="129">
        <f>SUM(R210:R251)</f>
        <v>167.6119903965</v>
      </c>
      <c r="T209" s="130">
        <f>SUM(T210:T251)</f>
        <v>0</v>
      </c>
      <c r="AR209" s="124" t="s">
        <v>82</v>
      </c>
      <c r="AT209" s="131" t="s">
        <v>73</v>
      </c>
      <c r="AU209" s="131" t="s">
        <v>82</v>
      </c>
      <c r="AY209" s="124" t="s">
        <v>164</v>
      </c>
      <c r="BK209" s="132">
        <f>SUM(BK210:BK251)</f>
        <v>0</v>
      </c>
    </row>
    <row r="210" spans="2:65" s="1" customFormat="1" ht="24.2" customHeight="1">
      <c r="B210" s="135"/>
      <c r="C210" s="136" t="s">
        <v>399</v>
      </c>
      <c r="D210" s="136" t="s">
        <v>168</v>
      </c>
      <c r="E210" s="137" t="s">
        <v>685</v>
      </c>
      <c r="F210" s="138" t="s">
        <v>686</v>
      </c>
      <c r="G210" s="139" t="s">
        <v>171</v>
      </c>
      <c r="H210" s="140">
        <v>437.34500000000003</v>
      </c>
      <c r="I210" s="141"/>
      <c r="J210" s="142">
        <f t="shared" ref="J210:J251" si="30">ROUND(I210*H210,2)</f>
        <v>0</v>
      </c>
      <c r="K210" s="143"/>
      <c r="L210" s="28"/>
      <c r="M210" s="144" t="s">
        <v>1</v>
      </c>
      <c r="N210" s="145" t="s">
        <v>40</v>
      </c>
      <c r="P210" s="146">
        <f t="shared" ref="P210:P251" si="31">O210*H210</f>
        <v>0</v>
      </c>
      <c r="Q210" s="146">
        <v>4.0000000000000002E-4</v>
      </c>
      <c r="R210" s="146">
        <f t="shared" ref="R210:R251" si="32">Q210*H210</f>
        <v>0.17493800000000001</v>
      </c>
      <c r="S210" s="146">
        <v>0</v>
      </c>
      <c r="T210" s="147">
        <f t="shared" ref="T210:T251" si="33">S210*H210</f>
        <v>0</v>
      </c>
      <c r="AR210" s="148" t="s">
        <v>172</v>
      </c>
      <c r="AT210" s="148" t="s">
        <v>168</v>
      </c>
      <c r="AU210" s="148" t="s">
        <v>173</v>
      </c>
      <c r="AY210" s="13" t="s">
        <v>164</v>
      </c>
      <c r="BE210" s="149">
        <f t="shared" ref="BE210:BE251" si="34">IF(N210="základná",J210,0)</f>
        <v>0</v>
      </c>
      <c r="BF210" s="149">
        <f t="shared" ref="BF210:BF251" si="35">IF(N210="znížená",J210,0)</f>
        <v>0</v>
      </c>
      <c r="BG210" s="149">
        <f t="shared" ref="BG210:BG251" si="36">IF(N210="zákl. prenesená",J210,0)</f>
        <v>0</v>
      </c>
      <c r="BH210" s="149">
        <f t="shared" ref="BH210:BH251" si="37">IF(N210="zníž. prenesená",J210,0)</f>
        <v>0</v>
      </c>
      <c r="BI210" s="149">
        <f t="shared" ref="BI210:BI251" si="38">IF(N210="nulová",J210,0)</f>
        <v>0</v>
      </c>
      <c r="BJ210" s="13" t="s">
        <v>173</v>
      </c>
      <c r="BK210" s="149">
        <f t="shared" ref="BK210:BK251" si="39">ROUND(I210*H210,2)</f>
        <v>0</v>
      </c>
      <c r="BL210" s="13" t="s">
        <v>172</v>
      </c>
      <c r="BM210" s="148" t="s">
        <v>687</v>
      </c>
    </row>
    <row r="211" spans="2:65" s="1" customFormat="1" ht="24.2" customHeight="1">
      <c r="B211" s="135"/>
      <c r="C211" s="136" t="s">
        <v>404</v>
      </c>
      <c r="D211" s="136" t="s">
        <v>168</v>
      </c>
      <c r="E211" s="137" t="s">
        <v>688</v>
      </c>
      <c r="F211" s="138" t="s">
        <v>689</v>
      </c>
      <c r="G211" s="139" t="s">
        <v>171</v>
      </c>
      <c r="H211" s="140">
        <v>179.48</v>
      </c>
      <c r="I211" s="141"/>
      <c r="J211" s="142">
        <f t="shared" si="30"/>
        <v>0</v>
      </c>
      <c r="K211" s="143"/>
      <c r="L211" s="28"/>
      <c r="M211" s="144" t="s">
        <v>1</v>
      </c>
      <c r="N211" s="145" t="s">
        <v>40</v>
      </c>
      <c r="P211" s="146">
        <f t="shared" si="31"/>
        <v>0</v>
      </c>
      <c r="Q211" s="146">
        <v>1.375E-2</v>
      </c>
      <c r="R211" s="146">
        <f t="shared" si="32"/>
        <v>2.4678499999999999</v>
      </c>
      <c r="S211" s="146">
        <v>0</v>
      </c>
      <c r="T211" s="147">
        <f t="shared" si="33"/>
        <v>0</v>
      </c>
      <c r="AR211" s="148" t="s">
        <v>172</v>
      </c>
      <c r="AT211" s="148" t="s">
        <v>168</v>
      </c>
      <c r="AU211" s="148" t="s">
        <v>173</v>
      </c>
      <c r="AY211" s="13" t="s">
        <v>164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173</v>
      </c>
      <c r="BK211" s="149">
        <f t="shared" si="39"/>
        <v>0</v>
      </c>
      <c r="BL211" s="13" t="s">
        <v>172</v>
      </c>
      <c r="BM211" s="148" t="s">
        <v>690</v>
      </c>
    </row>
    <row r="212" spans="2:65" s="1" customFormat="1" ht="24.2" customHeight="1">
      <c r="B212" s="135"/>
      <c r="C212" s="136" t="s">
        <v>414</v>
      </c>
      <c r="D212" s="136" t="s">
        <v>168</v>
      </c>
      <c r="E212" s="137" t="s">
        <v>691</v>
      </c>
      <c r="F212" s="138" t="s">
        <v>692</v>
      </c>
      <c r="G212" s="139" t="s">
        <v>171</v>
      </c>
      <c r="H212" s="140">
        <v>257.86500000000001</v>
      </c>
      <c r="I212" s="141"/>
      <c r="J212" s="142">
        <f t="shared" si="30"/>
        <v>0</v>
      </c>
      <c r="K212" s="143"/>
      <c r="L212" s="28"/>
      <c r="M212" s="144" t="s">
        <v>1</v>
      </c>
      <c r="N212" s="145" t="s">
        <v>40</v>
      </c>
      <c r="P212" s="146">
        <f t="shared" si="31"/>
        <v>0</v>
      </c>
      <c r="Q212" s="146">
        <v>2.49E-3</v>
      </c>
      <c r="R212" s="146">
        <f t="shared" si="32"/>
        <v>0.64208385000000001</v>
      </c>
      <c r="S212" s="146">
        <v>0</v>
      </c>
      <c r="T212" s="147">
        <f t="shared" si="33"/>
        <v>0</v>
      </c>
      <c r="AR212" s="148" t="s">
        <v>172</v>
      </c>
      <c r="AT212" s="148" t="s">
        <v>168</v>
      </c>
      <c r="AU212" s="148" t="s">
        <v>173</v>
      </c>
      <c r="AY212" s="13" t="s">
        <v>164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173</v>
      </c>
      <c r="BK212" s="149">
        <f t="shared" si="39"/>
        <v>0</v>
      </c>
      <c r="BL212" s="13" t="s">
        <v>172</v>
      </c>
      <c r="BM212" s="148" t="s">
        <v>693</v>
      </c>
    </row>
    <row r="213" spans="2:65" s="1" customFormat="1" ht="33" customHeight="1">
      <c r="B213" s="135"/>
      <c r="C213" s="136" t="s">
        <v>418</v>
      </c>
      <c r="D213" s="136" t="s">
        <v>168</v>
      </c>
      <c r="E213" s="137" t="s">
        <v>694</v>
      </c>
      <c r="F213" s="138" t="s">
        <v>695</v>
      </c>
      <c r="G213" s="139" t="s">
        <v>171</v>
      </c>
      <c r="H213" s="140">
        <v>6592.6970000000001</v>
      </c>
      <c r="I213" s="141"/>
      <c r="J213" s="142">
        <f t="shared" si="30"/>
        <v>0</v>
      </c>
      <c r="K213" s="143"/>
      <c r="L213" s="28"/>
      <c r="M213" s="144" t="s">
        <v>1</v>
      </c>
      <c r="N213" s="145" t="s">
        <v>40</v>
      </c>
      <c r="P213" s="146">
        <f t="shared" si="31"/>
        <v>0</v>
      </c>
      <c r="Q213" s="146">
        <v>4.0000000000000002E-4</v>
      </c>
      <c r="R213" s="146">
        <f t="shared" si="32"/>
        <v>2.6370788000000003</v>
      </c>
      <c r="S213" s="146">
        <v>0</v>
      </c>
      <c r="T213" s="147">
        <f t="shared" si="33"/>
        <v>0</v>
      </c>
      <c r="AR213" s="148" t="s">
        <v>172</v>
      </c>
      <c r="AT213" s="148" t="s">
        <v>168</v>
      </c>
      <c r="AU213" s="148" t="s">
        <v>173</v>
      </c>
      <c r="AY213" s="13" t="s">
        <v>164</v>
      </c>
      <c r="BE213" s="149">
        <f t="shared" si="34"/>
        <v>0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3" t="s">
        <v>173</v>
      </c>
      <c r="BK213" s="149">
        <f t="shared" si="39"/>
        <v>0</v>
      </c>
      <c r="BL213" s="13" t="s">
        <v>172</v>
      </c>
      <c r="BM213" s="148" t="s">
        <v>696</v>
      </c>
    </row>
    <row r="214" spans="2:65" s="1" customFormat="1" ht="24.2" customHeight="1">
      <c r="B214" s="135"/>
      <c r="C214" s="136" t="s">
        <v>422</v>
      </c>
      <c r="D214" s="136" t="s">
        <v>168</v>
      </c>
      <c r="E214" s="137" t="s">
        <v>697</v>
      </c>
      <c r="F214" s="138" t="s">
        <v>698</v>
      </c>
      <c r="G214" s="139" t="s">
        <v>171</v>
      </c>
      <c r="H214" s="140">
        <v>63.997999999999998</v>
      </c>
      <c r="I214" s="141"/>
      <c r="J214" s="142">
        <f t="shared" si="30"/>
        <v>0</v>
      </c>
      <c r="K214" s="143"/>
      <c r="L214" s="28"/>
      <c r="M214" s="144" t="s">
        <v>1</v>
      </c>
      <c r="N214" s="145" t="s">
        <v>40</v>
      </c>
      <c r="P214" s="146">
        <f t="shared" si="31"/>
        <v>0</v>
      </c>
      <c r="Q214" s="146">
        <v>1.575E-2</v>
      </c>
      <c r="R214" s="146">
        <f t="shared" si="32"/>
        <v>1.0079685</v>
      </c>
      <c r="S214" s="146">
        <v>0</v>
      </c>
      <c r="T214" s="147">
        <f t="shared" si="33"/>
        <v>0</v>
      </c>
      <c r="AR214" s="148" t="s">
        <v>172</v>
      </c>
      <c r="AT214" s="148" t="s">
        <v>168</v>
      </c>
      <c r="AU214" s="148" t="s">
        <v>173</v>
      </c>
      <c r="AY214" s="13" t="s">
        <v>164</v>
      </c>
      <c r="BE214" s="149">
        <f t="shared" si="34"/>
        <v>0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3" t="s">
        <v>173</v>
      </c>
      <c r="BK214" s="149">
        <f t="shared" si="39"/>
        <v>0</v>
      </c>
      <c r="BL214" s="13" t="s">
        <v>172</v>
      </c>
      <c r="BM214" s="148" t="s">
        <v>699</v>
      </c>
    </row>
    <row r="215" spans="2:65" s="1" customFormat="1" ht="21.75" customHeight="1">
      <c r="B215" s="135"/>
      <c r="C215" s="136" t="s">
        <v>427</v>
      </c>
      <c r="D215" s="136" t="s">
        <v>168</v>
      </c>
      <c r="E215" s="137" t="s">
        <v>700</v>
      </c>
      <c r="F215" s="138" t="s">
        <v>701</v>
      </c>
      <c r="G215" s="139" t="s">
        <v>171</v>
      </c>
      <c r="H215" s="140">
        <v>971.12199999999996</v>
      </c>
      <c r="I215" s="141"/>
      <c r="J215" s="142">
        <f t="shared" si="30"/>
        <v>0</v>
      </c>
      <c r="K215" s="143"/>
      <c r="L215" s="28"/>
      <c r="M215" s="144" t="s">
        <v>1</v>
      </c>
      <c r="N215" s="145" t="s">
        <v>40</v>
      </c>
      <c r="P215" s="146">
        <f t="shared" si="31"/>
        <v>0</v>
      </c>
      <c r="Q215" s="146">
        <v>8.9250000000000006E-3</v>
      </c>
      <c r="R215" s="146">
        <f t="shared" si="32"/>
        <v>8.6672638499999994</v>
      </c>
      <c r="S215" s="146">
        <v>0</v>
      </c>
      <c r="T215" s="147">
        <f t="shared" si="33"/>
        <v>0</v>
      </c>
      <c r="AR215" s="148" t="s">
        <v>172</v>
      </c>
      <c r="AT215" s="148" t="s">
        <v>168</v>
      </c>
      <c r="AU215" s="148" t="s">
        <v>173</v>
      </c>
      <c r="AY215" s="13" t="s">
        <v>164</v>
      </c>
      <c r="BE215" s="149">
        <f t="shared" si="34"/>
        <v>0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3" t="s">
        <v>173</v>
      </c>
      <c r="BK215" s="149">
        <f t="shared" si="39"/>
        <v>0</v>
      </c>
      <c r="BL215" s="13" t="s">
        <v>172</v>
      </c>
      <c r="BM215" s="148" t="s">
        <v>702</v>
      </c>
    </row>
    <row r="216" spans="2:65" s="1" customFormat="1" ht="24.2" customHeight="1">
      <c r="B216" s="135"/>
      <c r="C216" s="136" t="s">
        <v>431</v>
      </c>
      <c r="D216" s="136" t="s">
        <v>168</v>
      </c>
      <c r="E216" s="137" t="s">
        <v>703</v>
      </c>
      <c r="F216" s="138" t="s">
        <v>704</v>
      </c>
      <c r="G216" s="139" t="s">
        <v>171</v>
      </c>
      <c r="H216" s="140">
        <v>1683.181</v>
      </c>
      <c r="I216" s="141"/>
      <c r="J216" s="142">
        <f t="shared" si="30"/>
        <v>0</v>
      </c>
      <c r="K216" s="143"/>
      <c r="L216" s="28"/>
      <c r="M216" s="144" t="s">
        <v>1</v>
      </c>
      <c r="N216" s="145" t="s">
        <v>40</v>
      </c>
      <c r="P216" s="146">
        <f t="shared" si="31"/>
        <v>0</v>
      </c>
      <c r="Q216" s="146">
        <v>1.3129999999999999E-2</v>
      </c>
      <c r="R216" s="146">
        <f t="shared" si="32"/>
        <v>22.100166529999999</v>
      </c>
      <c r="S216" s="146">
        <v>0</v>
      </c>
      <c r="T216" s="147">
        <f t="shared" si="33"/>
        <v>0</v>
      </c>
      <c r="AR216" s="148" t="s">
        <v>172</v>
      </c>
      <c r="AT216" s="148" t="s">
        <v>168</v>
      </c>
      <c r="AU216" s="148" t="s">
        <v>173</v>
      </c>
      <c r="AY216" s="13" t="s">
        <v>164</v>
      </c>
      <c r="BE216" s="149">
        <f t="shared" si="34"/>
        <v>0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3" t="s">
        <v>173</v>
      </c>
      <c r="BK216" s="149">
        <f t="shared" si="39"/>
        <v>0</v>
      </c>
      <c r="BL216" s="13" t="s">
        <v>172</v>
      </c>
      <c r="BM216" s="148" t="s">
        <v>705</v>
      </c>
    </row>
    <row r="217" spans="2:65" s="1" customFormat="1" ht="24.2" customHeight="1">
      <c r="B217" s="135"/>
      <c r="C217" s="136" t="s">
        <v>435</v>
      </c>
      <c r="D217" s="136" t="s">
        <v>168</v>
      </c>
      <c r="E217" s="137" t="s">
        <v>706</v>
      </c>
      <c r="F217" s="138" t="s">
        <v>707</v>
      </c>
      <c r="G217" s="139" t="s">
        <v>171</v>
      </c>
      <c r="H217" s="140">
        <v>3435.5940000000001</v>
      </c>
      <c r="I217" s="141"/>
      <c r="J217" s="142">
        <f t="shared" si="30"/>
        <v>0</v>
      </c>
      <c r="K217" s="143"/>
      <c r="L217" s="28"/>
      <c r="M217" s="144" t="s">
        <v>1</v>
      </c>
      <c r="N217" s="145" t="s">
        <v>40</v>
      </c>
      <c r="P217" s="146">
        <f t="shared" si="31"/>
        <v>0</v>
      </c>
      <c r="Q217" s="146">
        <v>2.3900000000000002E-3</v>
      </c>
      <c r="R217" s="146">
        <f t="shared" si="32"/>
        <v>8.2110696600000015</v>
      </c>
      <c r="S217" s="146">
        <v>0</v>
      </c>
      <c r="T217" s="147">
        <f t="shared" si="33"/>
        <v>0</v>
      </c>
      <c r="AR217" s="148" t="s">
        <v>172</v>
      </c>
      <c r="AT217" s="148" t="s">
        <v>168</v>
      </c>
      <c r="AU217" s="148" t="s">
        <v>173</v>
      </c>
      <c r="AY217" s="13" t="s">
        <v>164</v>
      </c>
      <c r="BE217" s="149">
        <f t="shared" si="34"/>
        <v>0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3" t="s">
        <v>173</v>
      </c>
      <c r="BK217" s="149">
        <f t="shared" si="39"/>
        <v>0</v>
      </c>
      <c r="BL217" s="13" t="s">
        <v>172</v>
      </c>
      <c r="BM217" s="148" t="s">
        <v>708</v>
      </c>
    </row>
    <row r="218" spans="2:65" s="1" customFormat="1" ht="24.2" customHeight="1">
      <c r="B218" s="135"/>
      <c r="C218" s="136" t="s">
        <v>439</v>
      </c>
      <c r="D218" s="136" t="s">
        <v>168</v>
      </c>
      <c r="E218" s="137" t="s">
        <v>709</v>
      </c>
      <c r="F218" s="138" t="s">
        <v>710</v>
      </c>
      <c r="G218" s="139" t="s">
        <v>171</v>
      </c>
      <c r="H218" s="140">
        <v>438.80200000000002</v>
      </c>
      <c r="I218" s="141"/>
      <c r="J218" s="142">
        <f t="shared" si="30"/>
        <v>0</v>
      </c>
      <c r="K218" s="143"/>
      <c r="L218" s="28"/>
      <c r="M218" s="144" t="s">
        <v>1</v>
      </c>
      <c r="N218" s="145" t="s">
        <v>40</v>
      </c>
      <c r="P218" s="146">
        <f t="shared" si="31"/>
        <v>0</v>
      </c>
      <c r="Q218" s="146">
        <v>0</v>
      </c>
      <c r="R218" s="146">
        <f t="shared" si="32"/>
        <v>0</v>
      </c>
      <c r="S218" s="146">
        <v>0</v>
      </c>
      <c r="T218" s="147">
        <f t="shared" si="33"/>
        <v>0</v>
      </c>
      <c r="AR218" s="148" t="s">
        <v>172</v>
      </c>
      <c r="AT218" s="148" t="s">
        <v>168</v>
      </c>
      <c r="AU218" s="148" t="s">
        <v>173</v>
      </c>
      <c r="AY218" s="13" t="s">
        <v>164</v>
      </c>
      <c r="BE218" s="149">
        <f t="shared" si="34"/>
        <v>0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3" t="s">
        <v>173</v>
      </c>
      <c r="BK218" s="149">
        <f t="shared" si="39"/>
        <v>0</v>
      </c>
      <c r="BL218" s="13" t="s">
        <v>172</v>
      </c>
      <c r="BM218" s="148" t="s">
        <v>711</v>
      </c>
    </row>
    <row r="219" spans="2:65" s="1" customFormat="1" ht="37.9" customHeight="1">
      <c r="B219" s="135"/>
      <c r="C219" s="136" t="s">
        <v>445</v>
      </c>
      <c r="D219" s="136" t="s">
        <v>168</v>
      </c>
      <c r="E219" s="137" t="s">
        <v>712</v>
      </c>
      <c r="F219" s="138" t="s">
        <v>713</v>
      </c>
      <c r="G219" s="139" t="s">
        <v>171</v>
      </c>
      <c r="H219" s="140">
        <v>60.76</v>
      </c>
      <c r="I219" s="141"/>
      <c r="J219" s="142">
        <f t="shared" si="30"/>
        <v>0</v>
      </c>
      <c r="K219" s="143"/>
      <c r="L219" s="28"/>
      <c r="M219" s="144" t="s">
        <v>1</v>
      </c>
      <c r="N219" s="145" t="s">
        <v>40</v>
      </c>
      <c r="P219" s="146">
        <f t="shared" si="31"/>
        <v>0</v>
      </c>
      <c r="Q219" s="146">
        <v>7.9139999999999992E-3</v>
      </c>
      <c r="R219" s="146">
        <f t="shared" si="32"/>
        <v>0.48085463999999994</v>
      </c>
      <c r="S219" s="146">
        <v>0</v>
      </c>
      <c r="T219" s="147">
        <f t="shared" si="33"/>
        <v>0</v>
      </c>
      <c r="AR219" s="148" t="s">
        <v>172</v>
      </c>
      <c r="AT219" s="148" t="s">
        <v>168</v>
      </c>
      <c r="AU219" s="148" t="s">
        <v>173</v>
      </c>
      <c r="AY219" s="13" t="s">
        <v>164</v>
      </c>
      <c r="BE219" s="149">
        <f t="shared" si="34"/>
        <v>0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3" t="s">
        <v>173</v>
      </c>
      <c r="BK219" s="149">
        <f t="shared" si="39"/>
        <v>0</v>
      </c>
      <c r="BL219" s="13" t="s">
        <v>172</v>
      </c>
      <c r="BM219" s="148" t="s">
        <v>714</v>
      </c>
    </row>
    <row r="220" spans="2:65" s="1" customFormat="1" ht="37.9" customHeight="1">
      <c r="B220" s="135"/>
      <c r="C220" s="155" t="s">
        <v>449</v>
      </c>
      <c r="D220" s="155" t="s">
        <v>556</v>
      </c>
      <c r="E220" s="156" t="s">
        <v>715</v>
      </c>
      <c r="F220" s="157" t="s">
        <v>716</v>
      </c>
      <c r="G220" s="158" t="s">
        <v>171</v>
      </c>
      <c r="H220" s="159">
        <v>63.798000000000002</v>
      </c>
      <c r="I220" s="160"/>
      <c r="J220" s="161">
        <f t="shared" si="30"/>
        <v>0</v>
      </c>
      <c r="K220" s="162"/>
      <c r="L220" s="163"/>
      <c r="M220" s="164" t="s">
        <v>1</v>
      </c>
      <c r="N220" s="165" t="s">
        <v>40</v>
      </c>
      <c r="P220" s="146">
        <f t="shared" si="31"/>
        <v>0</v>
      </c>
      <c r="Q220" s="146">
        <v>1.1599999999999999E-2</v>
      </c>
      <c r="R220" s="146">
        <f t="shared" si="32"/>
        <v>0.74005679999999996</v>
      </c>
      <c r="S220" s="146">
        <v>0</v>
      </c>
      <c r="T220" s="147">
        <f t="shared" si="33"/>
        <v>0</v>
      </c>
      <c r="AR220" s="148" t="s">
        <v>543</v>
      </c>
      <c r="AT220" s="148" t="s">
        <v>556</v>
      </c>
      <c r="AU220" s="148" t="s">
        <v>173</v>
      </c>
      <c r="AY220" s="13" t="s">
        <v>164</v>
      </c>
      <c r="BE220" s="149">
        <f t="shared" si="34"/>
        <v>0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3" t="s">
        <v>173</v>
      </c>
      <c r="BK220" s="149">
        <f t="shared" si="39"/>
        <v>0</v>
      </c>
      <c r="BL220" s="13" t="s">
        <v>172</v>
      </c>
      <c r="BM220" s="148" t="s">
        <v>717</v>
      </c>
    </row>
    <row r="221" spans="2:65" s="1" customFormat="1" ht="33" customHeight="1">
      <c r="B221" s="135"/>
      <c r="C221" s="136" t="s">
        <v>453</v>
      </c>
      <c r="D221" s="136" t="s">
        <v>168</v>
      </c>
      <c r="E221" s="137" t="s">
        <v>718</v>
      </c>
      <c r="F221" s="138" t="s">
        <v>719</v>
      </c>
      <c r="G221" s="139" t="s">
        <v>171</v>
      </c>
      <c r="H221" s="140">
        <v>60.76</v>
      </c>
      <c r="I221" s="141"/>
      <c r="J221" s="142">
        <f t="shared" si="30"/>
        <v>0</v>
      </c>
      <c r="K221" s="143"/>
      <c r="L221" s="28"/>
      <c r="M221" s="144" t="s">
        <v>1</v>
      </c>
      <c r="N221" s="145" t="s">
        <v>40</v>
      </c>
      <c r="P221" s="146">
        <f t="shared" si="31"/>
        <v>0</v>
      </c>
      <c r="Q221" s="146">
        <v>0</v>
      </c>
      <c r="R221" s="146">
        <f t="shared" si="32"/>
        <v>0</v>
      </c>
      <c r="S221" s="146">
        <v>0</v>
      </c>
      <c r="T221" s="147">
        <f t="shared" si="33"/>
        <v>0</v>
      </c>
      <c r="AR221" s="148" t="s">
        <v>172</v>
      </c>
      <c r="AT221" s="148" t="s">
        <v>168</v>
      </c>
      <c r="AU221" s="148" t="s">
        <v>173</v>
      </c>
      <c r="AY221" s="13" t="s">
        <v>164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173</v>
      </c>
      <c r="BK221" s="149">
        <f t="shared" si="39"/>
        <v>0</v>
      </c>
      <c r="BL221" s="13" t="s">
        <v>172</v>
      </c>
      <c r="BM221" s="148" t="s">
        <v>720</v>
      </c>
    </row>
    <row r="222" spans="2:65" s="1" customFormat="1" ht="24.2" customHeight="1">
      <c r="B222" s="135"/>
      <c r="C222" s="155" t="s">
        <v>459</v>
      </c>
      <c r="D222" s="155" t="s">
        <v>556</v>
      </c>
      <c r="E222" s="156" t="s">
        <v>721</v>
      </c>
      <c r="F222" s="157" t="s">
        <v>722</v>
      </c>
      <c r="G222" s="158" t="s">
        <v>171</v>
      </c>
      <c r="H222" s="159">
        <v>61.975000000000001</v>
      </c>
      <c r="I222" s="160"/>
      <c r="J222" s="161">
        <f t="shared" si="30"/>
        <v>0</v>
      </c>
      <c r="K222" s="162"/>
      <c r="L222" s="163"/>
      <c r="M222" s="164" t="s">
        <v>1</v>
      </c>
      <c r="N222" s="165" t="s">
        <v>40</v>
      </c>
      <c r="P222" s="146">
        <f t="shared" si="31"/>
        <v>0</v>
      </c>
      <c r="Q222" s="146">
        <v>1.0800000000000001E-2</v>
      </c>
      <c r="R222" s="146">
        <f t="shared" si="32"/>
        <v>0.66933000000000009</v>
      </c>
      <c r="S222" s="146">
        <v>0</v>
      </c>
      <c r="T222" s="147">
        <f t="shared" si="33"/>
        <v>0</v>
      </c>
      <c r="AR222" s="148" t="s">
        <v>543</v>
      </c>
      <c r="AT222" s="148" t="s">
        <v>556</v>
      </c>
      <c r="AU222" s="148" t="s">
        <v>173</v>
      </c>
      <c r="AY222" s="13" t="s">
        <v>164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173</v>
      </c>
      <c r="BK222" s="149">
        <f t="shared" si="39"/>
        <v>0</v>
      </c>
      <c r="BL222" s="13" t="s">
        <v>172</v>
      </c>
      <c r="BM222" s="148" t="s">
        <v>723</v>
      </c>
    </row>
    <row r="223" spans="2:65" s="1" customFormat="1" ht="24.2" customHeight="1">
      <c r="B223" s="135"/>
      <c r="C223" s="136" t="s">
        <v>463</v>
      </c>
      <c r="D223" s="136" t="s">
        <v>168</v>
      </c>
      <c r="E223" s="137" t="s">
        <v>724</v>
      </c>
      <c r="F223" s="138" t="s">
        <v>725</v>
      </c>
      <c r="G223" s="139" t="s">
        <v>171</v>
      </c>
      <c r="H223" s="140">
        <v>2669.7289999999998</v>
      </c>
      <c r="I223" s="141"/>
      <c r="J223" s="142">
        <f t="shared" si="30"/>
        <v>0</v>
      </c>
      <c r="K223" s="143"/>
      <c r="L223" s="28"/>
      <c r="M223" s="144" t="s">
        <v>1</v>
      </c>
      <c r="N223" s="145" t="s">
        <v>40</v>
      </c>
      <c r="P223" s="146">
        <f t="shared" si="31"/>
        <v>0</v>
      </c>
      <c r="Q223" s="146">
        <v>2.9999999999999997E-4</v>
      </c>
      <c r="R223" s="146">
        <f t="shared" si="32"/>
        <v>0.80091869999999987</v>
      </c>
      <c r="S223" s="146">
        <v>0</v>
      </c>
      <c r="T223" s="147">
        <f t="shared" si="33"/>
        <v>0</v>
      </c>
      <c r="AR223" s="148" t="s">
        <v>172</v>
      </c>
      <c r="AT223" s="148" t="s">
        <v>168</v>
      </c>
      <c r="AU223" s="148" t="s">
        <v>173</v>
      </c>
      <c r="AY223" s="13" t="s">
        <v>164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173</v>
      </c>
      <c r="BK223" s="149">
        <f t="shared" si="39"/>
        <v>0</v>
      </c>
      <c r="BL223" s="13" t="s">
        <v>172</v>
      </c>
      <c r="BM223" s="148" t="s">
        <v>726</v>
      </c>
    </row>
    <row r="224" spans="2:65" s="1" customFormat="1" ht="24.2" customHeight="1">
      <c r="B224" s="135"/>
      <c r="C224" s="136" t="s">
        <v>467</v>
      </c>
      <c r="D224" s="136" t="s">
        <v>168</v>
      </c>
      <c r="E224" s="137" t="s">
        <v>727</v>
      </c>
      <c r="F224" s="138" t="s">
        <v>728</v>
      </c>
      <c r="G224" s="139" t="s">
        <v>171</v>
      </c>
      <c r="H224" s="140">
        <v>1.62</v>
      </c>
      <c r="I224" s="141"/>
      <c r="J224" s="142">
        <f t="shared" si="30"/>
        <v>0</v>
      </c>
      <c r="K224" s="143"/>
      <c r="L224" s="28"/>
      <c r="M224" s="144" t="s">
        <v>1</v>
      </c>
      <c r="N224" s="145" t="s">
        <v>40</v>
      </c>
      <c r="P224" s="146">
        <f t="shared" si="31"/>
        <v>0</v>
      </c>
      <c r="Q224" s="146">
        <v>2.3630000000000002E-2</v>
      </c>
      <c r="R224" s="146">
        <f t="shared" si="32"/>
        <v>3.8280600000000005E-2</v>
      </c>
      <c r="S224" s="146">
        <v>0</v>
      </c>
      <c r="T224" s="147">
        <f t="shared" si="33"/>
        <v>0</v>
      </c>
      <c r="AR224" s="148" t="s">
        <v>172</v>
      </c>
      <c r="AT224" s="148" t="s">
        <v>168</v>
      </c>
      <c r="AU224" s="148" t="s">
        <v>173</v>
      </c>
      <c r="AY224" s="13" t="s">
        <v>164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173</v>
      </c>
      <c r="BK224" s="149">
        <f t="shared" si="39"/>
        <v>0</v>
      </c>
      <c r="BL224" s="13" t="s">
        <v>172</v>
      </c>
      <c r="BM224" s="148" t="s">
        <v>729</v>
      </c>
    </row>
    <row r="225" spans="2:65" s="1" customFormat="1" ht="24.2" customHeight="1">
      <c r="B225" s="135"/>
      <c r="C225" s="136" t="s">
        <v>473</v>
      </c>
      <c r="D225" s="136" t="s">
        <v>168</v>
      </c>
      <c r="E225" s="137" t="s">
        <v>730</v>
      </c>
      <c r="F225" s="138" t="s">
        <v>731</v>
      </c>
      <c r="G225" s="139" t="s">
        <v>171</v>
      </c>
      <c r="H225" s="140">
        <v>2669.7289999999998</v>
      </c>
      <c r="I225" s="141"/>
      <c r="J225" s="142">
        <f t="shared" si="30"/>
        <v>0</v>
      </c>
      <c r="K225" s="143"/>
      <c r="L225" s="28"/>
      <c r="M225" s="144" t="s">
        <v>1</v>
      </c>
      <c r="N225" s="145" t="s">
        <v>40</v>
      </c>
      <c r="P225" s="146">
        <f t="shared" si="31"/>
        <v>0</v>
      </c>
      <c r="Q225" s="146">
        <v>3.2200000000000002E-3</v>
      </c>
      <c r="R225" s="146">
        <f t="shared" si="32"/>
        <v>8.5965273799999995</v>
      </c>
      <c r="S225" s="146">
        <v>0</v>
      </c>
      <c r="T225" s="147">
        <f t="shared" si="33"/>
        <v>0</v>
      </c>
      <c r="AR225" s="148" t="s">
        <v>172</v>
      </c>
      <c r="AT225" s="148" t="s">
        <v>168</v>
      </c>
      <c r="AU225" s="148" t="s">
        <v>173</v>
      </c>
      <c r="AY225" s="13" t="s">
        <v>164</v>
      </c>
      <c r="BE225" s="149">
        <f t="shared" si="34"/>
        <v>0</v>
      </c>
      <c r="BF225" s="149">
        <f t="shared" si="35"/>
        <v>0</v>
      </c>
      <c r="BG225" s="149">
        <f t="shared" si="36"/>
        <v>0</v>
      </c>
      <c r="BH225" s="149">
        <f t="shared" si="37"/>
        <v>0</v>
      </c>
      <c r="BI225" s="149">
        <f t="shared" si="38"/>
        <v>0</v>
      </c>
      <c r="BJ225" s="13" t="s">
        <v>173</v>
      </c>
      <c r="BK225" s="149">
        <f t="shared" si="39"/>
        <v>0</v>
      </c>
      <c r="BL225" s="13" t="s">
        <v>172</v>
      </c>
      <c r="BM225" s="148" t="s">
        <v>732</v>
      </c>
    </row>
    <row r="226" spans="2:65" s="1" customFormat="1" ht="49.15" customHeight="1">
      <c r="B226" s="135"/>
      <c r="C226" s="136" t="s">
        <v>477</v>
      </c>
      <c r="D226" s="136" t="s">
        <v>168</v>
      </c>
      <c r="E226" s="137" t="s">
        <v>733</v>
      </c>
      <c r="F226" s="138" t="s">
        <v>734</v>
      </c>
      <c r="G226" s="139" t="s">
        <v>402</v>
      </c>
      <c r="H226" s="140">
        <v>1</v>
      </c>
      <c r="I226" s="141"/>
      <c r="J226" s="142">
        <f t="shared" si="30"/>
        <v>0</v>
      </c>
      <c r="K226" s="143"/>
      <c r="L226" s="28"/>
      <c r="M226" s="144" t="s">
        <v>1</v>
      </c>
      <c r="N226" s="145" t="s">
        <v>40</v>
      </c>
      <c r="P226" s="146">
        <f t="shared" si="31"/>
        <v>0</v>
      </c>
      <c r="Q226" s="146">
        <v>2.9999999999999997E-4</v>
      </c>
      <c r="R226" s="146">
        <f t="shared" si="32"/>
        <v>2.9999999999999997E-4</v>
      </c>
      <c r="S226" s="146">
        <v>0</v>
      </c>
      <c r="T226" s="147">
        <f t="shared" si="33"/>
        <v>0</v>
      </c>
      <c r="AR226" s="148" t="s">
        <v>172</v>
      </c>
      <c r="AT226" s="148" t="s">
        <v>168</v>
      </c>
      <c r="AU226" s="148" t="s">
        <v>173</v>
      </c>
      <c r="AY226" s="13" t="s">
        <v>164</v>
      </c>
      <c r="BE226" s="149">
        <f t="shared" si="34"/>
        <v>0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3" t="s">
        <v>173</v>
      </c>
      <c r="BK226" s="149">
        <f t="shared" si="39"/>
        <v>0</v>
      </c>
      <c r="BL226" s="13" t="s">
        <v>172</v>
      </c>
      <c r="BM226" s="148" t="s">
        <v>735</v>
      </c>
    </row>
    <row r="227" spans="2:65" s="1" customFormat="1" ht="24.2" customHeight="1">
      <c r="B227" s="135"/>
      <c r="C227" s="136" t="s">
        <v>484</v>
      </c>
      <c r="D227" s="136" t="s">
        <v>168</v>
      </c>
      <c r="E227" s="137" t="s">
        <v>736</v>
      </c>
      <c r="F227" s="138" t="s">
        <v>737</v>
      </c>
      <c r="G227" s="139" t="s">
        <v>249</v>
      </c>
      <c r="H227" s="140">
        <v>494.14499999999998</v>
      </c>
      <c r="I227" s="141"/>
      <c r="J227" s="142">
        <f t="shared" si="30"/>
        <v>0</v>
      </c>
      <c r="K227" s="143"/>
      <c r="L227" s="28"/>
      <c r="M227" s="144" t="s">
        <v>1</v>
      </c>
      <c r="N227" s="145" t="s">
        <v>40</v>
      </c>
      <c r="P227" s="146">
        <f t="shared" si="31"/>
        <v>0</v>
      </c>
      <c r="Q227" s="146">
        <v>5.2999999999999998E-4</v>
      </c>
      <c r="R227" s="146">
        <f t="shared" si="32"/>
        <v>0.26189684999999996</v>
      </c>
      <c r="S227" s="146">
        <v>0</v>
      </c>
      <c r="T227" s="147">
        <f t="shared" si="33"/>
        <v>0</v>
      </c>
      <c r="AR227" s="148" t="s">
        <v>172</v>
      </c>
      <c r="AT227" s="148" t="s">
        <v>168</v>
      </c>
      <c r="AU227" s="148" t="s">
        <v>173</v>
      </c>
      <c r="AY227" s="13" t="s">
        <v>164</v>
      </c>
      <c r="BE227" s="149">
        <f t="shared" si="34"/>
        <v>0</v>
      </c>
      <c r="BF227" s="149">
        <f t="shared" si="35"/>
        <v>0</v>
      </c>
      <c r="BG227" s="149">
        <f t="shared" si="36"/>
        <v>0</v>
      </c>
      <c r="BH227" s="149">
        <f t="shared" si="37"/>
        <v>0</v>
      </c>
      <c r="BI227" s="149">
        <f t="shared" si="38"/>
        <v>0</v>
      </c>
      <c r="BJ227" s="13" t="s">
        <v>173</v>
      </c>
      <c r="BK227" s="149">
        <f t="shared" si="39"/>
        <v>0</v>
      </c>
      <c r="BL227" s="13" t="s">
        <v>172</v>
      </c>
      <c r="BM227" s="148" t="s">
        <v>738</v>
      </c>
    </row>
    <row r="228" spans="2:65" s="1" customFormat="1" ht="24.2" customHeight="1">
      <c r="B228" s="135"/>
      <c r="C228" s="136" t="s">
        <v>489</v>
      </c>
      <c r="D228" s="136" t="s">
        <v>168</v>
      </c>
      <c r="E228" s="137" t="s">
        <v>739</v>
      </c>
      <c r="F228" s="138" t="s">
        <v>740</v>
      </c>
      <c r="G228" s="139" t="s">
        <v>171</v>
      </c>
      <c r="H228" s="140">
        <v>1137.2850000000001</v>
      </c>
      <c r="I228" s="141"/>
      <c r="J228" s="142">
        <f t="shared" si="30"/>
        <v>0</v>
      </c>
      <c r="K228" s="143"/>
      <c r="L228" s="28"/>
      <c r="M228" s="144" t="s">
        <v>1</v>
      </c>
      <c r="N228" s="145" t="s">
        <v>40</v>
      </c>
      <c r="P228" s="146">
        <f t="shared" si="31"/>
        <v>0</v>
      </c>
      <c r="Q228" s="146">
        <v>1.3979999999999999E-2</v>
      </c>
      <c r="R228" s="146">
        <f t="shared" si="32"/>
        <v>15.899244300000001</v>
      </c>
      <c r="S228" s="146">
        <v>0</v>
      </c>
      <c r="T228" s="147">
        <f t="shared" si="33"/>
        <v>0</v>
      </c>
      <c r="AR228" s="148" t="s">
        <v>172</v>
      </c>
      <c r="AT228" s="148" t="s">
        <v>168</v>
      </c>
      <c r="AU228" s="148" t="s">
        <v>173</v>
      </c>
      <c r="AY228" s="13" t="s">
        <v>164</v>
      </c>
      <c r="BE228" s="149">
        <f t="shared" si="34"/>
        <v>0</v>
      </c>
      <c r="BF228" s="149">
        <f t="shared" si="35"/>
        <v>0</v>
      </c>
      <c r="BG228" s="149">
        <f t="shared" si="36"/>
        <v>0</v>
      </c>
      <c r="BH228" s="149">
        <f t="shared" si="37"/>
        <v>0</v>
      </c>
      <c r="BI228" s="149">
        <f t="shared" si="38"/>
        <v>0</v>
      </c>
      <c r="BJ228" s="13" t="s">
        <v>173</v>
      </c>
      <c r="BK228" s="149">
        <f t="shared" si="39"/>
        <v>0</v>
      </c>
      <c r="BL228" s="13" t="s">
        <v>172</v>
      </c>
      <c r="BM228" s="148" t="s">
        <v>741</v>
      </c>
    </row>
    <row r="229" spans="2:65" s="1" customFormat="1" ht="24.2" customHeight="1">
      <c r="B229" s="135"/>
      <c r="C229" s="136" t="s">
        <v>314</v>
      </c>
      <c r="D229" s="136" t="s">
        <v>168</v>
      </c>
      <c r="E229" s="137" t="s">
        <v>742</v>
      </c>
      <c r="F229" s="138" t="s">
        <v>743</v>
      </c>
      <c r="G229" s="139" t="s">
        <v>171</v>
      </c>
      <c r="H229" s="140">
        <v>98.210999999999999</v>
      </c>
      <c r="I229" s="141"/>
      <c r="J229" s="142">
        <f t="shared" si="30"/>
        <v>0</v>
      </c>
      <c r="K229" s="143"/>
      <c r="L229" s="28"/>
      <c r="M229" s="144" t="s">
        <v>1</v>
      </c>
      <c r="N229" s="145" t="s">
        <v>40</v>
      </c>
      <c r="P229" s="146">
        <f t="shared" si="31"/>
        <v>0</v>
      </c>
      <c r="Q229" s="146">
        <v>1.5630000000000002E-2</v>
      </c>
      <c r="R229" s="146">
        <f t="shared" si="32"/>
        <v>1.5350379300000001</v>
      </c>
      <c r="S229" s="146">
        <v>0</v>
      </c>
      <c r="T229" s="147">
        <f t="shared" si="33"/>
        <v>0</v>
      </c>
      <c r="AR229" s="148" t="s">
        <v>172</v>
      </c>
      <c r="AT229" s="148" t="s">
        <v>168</v>
      </c>
      <c r="AU229" s="148" t="s">
        <v>173</v>
      </c>
      <c r="AY229" s="13" t="s">
        <v>164</v>
      </c>
      <c r="BE229" s="149">
        <f t="shared" si="34"/>
        <v>0</v>
      </c>
      <c r="BF229" s="149">
        <f t="shared" si="35"/>
        <v>0</v>
      </c>
      <c r="BG229" s="149">
        <f t="shared" si="36"/>
        <v>0</v>
      </c>
      <c r="BH229" s="149">
        <f t="shared" si="37"/>
        <v>0</v>
      </c>
      <c r="BI229" s="149">
        <f t="shared" si="38"/>
        <v>0</v>
      </c>
      <c r="BJ229" s="13" t="s">
        <v>173</v>
      </c>
      <c r="BK229" s="149">
        <f t="shared" si="39"/>
        <v>0</v>
      </c>
      <c r="BL229" s="13" t="s">
        <v>172</v>
      </c>
      <c r="BM229" s="148" t="s">
        <v>744</v>
      </c>
    </row>
    <row r="230" spans="2:65" s="1" customFormat="1" ht="37.9" customHeight="1">
      <c r="B230" s="135"/>
      <c r="C230" s="136" t="s">
        <v>207</v>
      </c>
      <c r="D230" s="136" t="s">
        <v>168</v>
      </c>
      <c r="E230" s="137" t="s">
        <v>745</v>
      </c>
      <c r="F230" s="138" t="s">
        <v>746</v>
      </c>
      <c r="G230" s="139" t="s">
        <v>171</v>
      </c>
      <c r="H230" s="140">
        <v>55.11</v>
      </c>
      <c r="I230" s="141"/>
      <c r="J230" s="142">
        <f t="shared" si="30"/>
        <v>0</v>
      </c>
      <c r="K230" s="143"/>
      <c r="L230" s="28"/>
      <c r="M230" s="144" t="s">
        <v>1</v>
      </c>
      <c r="N230" s="145" t="s">
        <v>40</v>
      </c>
      <c r="P230" s="146">
        <f t="shared" si="31"/>
        <v>0</v>
      </c>
      <c r="Q230" s="146">
        <v>1.5788E-2</v>
      </c>
      <c r="R230" s="146">
        <f t="shared" si="32"/>
        <v>0.87007667999999994</v>
      </c>
      <c r="S230" s="146">
        <v>0</v>
      </c>
      <c r="T230" s="147">
        <f t="shared" si="33"/>
        <v>0</v>
      </c>
      <c r="AR230" s="148" t="s">
        <v>172</v>
      </c>
      <c r="AT230" s="148" t="s">
        <v>168</v>
      </c>
      <c r="AU230" s="148" t="s">
        <v>173</v>
      </c>
      <c r="AY230" s="13" t="s">
        <v>164</v>
      </c>
      <c r="BE230" s="149">
        <f t="shared" si="34"/>
        <v>0</v>
      </c>
      <c r="BF230" s="149">
        <f t="shared" si="35"/>
        <v>0</v>
      </c>
      <c r="BG230" s="149">
        <f t="shared" si="36"/>
        <v>0</v>
      </c>
      <c r="BH230" s="149">
        <f t="shared" si="37"/>
        <v>0</v>
      </c>
      <c r="BI230" s="149">
        <f t="shared" si="38"/>
        <v>0</v>
      </c>
      <c r="BJ230" s="13" t="s">
        <v>173</v>
      </c>
      <c r="BK230" s="149">
        <f t="shared" si="39"/>
        <v>0</v>
      </c>
      <c r="BL230" s="13" t="s">
        <v>172</v>
      </c>
      <c r="BM230" s="148" t="s">
        <v>747</v>
      </c>
    </row>
    <row r="231" spans="2:65" s="1" customFormat="1" ht="33" customHeight="1">
      <c r="B231" s="135"/>
      <c r="C231" s="136" t="s">
        <v>246</v>
      </c>
      <c r="D231" s="136" t="s">
        <v>168</v>
      </c>
      <c r="E231" s="137" t="s">
        <v>748</v>
      </c>
      <c r="F231" s="138" t="s">
        <v>749</v>
      </c>
      <c r="G231" s="139" t="s">
        <v>171</v>
      </c>
      <c r="H231" s="140">
        <v>49.5</v>
      </c>
      <c r="I231" s="141"/>
      <c r="J231" s="142">
        <f t="shared" si="30"/>
        <v>0</v>
      </c>
      <c r="K231" s="143"/>
      <c r="L231" s="28"/>
      <c r="M231" s="144" t="s">
        <v>1</v>
      </c>
      <c r="N231" s="145" t="s">
        <v>40</v>
      </c>
      <c r="P231" s="146">
        <f t="shared" si="31"/>
        <v>0</v>
      </c>
      <c r="Q231" s="146">
        <v>2.7588999999999999E-2</v>
      </c>
      <c r="R231" s="146">
        <f t="shared" si="32"/>
        <v>1.3656554999999999</v>
      </c>
      <c r="S231" s="146">
        <v>0</v>
      </c>
      <c r="T231" s="147">
        <f t="shared" si="33"/>
        <v>0</v>
      </c>
      <c r="AR231" s="148" t="s">
        <v>172</v>
      </c>
      <c r="AT231" s="148" t="s">
        <v>168</v>
      </c>
      <c r="AU231" s="148" t="s">
        <v>173</v>
      </c>
      <c r="AY231" s="13" t="s">
        <v>164</v>
      </c>
      <c r="BE231" s="149">
        <f t="shared" si="34"/>
        <v>0</v>
      </c>
      <c r="BF231" s="149">
        <f t="shared" si="35"/>
        <v>0</v>
      </c>
      <c r="BG231" s="149">
        <f t="shared" si="36"/>
        <v>0</v>
      </c>
      <c r="BH231" s="149">
        <f t="shared" si="37"/>
        <v>0</v>
      </c>
      <c r="BI231" s="149">
        <f t="shared" si="38"/>
        <v>0</v>
      </c>
      <c r="BJ231" s="13" t="s">
        <v>173</v>
      </c>
      <c r="BK231" s="149">
        <f t="shared" si="39"/>
        <v>0</v>
      </c>
      <c r="BL231" s="13" t="s">
        <v>172</v>
      </c>
      <c r="BM231" s="148" t="s">
        <v>750</v>
      </c>
    </row>
    <row r="232" spans="2:65" s="1" customFormat="1" ht="24.2" customHeight="1">
      <c r="B232" s="135"/>
      <c r="C232" s="136" t="s">
        <v>410</v>
      </c>
      <c r="D232" s="136" t="s">
        <v>168</v>
      </c>
      <c r="E232" s="137" t="s">
        <v>751</v>
      </c>
      <c r="F232" s="138" t="s">
        <v>752</v>
      </c>
      <c r="G232" s="139" t="s">
        <v>171</v>
      </c>
      <c r="H232" s="140">
        <v>1253.3900000000001</v>
      </c>
      <c r="I232" s="141"/>
      <c r="J232" s="142">
        <f t="shared" si="30"/>
        <v>0</v>
      </c>
      <c r="K232" s="143"/>
      <c r="L232" s="28"/>
      <c r="M232" s="144" t="s">
        <v>1</v>
      </c>
      <c r="N232" s="145" t="s">
        <v>40</v>
      </c>
      <c r="P232" s="146">
        <f t="shared" si="31"/>
        <v>0</v>
      </c>
      <c r="Q232" s="146">
        <v>3.737E-2</v>
      </c>
      <c r="R232" s="146">
        <f t="shared" si="32"/>
        <v>46.839184300000007</v>
      </c>
      <c r="S232" s="146">
        <v>0</v>
      </c>
      <c r="T232" s="147">
        <f t="shared" si="33"/>
        <v>0</v>
      </c>
      <c r="AR232" s="148" t="s">
        <v>172</v>
      </c>
      <c r="AT232" s="148" t="s">
        <v>168</v>
      </c>
      <c r="AU232" s="148" t="s">
        <v>173</v>
      </c>
      <c r="AY232" s="13" t="s">
        <v>164</v>
      </c>
      <c r="BE232" s="149">
        <f t="shared" si="34"/>
        <v>0</v>
      </c>
      <c r="BF232" s="149">
        <f t="shared" si="35"/>
        <v>0</v>
      </c>
      <c r="BG232" s="149">
        <f t="shared" si="36"/>
        <v>0</v>
      </c>
      <c r="BH232" s="149">
        <f t="shared" si="37"/>
        <v>0</v>
      </c>
      <c r="BI232" s="149">
        <f t="shared" si="38"/>
        <v>0</v>
      </c>
      <c r="BJ232" s="13" t="s">
        <v>173</v>
      </c>
      <c r="BK232" s="149">
        <f t="shared" si="39"/>
        <v>0</v>
      </c>
      <c r="BL232" s="13" t="s">
        <v>172</v>
      </c>
      <c r="BM232" s="148" t="s">
        <v>753</v>
      </c>
    </row>
    <row r="233" spans="2:65" s="1" customFormat="1" ht="37.9" customHeight="1">
      <c r="B233" s="135"/>
      <c r="C233" s="136" t="s">
        <v>182</v>
      </c>
      <c r="D233" s="136" t="s">
        <v>168</v>
      </c>
      <c r="E233" s="137" t="s">
        <v>754</v>
      </c>
      <c r="F233" s="138" t="s">
        <v>755</v>
      </c>
      <c r="G233" s="139" t="s">
        <v>171</v>
      </c>
      <c r="H233" s="140">
        <v>0.9</v>
      </c>
      <c r="I233" s="141"/>
      <c r="J233" s="142">
        <f t="shared" si="30"/>
        <v>0</v>
      </c>
      <c r="K233" s="143"/>
      <c r="L233" s="28"/>
      <c r="M233" s="144" t="s">
        <v>1</v>
      </c>
      <c r="N233" s="145" t="s">
        <v>40</v>
      </c>
      <c r="P233" s="146">
        <f t="shared" si="31"/>
        <v>0</v>
      </c>
      <c r="Q233" s="146">
        <v>3.7523000000000001E-2</v>
      </c>
      <c r="R233" s="146">
        <f t="shared" si="32"/>
        <v>3.3770700000000001E-2</v>
      </c>
      <c r="S233" s="146">
        <v>0</v>
      </c>
      <c r="T233" s="147">
        <f t="shared" si="33"/>
        <v>0</v>
      </c>
      <c r="AR233" s="148" t="s">
        <v>172</v>
      </c>
      <c r="AT233" s="148" t="s">
        <v>168</v>
      </c>
      <c r="AU233" s="148" t="s">
        <v>173</v>
      </c>
      <c r="AY233" s="13" t="s">
        <v>164</v>
      </c>
      <c r="BE233" s="149">
        <f t="shared" si="34"/>
        <v>0</v>
      </c>
      <c r="BF233" s="149">
        <f t="shared" si="35"/>
        <v>0</v>
      </c>
      <c r="BG233" s="149">
        <f t="shared" si="36"/>
        <v>0</v>
      </c>
      <c r="BH233" s="149">
        <f t="shared" si="37"/>
        <v>0</v>
      </c>
      <c r="BI233" s="149">
        <f t="shared" si="38"/>
        <v>0</v>
      </c>
      <c r="BJ233" s="13" t="s">
        <v>173</v>
      </c>
      <c r="BK233" s="149">
        <f t="shared" si="39"/>
        <v>0</v>
      </c>
      <c r="BL233" s="13" t="s">
        <v>172</v>
      </c>
      <c r="BM233" s="148" t="s">
        <v>756</v>
      </c>
    </row>
    <row r="234" spans="2:65" s="1" customFormat="1" ht="24.2" customHeight="1">
      <c r="B234" s="135"/>
      <c r="C234" s="136" t="s">
        <v>211</v>
      </c>
      <c r="D234" s="136" t="s">
        <v>168</v>
      </c>
      <c r="E234" s="137" t="s">
        <v>757</v>
      </c>
      <c r="F234" s="138" t="s">
        <v>758</v>
      </c>
      <c r="G234" s="139" t="s">
        <v>171</v>
      </c>
      <c r="H234" s="140">
        <v>88.052999999999997</v>
      </c>
      <c r="I234" s="141"/>
      <c r="J234" s="142">
        <f t="shared" si="30"/>
        <v>0</v>
      </c>
      <c r="K234" s="143"/>
      <c r="L234" s="28"/>
      <c r="M234" s="144" t="s">
        <v>1</v>
      </c>
      <c r="N234" s="145" t="s">
        <v>40</v>
      </c>
      <c r="P234" s="146">
        <f t="shared" si="31"/>
        <v>0</v>
      </c>
      <c r="Q234" s="146">
        <v>1.7510499999999998E-2</v>
      </c>
      <c r="R234" s="146">
        <f t="shared" si="32"/>
        <v>1.5418520564999998</v>
      </c>
      <c r="S234" s="146">
        <v>0</v>
      </c>
      <c r="T234" s="147">
        <f t="shared" si="33"/>
        <v>0</v>
      </c>
      <c r="AR234" s="148" t="s">
        <v>172</v>
      </c>
      <c r="AT234" s="148" t="s">
        <v>168</v>
      </c>
      <c r="AU234" s="148" t="s">
        <v>173</v>
      </c>
      <c r="AY234" s="13" t="s">
        <v>164</v>
      </c>
      <c r="BE234" s="149">
        <f t="shared" si="34"/>
        <v>0</v>
      </c>
      <c r="BF234" s="149">
        <f t="shared" si="35"/>
        <v>0</v>
      </c>
      <c r="BG234" s="149">
        <f t="shared" si="36"/>
        <v>0</v>
      </c>
      <c r="BH234" s="149">
        <f t="shared" si="37"/>
        <v>0</v>
      </c>
      <c r="BI234" s="149">
        <f t="shared" si="38"/>
        <v>0</v>
      </c>
      <c r="BJ234" s="13" t="s">
        <v>173</v>
      </c>
      <c r="BK234" s="149">
        <f t="shared" si="39"/>
        <v>0</v>
      </c>
      <c r="BL234" s="13" t="s">
        <v>172</v>
      </c>
      <c r="BM234" s="148" t="s">
        <v>759</v>
      </c>
    </row>
    <row r="235" spans="2:65" s="1" customFormat="1" ht="24.2" customHeight="1">
      <c r="B235" s="135"/>
      <c r="C235" s="136" t="s">
        <v>189</v>
      </c>
      <c r="D235" s="136" t="s">
        <v>168</v>
      </c>
      <c r="E235" s="137" t="s">
        <v>760</v>
      </c>
      <c r="F235" s="138" t="s">
        <v>761</v>
      </c>
      <c r="G235" s="139" t="s">
        <v>171</v>
      </c>
      <c r="H235" s="140">
        <v>41.04</v>
      </c>
      <c r="I235" s="141"/>
      <c r="J235" s="142">
        <f t="shared" si="30"/>
        <v>0</v>
      </c>
      <c r="K235" s="143"/>
      <c r="L235" s="28"/>
      <c r="M235" s="144" t="s">
        <v>1</v>
      </c>
      <c r="N235" s="145" t="s">
        <v>40</v>
      </c>
      <c r="P235" s="146">
        <f t="shared" si="31"/>
        <v>0</v>
      </c>
      <c r="Q235" s="146">
        <v>1.089E-2</v>
      </c>
      <c r="R235" s="146">
        <f t="shared" si="32"/>
        <v>0.44692559999999998</v>
      </c>
      <c r="S235" s="146">
        <v>0</v>
      </c>
      <c r="T235" s="147">
        <f t="shared" si="33"/>
        <v>0</v>
      </c>
      <c r="AR235" s="148" t="s">
        <v>172</v>
      </c>
      <c r="AT235" s="148" t="s">
        <v>168</v>
      </c>
      <c r="AU235" s="148" t="s">
        <v>173</v>
      </c>
      <c r="AY235" s="13" t="s">
        <v>164</v>
      </c>
      <c r="BE235" s="149">
        <f t="shared" si="34"/>
        <v>0</v>
      </c>
      <c r="BF235" s="149">
        <f t="shared" si="35"/>
        <v>0</v>
      </c>
      <c r="BG235" s="149">
        <f t="shared" si="36"/>
        <v>0</v>
      </c>
      <c r="BH235" s="149">
        <f t="shared" si="37"/>
        <v>0</v>
      </c>
      <c r="BI235" s="149">
        <f t="shared" si="38"/>
        <v>0</v>
      </c>
      <c r="BJ235" s="13" t="s">
        <v>173</v>
      </c>
      <c r="BK235" s="149">
        <f t="shared" si="39"/>
        <v>0</v>
      </c>
      <c r="BL235" s="13" t="s">
        <v>172</v>
      </c>
      <c r="BM235" s="148" t="s">
        <v>762</v>
      </c>
    </row>
    <row r="236" spans="2:65" s="1" customFormat="1" ht="24.2" customHeight="1">
      <c r="B236" s="135"/>
      <c r="C236" s="136" t="s">
        <v>354</v>
      </c>
      <c r="D236" s="136" t="s">
        <v>168</v>
      </c>
      <c r="E236" s="137" t="s">
        <v>763</v>
      </c>
      <c r="F236" s="138" t="s">
        <v>764</v>
      </c>
      <c r="G236" s="139" t="s">
        <v>171</v>
      </c>
      <c r="H236" s="140">
        <v>1590.06</v>
      </c>
      <c r="I236" s="141"/>
      <c r="J236" s="142">
        <f t="shared" si="30"/>
        <v>0</v>
      </c>
      <c r="K236" s="143"/>
      <c r="L236" s="28"/>
      <c r="M236" s="144" t="s">
        <v>1</v>
      </c>
      <c r="N236" s="145" t="s">
        <v>40</v>
      </c>
      <c r="P236" s="146">
        <f t="shared" si="31"/>
        <v>0</v>
      </c>
      <c r="Q236" s="146">
        <v>0</v>
      </c>
      <c r="R236" s="146">
        <f t="shared" si="32"/>
        <v>0</v>
      </c>
      <c r="S236" s="146">
        <v>0</v>
      </c>
      <c r="T236" s="147">
        <f t="shared" si="33"/>
        <v>0</v>
      </c>
      <c r="AR236" s="148" t="s">
        <v>172</v>
      </c>
      <c r="AT236" s="148" t="s">
        <v>168</v>
      </c>
      <c r="AU236" s="148" t="s">
        <v>173</v>
      </c>
      <c r="AY236" s="13" t="s">
        <v>164</v>
      </c>
      <c r="BE236" s="149">
        <f t="shared" si="34"/>
        <v>0</v>
      </c>
      <c r="BF236" s="149">
        <f t="shared" si="35"/>
        <v>0</v>
      </c>
      <c r="BG236" s="149">
        <f t="shared" si="36"/>
        <v>0</v>
      </c>
      <c r="BH236" s="149">
        <f t="shared" si="37"/>
        <v>0</v>
      </c>
      <c r="BI236" s="149">
        <f t="shared" si="38"/>
        <v>0</v>
      </c>
      <c r="BJ236" s="13" t="s">
        <v>173</v>
      </c>
      <c r="BK236" s="149">
        <f t="shared" si="39"/>
        <v>0</v>
      </c>
      <c r="BL236" s="13" t="s">
        <v>172</v>
      </c>
      <c r="BM236" s="148" t="s">
        <v>765</v>
      </c>
    </row>
    <row r="237" spans="2:65" s="1" customFormat="1" ht="16.5" customHeight="1">
      <c r="B237" s="135"/>
      <c r="C237" s="155" t="s">
        <v>194</v>
      </c>
      <c r="D237" s="155" t="s">
        <v>556</v>
      </c>
      <c r="E237" s="156" t="s">
        <v>766</v>
      </c>
      <c r="F237" s="157" t="s">
        <v>767</v>
      </c>
      <c r="G237" s="158" t="s">
        <v>425</v>
      </c>
      <c r="H237" s="159">
        <v>327.55200000000002</v>
      </c>
      <c r="I237" s="160"/>
      <c r="J237" s="161">
        <f t="shared" si="30"/>
        <v>0</v>
      </c>
      <c r="K237" s="162"/>
      <c r="L237" s="163"/>
      <c r="M237" s="164" t="s">
        <v>1</v>
      </c>
      <c r="N237" s="165" t="s">
        <v>40</v>
      </c>
      <c r="P237" s="146">
        <f t="shared" si="31"/>
        <v>0</v>
      </c>
      <c r="Q237" s="146">
        <v>1E-3</v>
      </c>
      <c r="R237" s="146">
        <f t="shared" si="32"/>
        <v>0.32755200000000001</v>
      </c>
      <c r="S237" s="146">
        <v>0</v>
      </c>
      <c r="T237" s="147">
        <f t="shared" si="33"/>
        <v>0</v>
      </c>
      <c r="AR237" s="148" t="s">
        <v>543</v>
      </c>
      <c r="AT237" s="148" t="s">
        <v>556</v>
      </c>
      <c r="AU237" s="148" t="s">
        <v>173</v>
      </c>
      <c r="AY237" s="13" t="s">
        <v>164</v>
      </c>
      <c r="BE237" s="149">
        <f t="shared" si="34"/>
        <v>0</v>
      </c>
      <c r="BF237" s="149">
        <f t="shared" si="35"/>
        <v>0</v>
      </c>
      <c r="BG237" s="149">
        <f t="shared" si="36"/>
        <v>0</v>
      </c>
      <c r="BH237" s="149">
        <f t="shared" si="37"/>
        <v>0</v>
      </c>
      <c r="BI237" s="149">
        <f t="shared" si="38"/>
        <v>0</v>
      </c>
      <c r="BJ237" s="13" t="s">
        <v>173</v>
      </c>
      <c r="BK237" s="149">
        <f t="shared" si="39"/>
        <v>0</v>
      </c>
      <c r="BL237" s="13" t="s">
        <v>172</v>
      </c>
      <c r="BM237" s="148" t="s">
        <v>768</v>
      </c>
    </row>
    <row r="238" spans="2:65" s="1" customFormat="1" ht="33" customHeight="1">
      <c r="B238" s="135"/>
      <c r="C238" s="136" t="s">
        <v>167</v>
      </c>
      <c r="D238" s="136" t="s">
        <v>168</v>
      </c>
      <c r="E238" s="137" t="s">
        <v>769</v>
      </c>
      <c r="F238" s="138" t="s">
        <v>770</v>
      </c>
      <c r="G238" s="139" t="s">
        <v>171</v>
      </c>
      <c r="H238" s="140">
        <v>33.345999999999997</v>
      </c>
      <c r="I238" s="141"/>
      <c r="J238" s="142">
        <f t="shared" si="30"/>
        <v>0</v>
      </c>
      <c r="K238" s="143"/>
      <c r="L238" s="28"/>
      <c r="M238" s="144" t="s">
        <v>1</v>
      </c>
      <c r="N238" s="145" t="s">
        <v>40</v>
      </c>
      <c r="P238" s="146">
        <f t="shared" si="31"/>
        <v>0</v>
      </c>
      <c r="Q238" s="146">
        <v>2.5499999999999998E-2</v>
      </c>
      <c r="R238" s="146">
        <f t="shared" si="32"/>
        <v>0.85032299999999983</v>
      </c>
      <c r="S238" s="146">
        <v>0</v>
      </c>
      <c r="T238" s="147">
        <f t="shared" si="33"/>
        <v>0</v>
      </c>
      <c r="AR238" s="148" t="s">
        <v>172</v>
      </c>
      <c r="AT238" s="148" t="s">
        <v>168</v>
      </c>
      <c r="AU238" s="148" t="s">
        <v>173</v>
      </c>
      <c r="AY238" s="13" t="s">
        <v>164</v>
      </c>
      <c r="BE238" s="149">
        <f t="shared" si="34"/>
        <v>0</v>
      </c>
      <c r="BF238" s="149">
        <f t="shared" si="35"/>
        <v>0</v>
      </c>
      <c r="BG238" s="149">
        <f t="shared" si="36"/>
        <v>0</v>
      </c>
      <c r="BH238" s="149">
        <f t="shared" si="37"/>
        <v>0</v>
      </c>
      <c r="BI238" s="149">
        <f t="shared" si="38"/>
        <v>0</v>
      </c>
      <c r="BJ238" s="13" t="s">
        <v>173</v>
      </c>
      <c r="BK238" s="149">
        <f t="shared" si="39"/>
        <v>0</v>
      </c>
      <c r="BL238" s="13" t="s">
        <v>172</v>
      </c>
      <c r="BM238" s="148" t="s">
        <v>771</v>
      </c>
    </row>
    <row r="239" spans="2:65" s="1" customFormat="1" ht="37.9" customHeight="1">
      <c r="B239" s="135"/>
      <c r="C239" s="136" t="s">
        <v>251</v>
      </c>
      <c r="D239" s="136" t="s">
        <v>168</v>
      </c>
      <c r="E239" s="137" t="s">
        <v>772</v>
      </c>
      <c r="F239" s="138" t="s">
        <v>773</v>
      </c>
      <c r="G239" s="139" t="s">
        <v>171</v>
      </c>
      <c r="H239" s="140">
        <v>57.42</v>
      </c>
      <c r="I239" s="141"/>
      <c r="J239" s="142">
        <f t="shared" si="30"/>
        <v>0</v>
      </c>
      <c r="K239" s="143"/>
      <c r="L239" s="28"/>
      <c r="M239" s="144" t="s">
        <v>1</v>
      </c>
      <c r="N239" s="145" t="s">
        <v>40</v>
      </c>
      <c r="P239" s="146">
        <f t="shared" si="31"/>
        <v>0</v>
      </c>
      <c r="Q239" s="146">
        <v>1.6E-2</v>
      </c>
      <c r="R239" s="146">
        <f t="shared" si="32"/>
        <v>0.91872000000000009</v>
      </c>
      <c r="S239" s="146">
        <v>0</v>
      </c>
      <c r="T239" s="147">
        <f t="shared" si="33"/>
        <v>0</v>
      </c>
      <c r="AR239" s="148" t="s">
        <v>172</v>
      </c>
      <c r="AT239" s="148" t="s">
        <v>168</v>
      </c>
      <c r="AU239" s="148" t="s">
        <v>173</v>
      </c>
      <c r="AY239" s="13" t="s">
        <v>164</v>
      </c>
      <c r="BE239" s="149">
        <f t="shared" si="34"/>
        <v>0</v>
      </c>
      <c r="BF239" s="149">
        <f t="shared" si="35"/>
        <v>0</v>
      </c>
      <c r="BG239" s="149">
        <f t="shared" si="36"/>
        <v>0</v>
      </c>
      <c r="BH239" s="149">
        <f t="shared" si="37"/>
        <v>0</v>
      </c>
      <c r="BI239" s="149">
        <f t="shared" si="38"/>
        <v>0</v>
      </c>
      <c r="BJ239" s="13" t="s">
        <v>173</v>
      </c>
      <c r="BK239" s="149">
        <f t="shared" si="39"/>
        <v>0</v>
      </c>
      <c r="BL239" s="13" t="s">
        <v>172</v>
      </c>
      <c r="BM239" s="148" t="s">
        <v>774</v>
      </c>
    </row>
    <row r="240" spans="2:65" s="1" customFormat="1" ht="21.75" customHeight="1">
      <c r="B240" s="135"/>
      <c r="C240" s="136" t="s">
        <v>308</v>
      </c>
      <c r="D240" s="136" t="s">
        <v>168</v>
      </c>
      <c r="E240" s="137" t="s">
        <v>775</v>
      </c>
      <c r="F240" s="138" t="s">
        <v>776</v>
      </c>
      <c r="G240" s="139" t="s">
        <v>171</v>
      </c>
      <c r="H240" s="140">
        <v>61.33</v>
      </c>
      <c r="I240" s="141"/>
      <c r="J240" s="142">
        <f t="shared" si="30"/>
        <v>0</v>
      </c>
      <c r="K240" s="143"/>
      <c r="L240" s="28"/>
      <c r="M240" s="144" t="s">
        <v>1</v>
      </c>
      <c r="N240" s="145" t="s">
        <v>40</v>
      </c>
      <c r="P240" s="146">
        <f t="shared" si="31"/>
        <v>0</v>
      </c>
      <c r="Q240" s="146">
        <v>0.14419999999999999</v>
      </c>
      <c r="R240" s="146">
        <f t="shared" si="32"/>
        <v>8.8437859999999997</v>
      </c>
      <c r="S240" s="146">
        <v>0</v>
      </c>
      <c r="T240" s="147">
        <f t="shared" si="33"/>
        <v>0</v>
      </c>
      <c r="AR240" s="148" t="s">
        <v>172</v>
      </c>
      <c r="AT240" s="148" t="s">
        <v>168</v>
      </c>
      <c r="AU240" s="148" t="s">
        <v>173</v>
      </c>
      <c r="AY240" s="13" t="s">
        <v>164</v>
      </c>
      <c r="BE240" s="149">
        <f t="shared" si="34"/>
        <v>0</v>
      </c>
      <c r="BF240" s="149">
        <f t="shared" si="35"/>
        <v>0</v>
      </c>
      <c r="BG240" s="149">
        <f t="shared" si="36"/>
        <v>0</v>
      </c>
      <c r="BH240" s="149">
        <f t="shared" si="37"/>
        <v>0</v>
      </c>
      <c r="BI240" s="149">
        <f t="shared" si="38"/>
        <v>0</v>
      </c>
      <c r="BJ240" s="13" t="s">
        <v>173</v>
      </c>
      <c r="BK240" s="149">
        <f t="shared" si="39"/>
        <v>0</v>
      </c>
      <c r="BL240" s="13" t="s">
        <v>172</v>
      </c>
      <c r="BM240" s="148" t="s">
        <v>777</v>
      </c>
    </row>
    <row r="241" spans="2:65" s="1" customFormat="1" ht="37.9" customHeight="1">
      <c r="B241" s="135"/>
      <c r="C241" s="136" t="s">
        <v>778</v>
      </c>
      <c r="D241" s="136" t="s">
        <v>168</v>
      </c>
      <c r="E241" s="137" t="s">
        <v>779</v>
      </c>
      <c r="F241" s="138" t="s">
        <v>780</v>
      </c>
      <c r="G241" s="139" t="s">
        <v>171</v>
      </c>
      <c r="H241" s="140">
        <v>1816.5</v>
      </c>
      <c r="I241" s="141"/>
      <c r="J241" s="142">
        <f t="shared" si="30"/>
        <v>0</v>
      </c>
      <c r="K241" s="143"/>
      <c r="L241" s="28"/>
      <c r="M241" s="144" t="s">
        <v>1</v>
      </c>
      <c r="N241" s="145" t="s">
        <v>40</v>
      </c>
      <c r="P241" s="146">
        <f t="shared" si="31"/>
        <v>0</v>
      </c>
      <c r="Q241" s="146">
        <v>0</v>
      </c>
      <c r="R241" s="146">
        <f t="shared" si="32"/>
        <v>0</v>
      </c>
      <c r="S241" s="146">
        <v>0</v>
      </c>
      <c r="T241" s="147">
        <f t="shared" si="33"/>
        <v>0</v>
      </c>
      <c r="AR241" s="148" t="s">
        <v>172</v>
      </c>
      <c r="AT241" s="148" t="s">
        <v>168</v>
      </c>
      <c r="AU241" s="148" t="s">
        <v>173</v>
      </c>
      <c r="AY241" s="13" t="s">
        <v>164</v>
      </c>
      <c r="BE241" s="149">
        <f t="shared" si="34"/>
        <v>0</v>
      </c>
      <c r="BF241" s="149">
        <f t="shared" si="35"/>
        <v>0</v>
      </c>
      <c r="BG241" s="149">
        <f t="shared" si="36"/>
        <v>0</v>
      </c>
      <c r="BH241" s="149">
        <f t="shared" si="37"/>
        <v>0</v>
      </c>
      <c r="BI241" s="149">
        <f t="shared" si="38"/>
        <v>0</v>
      </c>
      <c r="BJ241" s="13" t="s">
        <v>173</v>
      </c>
      <c r="BK241" s="149">
        <f t="shared" si="39"/>
        <v>0</v>
      </c>
      <c r="BL241" s="13" t="s">
        <v>172</v>
      </c>
      <c r="BM241" s="148" t="s">
        <v>781</v>
      </c>
    </row>
    <row r="242" spans="2:65" s="1" customFormat="1" ht="24.2" customHeight="1">
      <c r="B242" s="135"/>
      <c r="C242" s="136" t="s">
        <v>782</v>
      </c>
      <c r="D242" s="136" t="s">
        <v>168</v>
      </c>
      <c r="E242" s="137" t="s">
        <v>783</v>
      </c>
      <c r="F242" s="138" t="s">
        <v>784</v>
      </c>
      <c r="G242" s="139" t="s">
        <v>171</v>
      </c>
      <c r="H242" s="140">
        <v>67.33</v>
      </c>
      <c r="I242" s="141"/>
      <c r="J242" s="142">
        <f t="shared" si="30"/>
        <v>0</v>
      </c>
      <c r="K242" s="143"/>
      <c r="L242" s="28"/>
      <c r="M242" s="144" t="s">
        <v>1</v>
      </c>
      <c r="N242" s="145" t="s">
        <v>40</v>
      </c>
      <c r="P242" s="146">
        <f t="shared" si="31"/>
        <v>0</v>
      </c>
      <c r="Q242" s="146">
        <v>1.6320000000000001E-2</v>
      </c>
      <c r="R242" s="146">
        <f t="shared" si="32"/>
        <v>1.0988256000000001</v>
      </c>
      <c r="S242" s="146">
        <v>0</v>
      </c>
      <c r="T242" s="147">
        <f t="shared" si="33"/>
        <v>0</v>
      </c>
      <c r="AR242" s="148" t="s">
        <v>172</v>
      </c>
      <c r="AT242" s="148" t="s">
        <v>168</v>
      </c>
      <c r="AU242" s="148" t="s">
        <v>173</v>
      </c>
      <c r="AY242" s="13" t="s">
        <v>164</v>
      </c>
      <c r="BE242" s="149">
        <f t="shared" si="34"/>
        <v>0</v>
      </c>
      <c r="BF242" s="149">
        <f t="shared" si="35"/>
        <v>0</v>
      </c>
      <c r="BG242" s="149">
        <f t="shared" si="36"/>
        <v>0</v>
      </c>
      <c r="BH242" s="149">
        <f t="shared" si="37"/>
        <v>0</v>
      </c>
      <c r="BI242" s="149">
        <f t="shared" si="38"/>
        <v>0</v>
      </c>
      <c r="BJ242" s="13" t="s">
        <v>173</v>
      </c>
      <c r="BK242" s="149">
        <f t="shared" si="39"/>
        <v>0</v>
      </c>
      <c r="BL242" s="13" t="s">
        <v>172</v>
      </c>
      <c r="BM242" s="148" t="s">
        <v>785</v>
      </c>
    </row>
    <row r="243" spans="2:65" s="1" customFormat="1" ht="24.2" customHeight="1">
      <c r="B243" s="135"/>
      <c r="C243" s="136" t="s">
        <v>786</v>
      </c>
      <c r="D243" s="136" t="s">
        <v>168</v>
      </c>
      <c r="E243" s="137" t="s">
        <v>787</v>
      </c>
      <c r="F243" s="138" t="s">
        <v>788</v>
      </c>
      <c r="G243" s="139" t="s">
        <v>171</v>
      </c>
      <c r="H243" s="140">
        <v>1528.73</v>
      </c>
      <c r="I243" s="141"/>
      <c r="J243" s="142">
        <f t="shared" si="30"/>
        <v>0</v>
      </c>
      <c r="K243" s="143"/>
      <c r="L243" s="28"/>
      <c r="M243" s="144" t="s">
        <v>1</v>
      </c>
      <c r="N243" s="145" t="s">
        <v>40</v>
      </c>
      <c r="P243" s="146">
        <f t="shared" si="31"/>
        <v>0</v>
      </c>
      <c r="Q243" s="146">
        <v>1.6320000000000001E-2</v>
      </c>
      <c r="R243" s="146">
        <f t="shared" si="32"/>
        <v>24.948873600000002</v>
      </c>
      <c r="S243" s="146">
        <v>0</v>
      </c>
      <c r="T243" s="147">
        <f t="shared" si="33"/>
        <v>0</v>
      </c>
      <c r="AR243" s="148" t="s">
        <v>172</v>
      </c>
      <c r="AT243" s="148" t="s">
        <v>168</v>
      </c>
      <c r="AU243" s="148" t="s">
        <v>173</v>
      </c>
      <c r="AY243" s="13" t="s">
        <v>164</v>
      </c>
      <c r="BE243" s="149">
        <f t="shared" si="34"/>
        <v>0</v>
      </c>
      <c r="BF243" s="149">
        <f t="shared" si="35"/>
        <v>0</v>
      </c>
      <c r="BG243" s="149">
        <f t="shared" si="36"/>
        <v>0</v>
      </c>
      <c r="BH243" s="149">
        <f t="shared" si="37"/>
        <v>0</v>
      </c>
      <c r="BI243" s="149">
        <f t="shared" si="38"/>
        <v>0</v>
      </c>
      <c r="BJ243" s="13" t="s">
        <v>173</v>
      </c>
      <c r="BK243" s="149">
        <f t="shared" si="39"/>
        <v>0</v>
      </c>
      <c r="BL243" s="13" t="s">
        <v>172</v>
      </c>
      <c r="BM243" s="148" t="s">
        <v>789</v>
      </c>
    </row>
    <row r="244" spans="2:65" s="1" customFormat="1" ht="24.2" customHeight="1">
      <c r="B244" s="135"/>
      <c r="C244" s="136" t="s">
        <v>790</v>
      </c>
      <c r="D244" s="136" t="s">
        <v>168</v>
      </c>
      <c r="E244" s="137" t="s">
        <v>791</v>
      </c>
      <c r="F244" s="138" t="s">
        <v>792</v>
      </c>
      <c r="G244" s="139" t="s">
        <v>192</v>
      </c>
      <c r="H244" s="140">
        <v>34</v>
      </c>
      <c r="I244" s="141"/>
      <c r="J244" s="142">
        <f t="shared" si="30"/>
        <v>0</v>
      </c>
      <c r="K244" s="143"/>
      <c r="L244" s="28"/>
      <c r="M244" s="144" t="s">
        <v>1</v>
      </c>
      <c r="N244" s="145" t="s">
        <v>40</v>
      </c>
      <c r="P244" s="146">
        <f t="shared" si="31"/>
        <v>0</v>
      </c>
      <c r="Q244" s="146">
        <v>3.9640000000000002E-2</v>
      </c>
      <c r="R244" s="146">
        <f t="shared" si="32"/>
        <v>1.3477600000000001</v>
      </c>
      <c r="S244" s="146">
        <v>0</v>
      </c>
      <c r="T244" s="147">
        <f t="shared" si="33"/>
        <v>0</v>
      </c>
      <c r="AR244" s="148" t="s">
        <v>172</v>
      </c>
      <c r="AT244" s="148" t="s">
        <v>168</v>
      </c>
      <c r="AU244" s="148" t="s">
        <v>173</v>
      </c>
      <c r="AY244" s="13" t="s">
        <v>164</v>
      </c>
      <c r="BE244" s="149">
        <f t="shared" si="34"/>
        <v>0</v>
      </c>
      <c r="BF244" s="149">
        <f t="shared" si="35"/>
        <v>0</v>
      </c>
      <c r="BG244" s="149">
        <f t="shared" si="36"/>
        <v>0</v>
      </c>
      <c r="BH244" s="149">
        <f t="shared" si="37"/>
        <v>0</v>
      </c>
      <c r="BI244" s="149">
        <f t="shared" si="38"/>
        <v>0</v>
      </c>
      <c r="BJ244" s="13" t="s">
        <v>173</v>
      </c>
      <c r="BK244" s="149">
        <f t="shared" si="39"/>
        <v>0</v>
      </c>
      <c r="BL244" s="13" t="s">
        <v>172</v>
      </c>
      <c r="BM244" s="148" t="s">
        <v>793</v>
      </c>
    </row>
    <row r="245" spans="2:65" s="1" customFormat="1" ht="24.2" customHeight="1">
      <c r="B245" s="135"/>
      <c r="C245" s="155" t="s">
        <v>794</v>
      </c>
      <c r="D245" s="155" t="s">
        <v>556</v>
      </c>
      <c r="E245" s="156" t="s">
        <v>795</v>
      </c>
      <c r="F245" s="157" t="s">
        <v>796</v>
      </c>
      <c r="G245" s="158" t="s">
        <v>192</v>
      </c>
      <c r="H245" s="159">
        <v>34</v>
      </c>
      <c r="I245" s="160"/>
      <c r="J245" s="161">
        <f t="shared" si="30"/>
        <v>0</v>
      </c>
      <c r="K245" s="162"/>
      <c r="L245" s="163"/>
      <c r="M245" s="164" t="s">
        <v>1</v>
      </c>
      <c r="N245" s="165" t="s">
        <v>40</v>
      </c>
      <c r="P245" s="146">
        <f t="shared" si="31"/>
        <v>0</v>
      </c>
      <c r="Q245" s="146">
        <v>0.01</v>
      </c>
      <c r="R245" s="146">
        <f t="shared" si="32"/>
        <v>0.34</v>
      </c>
      <c r="S245" s="146">
        <v>0</v>
      </c>
      <c r="T245" s="147">
        <f t="shared" si="33"/>
        <v>0</v>
      </c>
      <c r="AR245" s="148" t="s">
        <v>543</v>
      </c>
      <c r="AT245" s="148" t="s">
        <v>556</v>
      </c>
      <c r="AU245" s="148" t="s">
        <v>173</v>
      </c>
      <c r="AY245" s="13" t="s">
        <v>164</v>
      </c>
      <c r="BE245" s="149">
        <f t="shared" si="34"/>
        <v>0</v>
      </c>
      <c r="BF245" s="149">
        <f t="shared" si="35"/>
        <v>0</v>
      </c>
      <c r="BG245" s="149">
        <f t="shared" si="36"/>
        <v>0</v>
      </c>
      <c r="BH245" s="149">
        <f t="shared" si="37"/>
        <v>0</v>
      </c>
      <c r="BI245" s="149">
        <f t="shared" si="38"/>
        <v>0</v>
      </c>
      <c r="BJ245" s="13" t="s">
        <v>173</v>
      </c>
      <c r="BK245" s="149">
        <f t="shared" si="39"/>
        <v>0</v>
      </c>
      <c r="BL245" s="13" t="s">
        <v>172</v>
      </c>
      <c r="BM245" s="148" t="s">
        <v>797</v>
      </c>
    </row>
    <row r="246" spans="2:65" s="1" customFormat="1" ht="24.2" customHeight="1">
      <c r="B246" s="135"/>
      <c r="C246" s="136" t="s">
        <v>798</v>
      </c>
      <c r="D246" s="136" t="s">
        <v>168</v>
      </c>
      <c r="E246" s="137" t="s">
        <v>799</v>
      </c>
      <c r="F246" s="138" t="s">
        <v>800</v>
      </c>
      <c r="G246" s="139" t="s">
        <v>192</v>
      </c>
      <c r="H246" s="140">
        <v>2</v>
      </c>
      <c r="I246" s="141"/>
      <c r="J246" s="142">
        <f t="shared" si="30"/>
        <v>0</v>
      </c>
      <c r="K246" s="143"/>
      <c r="L246" s="28"/>
      <c r="M246" s="144" t="s">
        <v>1</v>
      </c>
      <c r="N246" s="145" t="s">
        <v>40</v>
      </c>
      <c r="P246" s="146">
        <f t="shared" si="31"/>
        <v>0</v>
      </c>
      <c r="Q246" s="146">
        <v>4.5481000000000001E-2</v>
      </c>
      <c r="R246" s="146">
        <f t="shared" si="32"/>
        <v>9.0962000000000001E-2</v>
      </c>
      <c r="S246" s="146">
        <v>0</v>
      </c>
      <c r="T246" s="147">
        <f t="shared" si="33"/>
        <v>0</v>
      </c>
      <c r="AR246" s="148" t="s">
        <v>172</v>
      </c>
      <c r="AT246" s="148" t="s">
        <v>168</v>
      </c>
      <c r="AU246" s="148" t="s">
        <v>173</v>
      </c>
      <c r="AY246" s="13" t="s">
        <v>164</v>
      </c>
      <c r="BE246" s="149">
        <f t="shared" si="34"/>
        <v>0</v>
      </c>
      <c r="BF246" s="149">
        <f t="shared" si="35"/>
        <v>0</v>
      </c>
      <c r="BG246" s="149">
        <f t="shared" si="36"/>
        <v>0</v>
      </c>
      <c r="BH246" s="149">
        <f t="shared" si="37"/>
        <v>0</v>
      </c>
      <c r="BI246" s="149">
        <f t="shared" si="38"/>
        <v>0</v>
      </c>
      <c r="BJ246" s="13" t="s">
        <v>173</v>
      </c>
      <c r="BK246" s="149">
        <f t="shared" si="39"/>
        <v>0</v>
      </c>
      <c r="BL246" s="13" t="s">
        <v>172</v>
      </c>
      <c r="BM246" s="148" t="s">
        <v>801</v>
      </c>
    </row>
    <row r="247" spans="2:65" s="1" customFormat="1" ht="24.2" customHeight="1">
      <c r="B247" s="135"/>
      <c r="C247" s="155" t="s">
        <v>802</v>
      </c>
      <c r="D247" s="155" t="s">
        <v>556</v>
      </c>
      <c r="E247" s="156" t="s">
        <v>803</v>
      </c>
      <c r="F247" s="157" t="s">
        <v>804</v>
      </c>
      <c r="G247" s="158" t="s">
        <v>192</v>
      </c>
      <c r="H247" s="159">
        <v>2</v>
      </c>
      <c r="I247" s="160"/>
      <c r="J247" s="161">
        <f t="shared" si="30"/>
        <v>0</v>
      </c>
      <c r="K247" s="162"/>
      <c r="L247" s="163"/>
      <c r="M247" s="164" t="s">
        <v>1</v>
      </c>
      <c r="N247" s="165" t="s">
        <v>40</v>
      </c>
      <c r="P247" s="146">
        <f t="shared" si="31"/>
        <v>0</v>
      </c>
      <c r="Q247" s="146">
        <v>0.01</v>
      </c>
      <c r="R247" s="146">
        <f t="shared" si="32"/>
        <v>0.02</v>
      </c>
      <c r="S247" s="146">
        <v>0</v>
      </c>
      <c r="T247" s="147">
        <f t="shared" si="33"/>
        <v>0</v>
      </c>
      <c r="AR247" s="148" t="s">
        <v>543</v>
      </c>
      <c r="AT247" s="148" t="s">
        <v>556</v>
      </c>
      <c r="AU247" s="148" t="s">
        <v>173</v>
      </c>
      <c r="AY247" s="13" t="s">
        <v>164</v>
      </c>
      <c r="BE247" s="149">
        <f t="shared" si="34"/>
        <v>0</v>
      </c>
      <c r="BF247" s="149">
        <f t="shared" si="35"/>
        <v>0</v>
      </c>
      <c r="BG247" s="149">
        <f t="shared" si="36"/>
        <v>0</v>
      </c>
      <c r="BH247" s="149">
        <f t="shared" si="37"/>
        <v>0</v>
      </c>
      <c r="BI247" s="149">
        <f t="shared" si="38"/>
        <v>0</v>
      </c>
      <c r="BJ247" s="13" t="s">
        <v>173</v>
      </c>
      <c r="BK247" s="149">
        <f t="shared" si="39"/>
        <v>0</v>
      </c>
      <c r="BL247" s="13" t="s">
        <v>172</v>
      </c>
      <c r="BM247" s="148" t="s">
        <v>805</v>
      </c>
    </row>
    <row r="248" spans="2:65" s="1" customFormat="1" ht="24.2" customHeight="1">
      <c r="B248" s="135"/>
      <c r="C248" s="136" t="s">
        <v>806</v>
      </c>
      <c r="D248" s="136" t="s">
        <v>168</v>
      </c>
      <c r="E248" s="137" t="s">
        <v>807</v>
      </c>
      <c r="F248" s="138" t="s">
        <v>808</v>
      </c>
      <c r="G248" s="139" t="s">
        <v>192</v>
      </c>
      <c r="H248" s="140">
        <v>5</v>
      </c>
      <c r="I248" s="141"/>
      <c r="J248" s="142">
        <f t="shared" si="30"/>
        <v>0</v>
      </c>
      <c r="K248" s="143"/>
      <c r="L248" s="28"/>
      <c r="M248" s="144" t="s">
        <v>1</v>
      </c>
      <c r="N248" s="145" t="s">
        <v>40</v>
      </c>
      <c r="P248" s="146">
        <f t="shared" si="31"/>
        <v>0</v>
      </c>
      <c r="Q248" s="146">
        <v>0.43752495000000002</v>
      </c>
      <c r="R248" s="146">
        <f t="shared" si="32"/>
        <v>2.1876247500000003</v>
      </c>
      <c r="S248" s="146">
        <v>0</v>
      </c>
      <c r="T248" s="147">
        <f t="shared" si="33"/>
        <v>0</v>
      </c>
      <c r="AR248" s="148" t="s">
        <v>172</v>
      </c>
      <c r="AT248" s="148" t="s">
        <v>168</v>
      </c>
      <c r="AU248" s="148" t="s">
        <v>173</v>
      </c>
      <c r="AY248" s="13" t="s">
        <v>164</v>
      </c>
      <c r="BE248" s="149">
        <f t="shared" si="34"/>
        <v>0</v>
      </c>
      <c r="BF248" s="149">
        <f t="shared" si="35"/>
        <v>0</v>
      </c>
      <c r="BG248" s="149">
        <f t="shared" si="36"/>
        <v>0</v>
      </c>
      <c r="BH248" s="149">
        <f t="shared" si="37"/>
        <v>0</v>
      </c>
      <c r="BI248" s="149">
        <f t="shared" si="38"/>
        <v>0</v>
      </c>
      <c r="BJ248" s="13" t="s">
        <v>173</v>
      </c>
      <c r="BK248" s="149">
        <f t="shared" si="39"/>
        <v>0</v>
      </c>
      <c r="BL248" s="13" t="s">
        <v>172</v>
      </c>
      <c r="BM248" s="148" t="s">
        <v>809</v>
      </c>
    </row>
    <row r="249" spans="2:65" s="1" customFormat="1" ht="24.2" customHeight="1">
      <c r="B249" s="135"/>
      <c r="C249" s="155" t="s">
        <v>810</v>
      </c>
      <c r="D249" s="155" t="s">
        <v>556</v>
      </c>
      <c r="E249" s="156" t="s">
        <v>811</v>
      </c>
      <c r="F249" s="157" t="s">
        <v>812</v>
      </c>
      <c r="G249" s="158" t="s">
        <v>192</v>
      </c>
      <c r="H249" s="159">
        <v>5</v>
      </c>
      <c r="I249" s="160"/>
      <c r="J249" s="161">
        <f t="shared" si="30"/>
        <v>0</v>
      </c>
      <c r="K249" s="162"/>
      <c r="L249" s="163"/>
      <c r="M249" s="164" t="s">
        <v>1</v>
      </c>
      <c r="N249" s="165" t="s">
        <v>40</v>
      </c>
      <c r="P249" s="146">
        <f t="shared" si="31"/>
        <v>0</v>
      </c>
      <c r="Q249" s="146">
        <v>1.0999999999999999E-2</v>
      </c>
      <c r="R249" s="146">
        <f t="shared" si="32"/>
        <v>5.4999999999999993E-2</v>
      </c>
      <c r="S249" s="146">
        <v>0</v>
      </c>
      <c r="T249" s="147">
        <f t="shared" si="33"/>
        <v>0</v>
      </c>
      <c r="AR249" s="148" t="s">
        <v>543</v>
      </c>
      <c r="AT249" s="148" t="s">
        <v>556</v>
      </c>
      <c r="AU249" s="148" t="s">
        <v>173</v>
      </c>
      <c r="AY249" s="13" t="s">
        <v>164</v>
      </c>
      <c r="BE249" s="149">
        <f t="shared" si="34"/>
        <v>0</v>
      </c>
      <c r="BF249" s="149">
        <f t="shared" si="35"/>
        <v>0</v>
      </c>
      <c r="BG249" s="149">
        <f t="shared" si="36"/>
        <v>0</v>
      </c>
      <c r="BH249" s="149">
        <f t="shared" si="37"/>
        <v>0</v>
      </c>
      <c r="BI249" s="149">
        <f t="shared" si="38"/>
        <v>0</v>
      </c>
      <c r="BJ249" s="13" t="s">
        <v>173</v>
      </c>
      <c r="BK249" s="149">
        <f t="shared" si="39"/>
        <v>0</v>
      </c>
      <c r="BL249" s="13" t="s">
        <v>172</v>
      </c>
      <c r="BM249" s="148" t="s">
        <v>813</v>
      </c>
    </row>
    <row r="250" spans="2:65" s="1" customFormat="1" ht="24.2" customHeight="1">
      <c r="B250" s="135"/>
      <c r="C250" s="136" t="s">
        <v>814</v>
      </c>
      <c r="D250" s="136" t="s">
        <v>168</v>
      </c>
      <c r="E250" s="137" t="s">
        <v>815</v>
      </c>
      <c r="F250" s="138" t="s">
        <v>816</v>
      </c>
      <c r="G250" s="139" t="s">
        <v>192</v>
      </c>
      <c r="H250" s="140">
        <v>1</v>
      </c>
      <c r="I250" s="141"/>
      <c r="J250" s="142">
        <f t="shared" si="30"/>
        <v>0</v>
      </c>
      <c r="K250" s="143"/>
      <c r="L250" s="28"/>
      <c r="M250" s="144" t="s">
        <v>1</v>
      </c>
      <c r="N250" s="145" t="s">
        <v>40</v>
      </c>
      <c r="P250" s="146">
        <f t="shared" si="31"/>
        <v>0</v>
      </c>
      <c r="Q250" s="146">
        <v>0.54223222000000004</v>
      </c>
      <c r="R250" s="146">
        <f t="shared" si="32"/>
        <v>0.54223222000000004</v>
      </c>
      <c r="S250" s="146">
        <v>0</v>
      </c>
      <c r="T250" s="147">
        <f t="shared" si="33"/>
        <v>0</v>
      </c>
      <c r="AR250" s="148" t="s">
        <v>172</v>
      </c>
      <c r="AT250" s="148" t="s">
        <v>168</v>
      </c>
      <c r="AU250" s="148" t="s">
        <v>173</v>
      </c>
      <c r="AY250" s="13" t="s">
        <v>164</v>
      </c>
      <c r="BE250" s="149">
        <f t="shared" si="34"/>
        <v>0</v>
      </c>
      <c r="BF250" s="149">
        <f t="shared" si="35"/>
        <v>0</v>
      </c>
      <c r="BG250" s="149">
        <f t="shared" si="36"/>
        <v>0</v>
      </c>
      <c r="BH250" s="149">
        <f t="shared" si="37"/>
        <v>0</v>
      </c>
      <c r="BI250" s="149">
        <f t="shared" si="38"/>
        <v>0</v>
      </c>
      <c r="BJ250" s="13" t="s">
        <v>173</v>
      </c>
      <c r="BK250" s="149">
        <f t="shared" si="39"/>
        <v>0</v>
      </c>
      <c r="BL250" s="13" t="s">
        <v>172</v>
      </c>
      <c r="BM250" s="148" t="s">
        <v>817</v>
      </c>
    </row>
    <row r="251" spans="2:65" s="1" customFormat="1" ht="24.2" customHeight="1">
      <c r="B251" s="135"/>
      <c r="C251" s="155" t="s">
        <v>818</v>
      </c>
      <c r="D251" s="155" t="s">
        <v>556</v>
      </c>
      <c r="E251" s="156" t="s">
        <v>819</v>
      </c>
      <c r="F251" s="157" t="s">
        <v>820</v>
      </c>
      <c r="G251" s="158" t="s">
        <v>192</v>
      </c>
      <c r="H251" s="159">
        <v>1</v>
      </c>
      <c r="I251" s="160"/>
      <c r="J251" s="161">
        <f t="shared" si="30"/>
        <v>0</v>
      </c>
      <c r="K251" s="162"/>
      <c r="L251" s="163"/>
      <c r="M251" s="164" t="s">
        <v>1</v>
      </c>
      <c r="N251" s="165" t="s">
        <v>40</v>
      </c>
      <c r="P251" s="146">
        <f t="shared" si="31"/>
        <v>0</v>
      </c>
      <c r="Q251" s="146">
        <v>1.2E-2</v>
      </c>
      <c r="R251" s="146">
        <f t="shared" si="32"/>
        <v>1.2E-2</v>
      </c>
      <c r="S251" s="146">
        <v>0</v>
      </c>
      <c r="T251" s="147">
        <f t="shared" si="33"/>
        <v>0</v>
      </c>
      <c r="AR251" s="148" t="s">
        <v>543</v>
      </c>
      <c r="AT251" s="148" t="s">
        <v>556</v>
      </c>
      <c r="AU251" s="148" t="s">
        <v>173</v>
      </c>
      <c r="AY251" s="13" t="s">
        <v>164</v>
      </c>
      <c r="BE251" s="149">
        <f t="shared" si="34"/>
        <v>0</v>
      </c>
      <c r="BF251" s="149">
        <f t="shared" si="35"/>
        <v>0</v>
      </c>
      <c r="BG251" s="149">
        <f t="shared" si="36"/>
        <v>0</v>
      </c>
      <c r="BH251" s="149">
        <f t="shared" si="37"/>
        <v>0</v>
      </c>
      <c r="BI251" s="149">
        <f t="shared" si="38"/>
        <v>0</v>
      </c>
      <c r="BJ251" s="13" t="s">
        <v>173</v>
      </c>
      <c r="BK251" s="149">
        <f t="shared" si="39"/>
        <v>0</v>
      </c>
      <c r="BL251" s="13" t="s">
        <v>172</v>
      </c>
      <c r="BM251" s="148" t="s">
        <v>821</v>
      </c>
    </row>
    <row r="252" spans="2:65" s="11" customFormat="1" ht="22.9" customHeight="1">
      <c r="B252" s="123"/>
      <c r="D252" s="124" t="s">
        <v>73</v>
      </c>
      <c r="E252" s="133" t="s">
        <v>543</v>
      </c>
      <c r="F252" s="133" t="s">
        <v>822</v>
      </c>
      <c r="I252" s="126"/>
      <c r="J252" s="134">
        <f>BK252</f>
        <v>0</v>
      </c>
      <c r="L252" s="123"/>
      <c r="M252" s="128"/>
      <c r="P252" s="129">
        <f>SUM(P253:P254)</f>
        <v>0</v>
      </c>
      <c r="R252" s="129">
        <f>SUM(R253:R254)</f>
        <v>5.4667930000000003E-2</v>
      </c>
      <c r="T252" s="130">
        <f>SUM(T253:T254)</f>
        <v>0</v>
      </c>
      <c r="AR252" s="124" t="s">
        <v>82</v>
      </c>
      <c r="AT252" s="131" t="s">
        <v>73</v>
      </c>
      <c r="AU252" s="131" t="s">
        <v>82</v>
      </c>
      <c r="AY252" s="124" t="s">
        <v>164</v>
      </c>
      <c r="BK252" s="132">
        <f>SUM(BK253:BK254)</f>
        <v>0</v>
      </c>
    </row>
    <row r="253" spans="2:65" s="1" customFormat="1" ht="24.2" customHeight="1">
      <c r="B253" s="135"/>
      <c r="C253" s="136" t="s">
        <v>823</v>
      </c>
      <c r="D253" s="136" t="s">
        <v>168</v>
      </c>
      <c r="E253" s="137" t="s">
        <v>824</v>
      </c>
      <c r="F253" s="138" t="s">
        <v>825</v>
      </c>
      <c r="G253" s="139" t="s">
        <v>249</v>
      </c>
      <c r="H253" s="140">
        <v>4</v>
      </c>
      <c r="I253" s="141"/>
      <c r="J253" s="142">
        <f>ROUND(I253*H253,2)</f>
        <v>0</v>
      </c>
      <c r="K253" s="143"/>
      <c r="L253" s="28"/>
      <c r="M253" s="144" t="s">
        <v>1</v>
      </c>
      <c r="N253" s="145" t="s">
        <v>40</v>
      </c>
      <c r="P253" s="146">
        <f>O253*H253</f>
        <v>0</v>
      </c>
      <c r="Q253" s="146">
        <v>1.0240000000000001E-2</v>
      </c>
      <c r="R253" s="146">
        <f>Q253*H253</f>
        <v>4.0960000000000003E-2</v>
      </c>
      <c r="S253" s="146">
        <v>0</v>
      </c>
      <c r="T253" s="147">
        <f>S253*H253</f>
        <v>0</v>
      </c>
      <c r="AR253" s="148" t="s">
        <v>172</v>
      </c>
      <c r="AT253" s="148" t="s">
        <v>168</v>
      </c>
      <c r="AU253" s="148" t="s">
        <v>173</v>
      </c>
      <c r="AY253" s="13" t="s">
        <v>164</v>
      </c>
      <c r="BE253" s="149">
        <f>IF(N253="základná",J253,0)</f>
        <v>0</v>
      </c>
      <c r="BF253" s="149">
        <f>IF(N253="znížená",J253,0)</f>
        <v>0</v>
      </c>
      <c r="BG253" s="149">
        <f>IF(N253="zákl. prenesená",J253,0)</f>
        <v>0</v>
      </c>
      <c r="BH253" s="149">
        <f>IF(N253="zníž. prenesená",J253,0)</f>
        <v>0</v>
      </c>
      <c r="BI253" s="149">
        <f>IF(N253="nulová",J253,0)</f>
        <v>0</v>
      </c>
      <c r="BJ253" s="13" t="s">
        <v>173</v>
      </c>
      <c r="BK253" s="149">
        <f>ROUND(I253*H253,2)</f>
        <v>0</v>
      </c>
      <c r="BL253" s="13" t="s">
        <v>172</v>
      </c>
      <c r="BM253" s="148" t="s">
        <v>826</v>
      </c>
    </row>
    <row r="254" spans="2:65" s="1" customFormat="1" ht="16.5" customHeight="1">
      <c r="B254" s="135"/>
      <c r="C254" s="136" t="s">
        <v>827</v>
      </c>
      <c r="D254" s="136" t="s">
        <v>168</v>
      </c>
      <c r="E254" s="137" t="s">
        <v>828</v>
      </c>
      <c r="F254" s="138" t="s">
        <v>829</v>
      </c>
      <c r="G254" s="139" t="s">
        <v>192</v>
      </c>
      <c r="H254" s="140">
        <v>1</v>
      </c>
      <c r="I254" s="141"/>
      <c r="J254" s="142">
        <f>ROUND(I254*H254,2)</f>
        <v>0</v>
      </c>
      <c r="K254" s="143"/>
      <c r="L254" s="28"/>
      <c r="M254" s="144" t="s">
        <v>1</v>
      </c>
      <c r="N254" s="145" t="s">
        <v>40</v>
      </c>
      <c r="P254" s="146">
        <f>O254*H254</f>
        <v>0</v>
      </c>
      <c r="Q254" s="146">
        <v>1.370793E-2</v>
      </c>
      <c r="R254" s="146">
        <f>Q254*H254</f>
        <v>1.370793E-2</v>
      </c>
      <c r="S254" s="146">
        <v>0</v>
      </c>
      <c r="T254" s="147">
        <f>S254*H254</f>
        <v>0</v>
      </c>
      <c r="AR254" s="148" t="s">
        <v>172</v>
      </c>
      <c r="AT254" s="148" t="s">
        <v>168</v>
      </c>
      <c r="AU254" s="148" t="s">
        <v>173</v>
      </c>
      <c r="AY254" s="13" t="s">
        <v>164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173</v>
      </c>
      <c r="BK254" s="149">
        <f>ROUND(I254*H254,2)</f>
        <v>0</v>
      </c>
      <c r="BL254" s="13" t="s">
        <v>172</v>
      </c>
      <c r="BM254" s="148" t="s">
        <v>830</v>
      </c>
    </row>
    <row r="255" spans="2:65" s="11" customFormat="1" ht="22.9" customHeight="1">
      <c r="B255" s="123"/>
      <c r="D255" s="124" t="s">
        <v>73</v>
      </c>
      <c r="E255" s="133" t="s">
        <v>165</v>
      </c>
      <c r="F255" s="133" t="s">
        <v>166</v>
      </c>
      <c r="I255" s="126"/>
      <c r="J255" s="134">
        <f>BK255</f>
        <v>0</v>
      </c>
      <c r="L255" s="123"/>
      <c r="M255" s="128"/>
      <c r="P255" s="129">
        <f>SUM(P256:P274)</f>
        <v>0</v>
      </c>
      <c r="R255" s="129">
        <f>SUM(R256:R274)</f>
        <v>151.0155381916</v>
      </c>
      <c r="T255" s="130">
        <f>SUM(T256:T274)</f>
        <v>0</v>
      </c>
      <c r="AR255" s="124" t="s">
        <v>82</v>
      </c>
      <c r="AT255" s="131" t="s">
        <v>73</v>
      </c>
      <c r="AU255" s="131" t="s">
        <v>82</v>
      </c>
      <c r="AY255" s="124" t="s">
        <v>164</v>
      </c>
      <c r="BK255" s="132">
        <f>SUM(BK256:BK274)</f>
        <v>0</v>
      </c>
    </row>
    <row r="256" spans="2:65" s="1" customFormat="1" ht="37.9" customHeight="1">
      <c r="B256" s="135"/>
      <c r="C256" s="136" t="s">
        <v>831</v>
      </c>
      <c r="D256" s="136" t="s">
        <v>168</v>
      </c>
      <c r="E256" s="137" t="s">
        <v>832</v>
      </c>
      <c r="F256" s="138" t="s">
        <v>833</v>
      </c>
      <c r="G256" s="139" t="s">
        <v>171</v>
      </c>
      <c r="H256" s="140">
        <v>2775.64</v>
      </c>
      <c r="I256" s="141"/>
      <c r="J256" s="142">
        <f t="shared" ref="J256:J274" si="40">ROUND(I256*H256,2)</f>
        <v>0</v>
      </c>
      <c r="K256" s="143"/>
      <c r="L256" s="28"/>
      <c r="M256" s="144" t="s">
        <v>1</v>
      </c>
      <c r="N256" s="145" t="s">
        <v>40</v>
      </c>
      <c r="P256" s="146">
        <f t="shared" ref="P256:P274" si="41">O256*H256</f>
        <v>0</v>
      </c>
      <c r="Q256" s="146">
        <v>2.3990000000000001E-2</v>
      </c>
      <c r="R256" s="146">
        <f t="shared" ref="R256:R274" si="42">Q256*H256</f>
        <v>66.587603599999994</v>
      </c>
      <c r="S256" s="146">
        <v>0</v>
      </c>
      <c r="T256" s="147">
        <f t="shared" ref="T256:T274" si="43">S256*H256</f>
        <v>0</v>
      </c>
      <c r="AR256" s="148" t="s">
        <v>172</v>
      </c>
      <c r="AT256" s="148" t="s">
        <v>168</v>
      </c>
      <c r="AU256" s="148" t="s">
        <v>173</v>
      </c>
      <c r="AY256" s="13" t="s">
        <v>164</v>
      </c>
      <c r="BE256" s="149">
        <f t="shared" ref="BE256:BE274" si="44">IF(N256="základná",J256,0)</f>
        <v>0</v>
      </c>
      <c r="BF256" s="149">
        <f t="shared" ref="BF256:BF274" si="45">IF(N256="znížená",J256,0)</f>
        <v>0</v>
      </c>
      <c r="BG256" s="149">
        <f t="shared" ref="BG256:BG274" si="46">IF(N256="zákl. prenesená",J256,0)</f>
        <v>0</v>
      </c>
      <c r="BH256" s="149">
        <f t="shared" ref="BH256:BH274" si="47">IF(N256="zníž. prenesená",J256,0)</f>
        <v>0</v>
      </c>
      <c r="BI256" s="149">
        <f t="shared" ref="BI256:BI274" si="48">IF(N256="nulová",J256,0)</f>
        <v>0</v>
      </c>
      <c r="BJ256" s="13" t="s">
        <v>173</v>
      </c>
      <c r="BK256" s="149">
        <f t="shared" ref="BK256:BK274" si="49">ROUND(I256*H256,2)</f>
        <v>0</v>
      </c>
      <c r="BL256" s="13" t="s">
        <v>172</v>
      </c>
      <c r="BM256" s="148" t="s">
        <v>834</v>
      </c>
    </row>
    <row r="257" spans="2:65" s="1" customFormat="1" ht="44.25" customHeight="1">
      <c r="B257" s="135"/>
      <c r="C257" s="136" t="s">
        <v>835</v>
      </c>
      <c r="D257" s="136" t="s">
        <v>168</v>
      </c>
      <c r="E257" s="137" t="s">
        <v>836</v>
      </c>
      <c r="F257" s="138" t="s">
        <v>837</v>
      </c>
      <c r="G257" s="139" t="s">
        <v>171</v>
      </c>
      <c r="H257" s="140">
        <v>5551.28</v>
      </c>
      <c r="I257" s="141"/>
      <c r="J257" s="142">
        <f t="shared" si="40"/>
        <v>0</v>
      </c>
      <c r="K257" s="143"/>
      <c r="L257" s="28"/>
      <c r="M257" s="144" t="s">
        <v>1</v>
      </c>
      <c r="N257" s="145" t="s">
        <v>40</v>
      </c>
      <c r="P257" s="146">
        <f t="shared" si="41"/>
        <v>0</v>
      </c>
      <c r="Q257" s="146">
        <v>0</v>
      </c>
      <c r="R257" s="146">
        <f t="shared" si="42"/>
        <v>0</v>
      </c>
      <c r="S257" s="146">
        <v>0</v>
      </c>
      <c r="T257" s="147">
        <f t="shared" si="43"/>
        <v>0</v>
      </c>
      <c r="AR257" s="148" t="s">
        <v>172</v>
      </c>
      <c r="AT257" s="148" t="s">
        <v>168</v>
      </c>
      <c r="AU257" s="148" t="s">
        <v>173</v>
      </c>
      <c r="AY257" s="13" t="s">
        <v>164</v>
      </c>
      <c r="BE257" s="149">
        <f t="shared" si="44"/>
        <v>0</v>
      </c>
      <c r="BF257" s="149">
        <f t="shared" si="45"/>
        <v>0</v>
      </c>
      <c r="BG257" s="149">
        <f t="shared" si="46"/>
        <v>0</v>
      </c>
      <c r="BH257" s="149">
        <f t="shared" si="47"/>
        <v>0</v>
      </c>
      <c r="BI257" s="149">
        <f t="shared" si="48"/>
        <v>0</v>
      </c>
      <c r="BJ257" s="13" t="s">
        <v>173</v>
      </c>
      <c r="BK257" s="149">
        <f t="shared" si="49"/>
        <v>0</v>
      </c>
      <c r="BL257" s="13" t="s">
        <v>172</v>
      </c>
      <c r="BM257" s="148" t="s">
        <v>838</v>
      </c>
    </row>
    <row r="258" spans="2:65" s="1" customFormat="1" ht="37.9" customHeight="1">
      <c r="B258" s="135"/>
      <c r="C258" s="136" t="s">
        <v>312</v>
      </c>
      <c r="D258" s="136" t="s">
        <v>168</v>
      </c>
      <c r="E258" s="137" t="s">
        <v>839</v>
      </c>
      <c r="F258" s="138" t="s">
        <v>840</v>
      </c>
      <c r="G258" s="139" t="s">
        <v>171</v>
      </c>
      <c r="H258" s="140">
        <v>2775.64</v>
      </c>
      <c r="I258" s="141"/>
      <c r="J258" s="142">
        <f t="shared" si="40"/>
        <v>0</v>
      </c>
      <c r="K258" s="143"/>
      <c r="L258" s="28"/>
      <c r="M258" s="144" t="s">
        <v>1</v>
      </c>
      <c r="N258" s="145" t="s">
        <v>40</v>
      </c>
      <c r="P258" s="146">
        <f t="shared" si="41"/>
        <v>0</v>
      </c>
      <c r="Q258" s="146">
        <v>2.3990000000000001E-2</v>
      </c>
      <c r="R258" s="146">
        <f t="shared" si="42"/>
        <v>66.587603599999994</v>
      </c>
      <c r="S258" s="146">
        <v>0</v>
      </c>
      <c r="T258" s="147">
        <f t="shared" si="43"/>
        <v>0</v>
      </c>
      <c r="AR258" s="148" t="s">
        <v>172</v>
      </c>
      <c r="AT258" s="148" t="s">
        <v>168</v>
      </c>
      <c r="AU258" s="148" t="s">
        <v>173</v>
      </c>
      <c r="AY258" s="13" t="s">
        <v>164</v>
      </c>
      <c r="BE258" s="149">
        <f t="shared" si="44"/>
        <v>0</v>
      </c>
      <c r="BF258" s="149">
        <f t="shared" si="45"/>
        <v>0</v>
      </c>
      <c r="BG258" s="149">
        <f t="shared" si="46"/>
        <v>0</v>
      </c>
      <c r="BH258" s="149">
        <f t="shared" si="47"/>
        <v>0</v>
      </c>
      <c r="BI258" s="149">
        <f t="shared" si="48"/>
        <v>0</v>
      </c>
      <c r="BJ258" s="13" t="s">
        <v>173</v>
      </c>
      <c r="BK258" s="149">
        <f t="shared" si="49"/>
        <v>0</v>
      </c>
      <c r="BL258" s="13" t="s">
        <v>172</v>
      </c>
      <c r="BM258" s="148" t="s">
        <v>841</v>
      </c>
    </row>
    <row r="259" spans="2:65" s="1" customFormat="1" ht="24.2" customHeight="1">
      <c r="B259" s="135"/>
      <c r="C259" s="136" t="s">
        <v>842</v>
      </c>
      <c r="D259" s="136" t="s">
        <v>168</v>
      </c>
      <c r="E259" s="137" t="s">
        <v>843</v>
      </c>
      <c r="F259" s="138" t="s">
        <v>844</v>
      </c>
      <c r="G259" s="139" t="s">
        <v>171</v>
      </c>
      <c r="H259" s="140">
        <v>2426</v>
      </c>
      <c r="I259" s="141"/>
      <c r="J259" s="142">
        <f t="shared" si="40"/>
        <v>0</v>
      </c>
      <c r="K259" s="143"/>
      <c r="L259" s="28"/>
      <c r="M259" s="144" t="s">
        <v>1</v>
      </c>
      <c r="N259" s="145" t="s">
        <v>40</v>
      </c>
      <c r="P259" s="146">
        <f t="shared" si="41"/>
        <v>0</v>
      </c>
      <c r="Q259" s="146">
        <v>6.1813399999999996E-3</v>
      </c>
      <c r="R259" s="146">
        <f t="shared" si="42"/>
        <v>14.99593084</v>
      </c>
      <c r="S259" s="146">
        <v>0</v>
      </c>
      <c r="T259" s="147">
        <f t="shared" si="43"/>
        <v>0</v>
      </c>
      <c r="AR259" s="148" t="s">
        <v>172</v>
      </c>
      <c r="AT259" s="148" t="s">
        <v>168</v>
      </c>
      <c r="AU259" s="148" t="s">
        <v>173</v>
      </c>
      <c r="AY259" s="13" t="s">
        <v>164</v>
      </c>
      <c r="BE259" s="149">
        <f t="shared" si="44"/>
        <v>0</v>
      </c>
      <c r="BF259" s="149">
        <f t="shared" si="45"/>
        <v>0</v>
      </c>
      <c r="BG259" s="149">
        <f t="shared" si="46"/>
        <v>0</v>
      </c>
      <c r="BH259" s="149">
        <f t="shared" si="47"/>
        <v>0</v>
      </c>
      <c r="BI259" s="149">
        <f t="shared" si="48"/>
        <v>0</v>
      </c>
      <c r="BJ259" s="13" t="s">
        <v>173</v>
      </c>
      <c r="BK259" s="149">
        <f t="shared" si="49"/>
        <v>0</v>
      </c>
      <c r="BL259" s="13" t="s">
        <v>172</v>
      </c>
      <c r="BM259" s="148" t="s">
        <v>845</v>
      </c>
    </row>
    <row r="260" spans="2:65" s="1" customFormat="1" ht="24.2" customHeight="1">
      <c r="B260" s="135"/>
      <c r="C260" s="136" t="s">
        <v>846</v>
      </c>
      <c r="D260" s="136" t="s">
        <v>168</v>
      </c>
      <c r="E260" s="137" t="s">
        <v>847</v>
      </c>
      <c r="F260" s="138" t="s">
        <v>848</v>
      </c>
      <c r="G260" s="139" t="s">
        <v>171</v>
      </c>
      <c r="H260" s="140">
        <v>350</v>
      </c>
      <c r="I260" s="141"/>
      <c r="J260" s="142">
        <f t="shared" si="40"/>
        <v>0</v>
      </c>
      <c r="K260" s="143"/>
      <c r="L260" s="28"/>
      <c r="M260" s="144" t="s">
        <v>1</v>
      </c>
      <c r="N260" s="145" t="s">
        <v>40</v>
      </c>
      <c r="P260" s="146">
        <f t="shared" si="41"/>
        <v>0</v>
      </c>
      <c r="Q260" s="146">
        <v>6.1813399999999996E-3</v>
      </c>
      <c r="R260" s="146">
        <f t="shared" si="42"/>
        <v>2.1634689999999996</v>
      </c>
      <c r="S260" s="146">
        <v>0</v>
      </c>
      <c r="T260" s="147">
        <f t="shared" si="43"/>
        <v>0</v>
      </c>
      <c r="AR260" s="148" t="s">
        <v>172</v>
      </c>
      <c r="AT260" s="148" t="s">
        <v>168</v>
      </c>
      <c r="AU260" s="148" t="s">
        <v>173</v>
      </c>
      <c r="AY260" s="13" t="s">
        <v>164</v>
      </c>
      <c r="BE260" s="149">
        <f t="shared" si="44"/>
        <v>0</v>
      </c>
      <c r="BF260" s="149">
        <f t="shared" si="45"/>
        <v>0</v>
      </c>
      <c r="BG260" s="149">
        <f t="shared" si="46"/>
        <v>0</v>
      </c>
      <c r="BH260" s="149">
        <f t="shared" si="47"/>
        <v>0</v>
      </c>
      <c r="BI260" s="149">
        <f t="shared" si="48"/>
        <v>0</v>
      </c>
      <c r="BJ260" s="13" t="s">
        <v>173</v>
      </c>
      <c r="BK260" s="149">
        <f t="shared" si="49"/>
        <v>0</v>
      </c>
      <c r="BL260" s="13" t="s">
        <v>172</v>
      </c>
      <c r="BM260" s="148" t="s">
        <v>849</v>
      </c>
    </row>
    <row r="261" spans="2:65" s="1" customFormat="1" ht="16.5" customHeight="1">
      <c r="B261" s="135"/>
      <c r="C261" s="136" t="s">
        <v>850</v>
      </c>
      <c r="D261" s="136" t="s">
        <v>168</v>
      </c>
      <c r="E261" s="137" t="s">
        <v>851</v>
      </c>
      <c r="F261" s="138" t="s">
        <v>852</v>
      </c>
      <c r="G261" s="139" t="s">
        <v>171</v>
      </c>
      <c r="H261" s="140">
        <v>2775.64</v>
      </c>
      <c r="I261" s="141"/>
      <c r="J261" s="142">
        <f t="shared" si="40"/>
        <v>0</v>
      </c>
      <c r="K261" s="143"/>
      <c r="L261" s="28"/>
      <c r="M261" s="144" t="s">
        <v>1</v>
      </c>
      <c r="N261" s="145" t="s">
        <v>40</v>
      </c>
      <c r="P261" s="146">
        <f t="shared" si="41"/>
        <v>0</v>
      </c>
      <c r="Q261" s="146">
        <v>5.4939999999999999E-5</v>
      </c>
      <c r="R261" s="146">
        <f t="shared" si="42"/>
        <v>0.1524936616</v>
      </c>
      <c r="S261" s="146">
        <v>0</v>
      </c>
      <c r="T261" s="147">
        <f t="shared" si="43"/>
        <v>0</v>
      </c>
      <c r="AR261" s="148" t="s">
        <v>172</v>
      </c>
      <c r="AT261" s="148" t="s">
        <v>168</v>
      </c>
      <c r="AU261" s="148" t="s">
        <v>173</v>
      </c>
      <c r="AY261" s="13" t="s">
        <v>164</v>
      </c>
      <c r="BE261" s="149">
        <f t="shared" si="44"/>
        <v>0</v>
      </c>
      <c r="BF261" s="149">
        <f t="shared" si="45"/>
        <v>0</v>
      </c>
      <c r="BG261" s="149">
        <f t="shared" si="46"/>
        <v>0</v>
      </c>
      <c r="BH261" s="149">
        <f t="shared" si="47"/>
        <v>0</v>
      </c>
      <c r="BI261" s="149">
        <f t="shared" si="48"/>
        <v>0</v>
      </c>
      <c r="BJ261" s="13" t="s">
        <v>173</v>
      </c>
      <c r="BK261" s="149">
        <f t="shared" si="49"/>
        <v>0</v>
      </c>
      <c r="BL261" s="13" t="s">
        <v>172</v>
      </c>
      <c r="BM261" s="148" t="s">
        <v>853</v>
      </c>
    </row>
    <row r="262" spans="2:65" s="1" customFormat="1" ht="16.5" customHeight="1">
      <c r="B262" s="135"/>
      <c r="C262" s="136" t="s">
        <v>854</v>
      </c>
      <c r="D262" s="136" t="s">
        <v>168</v>
      </c>
      <c r="E262" s="137" t="s">
        <v>855</v>
      </c>
      <c r="F262" s="138" t="s">
        <v>856</v>
      </c>
      <c r="G262" s="139" t="s">
        <v>171</v>
      </c>
      <c r="H262" s="140">
        <v>2775.64</v>
      </c>
      <c r="I262" s="141"/>
      <c r="J262" s="142">
        <f t="shared" si="40"/>
        <v>0</v>
      </c>
      <c r="K262" s="143"/>
      <c r="L262" s="28"/>
      <c r="M262" s="144" t="s">
        <v>1</v>
      </c>
      <c r="N262" s="145" t="s">
        <v>40</v>
      </c>
      <c r="P262" s="146">
        <f t="shared" si="41"/>
        <v>0</v>
      </c>
      <c r="Q262" s="146">
        <v>0</v>
      </c>
      <c r="R262" s="146">
        <f t="shared" si="42"/>
        <v>0</v>
      </c>
      <c r="S262" s="146">
        <v>0</v>
      </c>
      <c r="T262" s="147">
        <f t="shared" si="43"/>
        <v>0</v>
      </c>
      <c r="AR262" s="148" t="s">
        <v>172</v>
      </c>
      <c r="AT262" s="148" t="s">
        <v>168</v>
      </c>
      <c r="AU262" s="148" t="s">
        <v>173</v>
      </c>
      <c r="AY262" s="13" t="s">
        <v>164</v>
      </c>
      <c r="BE262" s="149">
        <f t="shared" si="44"/>
        <v>0</v>
      </c>
      <c r="BF262" s="149">
        <f t="shared" si="45"/>
        <v>0</v>
      </c>
      <c r="BG262" s="149">
        <f t="shared" si="46"/>
        <v>0</v>
      </c>
      <c r="BH262" s="149">
        <f t="shared" si="47"/>
        <v>0</v>
      </c>
      <c r="BI262" s="149">
        <f t="shared" si="48"/>
        <v>0</v>
      </c>
      <c r="BJ262" s="13" t="s">
        <v>173</v>
      </c>
      <c r="BK262" s="149">
        <f t="shared" si="49"/>
        <v>0</v>
      </c>
      <c r="BL262" s="13" t="s">
        <v>172</v>
      </c>
      <c r="BM262" s="148" t="s">
        <v>857</v>
      </c>
    </row>
    <row r="263" spans="2:65" s="1" customFormat="1" ht="24.2" customHeight="1">
      <c r="B263" s="135"/>
      <c r="C263" s="136" t="s">
        <v>858</v>
      </c>
      <c r="D263" s="136" t="s">
        <v>168</v>
      </c>
      <c r="E263" s="137" t="s">
        <v>859</v>
      </c>
      <c r="F263" s="138" t="s">
        <v>860</v>
      </c>
      <c r="G263" s="139" t="s">
        <v>249</v>
      </c>
      <c r="H263" s="140">
        <v>10</v>
      </c>
      <c r="I263" s="141"/>
      <c r="J263" s="142">
        <f t="shared" si="40"/>
        <v>0</v>
      </c>
      <c r="K263" s="143"/>
      <c r="L263" s="28"/>
      <c r="M263" s="144" t="s">
        <v>1</v>
      </c>
      <c r="N263" s="145" t="s">
        <v>40</v>
      </c>
      <c r="P263" s="146">
        <f t="shared" si="41"/>
        <v>0</v>
      </c>
      <c r="Q263" s="146">
        <v>3.787E-3</v>
      </c>
      <c r="R263" s="146">
        <f t="shared" si="42"/>
        <v>3.7870000000000001E-2</v>
      </c>
      <c r="S263" s="146">
        <v>0</v>
      </c>
      <c r="T263" s="147">
        <f t="shared" si="43"/>
        <v>0</v>
      </c>
      <c r="AR263" s="148" t="s">
        <v>172</v>
      </c>
      <c r="AT263" s="148" t="s">
        <v>168</v>
      </c>
      <c r="AU263" s="148" t="s">
        <v>173</v>
      </c>
      <c r="AY263" s="13" t="s">
        <v>164</v>
      </c>
      <c r="BE263" s="149">
        <f t="shared" si="44"/>
        <v>0</v>
      </c>
      <c r="BF263" s="149">
        <f t="shared" si="45"/>
        <v>0</v>
      </c>
      <c r="BG263" s="149">
        <f t="shared" si="46"/>
        <v>0</v>
      </c>
      <c r="BH263" s="149">
        <f t="shared" si="47"/>
        <v>0</v>
      </c>
      <c r="BI263" s="149">
        <f t="shared" si="48"/>
        <v>0</v>
      </c>
      <c r="BJ263" s="13" t="s">
        <v>173</v>
      </c>
      <c r="BK263" s="149">
        <f t="shared" si="49"/>
        <v>0</v>
      </c>
      <c r="BL263" s="13" t="s">
        <v>172</v>
      </c>
      <c r="BM263" s="148" t="s">
        <v>861</v>
      </c>
    </row>
    <row r="264" spans="2:65" s="1" customFormat="1" ht="24.2" customHeight="1">
      <c r="B264" s="135"/>
      <c r="C264" s="136" t="s">
        <v>862</v>
      </c>
      <c r="D264" s="136" t="s">
        <v>168</v>
      </c>
      <c r="E264" s="137" t="s">
        <v>863</v>
      </c>
      <c r="F264" s="138" t="s">
        <v>864</v>
      </c>
      <c r="G264" s="139" t="s">
        <v>249</v>
      </c>
      <c r="H264" s="140">
        <v>20</v>
      </c>
      <c r="I264" s="141"/>
      <c r="J264" s="142">
        <f t="shared" si="40"/>
        <v>0</v>
      </c>
      <c r="K264" s="143"/>
      <c r="L264" s="28"/>
      <c r="M264" s="144" t="s">
        <v>1</v>
      </c>
      <c r="N264" s="145" t="s">
        <v>40</v>
      </c>
      <c r="P264" s="146">
        <f t="shared" si="41"/>
        <v>0</v>
      </c>
      <c r="Q264" s="146">
        <v>2.11714E-3</v>
      </c>
      <c r="R264" s="146">
        <f t="shared" si="42"/>
        <v>4.23428E-2</v>
      </c>
      <c r="S264" s="146">
        <v>0</v>
      </c>
      <c r="T264" s="147">
        <f t="shared" si="43"/>
        <v>0</v>
      </c>
      <c r="AR264" s="148" t="s">
        <v>172</v>
      </c>
      <c r="AT264" s="148" t="s">
        <v>168</v>
      </c>
      <c r="AU264" s="148" t="s">
        <v>173</v>
      </c>
      <c r="AY264" s="13" t="s">
        <v>164</v>
      </c>
      <c r="BE264" s="149">
        <f t="shared" si="44"/>
        <v>0</v>
      </c>
      <c r="BF264" s="149">
        <f t="shared" si="45"/>
        <v>0</v>
      </c>
      <c r="BG264" s="149">
        <f t="shared" si="46"/>
        <v>0</v>
      </c>
      <c r="BH264" s="149">
        <f t="shared" si="47"/>
        <v>0</v>
      </c>
      <c r="BI264" s="149">
        <f t="shared" si="48"/>
        <v>0</v>
      </c>
      <c r="BJ264" s="13" t="s">
        <v>173</v>
      </c>
      <c r="BK264" s="149">
        <f t="shared" si="49"/>
        <v>0</v>
      </c>
      <c r="BL264" s="13" t="s">
        <v>172</v>
      </c>
      <c r="BM264" s="148" t="s">
        <v>865</v>
      </c>
    </row>
    <row r="265" spans="2:65" s="1" customFormat="1" ht="24.2" customHeight="1">
      <c r="B265" s="135"/>
      <c r="C265" s="136" t="s">
        <v>866</v>
      </c>
      <c r="D265" s="136" t="s">
        <v>168</v>
      </c>
      <c r="E265" s="137" t="s">
        <v>867</v>
      </c>
      <c r="F265" s="138" t="s">
        <v>868</v>
      </c>
      <c r="G265" s="139" t="s">
        <v>249</v>
      </c>
      <c r="H265" s="140">
        <v>10</v>
      </c>
      <c r="I265" s="141"/>
      <c r="J265" s="142">
        <f t="shared" si="40"/>
        <v>0</v>
      </c>
      <c r="K265" s="143"/>
      <c r="L265" s="28"/>
      <c r="M265" s="144" t="s">
        <v>1</v>
      </c>
      <c r="N265" s="145" t="s">
        <v>40</v>
      </c>
      <c r="P265" s="146">
        <f t="shared" si="41"/>
        <v>0</v>
      </c>
      <c r="Q265" s="146">
        <v>0</v>
      </c>
      <c r="R265" s="146">
        <f t="shared" si="42"/>
        <v>0</v>
      </c>
      <c r="S265" s="146">
        <v>0</v>
      </c>
      <c r="T265" s="147">
        <f t="shared" si="43"/>
        <v>0</v>
      </c>
      <c r="AR265" s="148" t="s">
        <v>172</v>
      </c>
      <c r="AT265" s="148" t="s">
        <v>168</v>
      </c>
      <c r="AU265" s="148" t="s">
        <v>173</v>
      </c>
      <c r="AY265" s="13" t="s">
        <v>164</v>
      </c>
      <c r="BE265" s="149">
        <f t="shared" si="44"/>
        <v>0</v>
      </c>
      <c r="BF265" s="149">
        <f t="shared" si="45"/>
        <v>0</v>
      </c>
      <c r="BG265" s="149">
        <f t="shared" si="46"/>
        <v>0</v>
      </c>
      <c r="BH265" s="149">
        <f t="shared" si="47"/>
        <v>0</v>
      </c>
      <c r="BI265" s="149">
        <f t="shared" si="48"/>
        <v>0</v>
      </c>
      <c r="BJ265" s="13" t="s">
        <v>173</v>
      </c>
      <c r="BK265" s="149">
        <f t="shared" si="49"/>
        <v>0</v>
      </c>
      <c r="BL265" s="13" t="s">
        <v>172</v>
      </c>
      <c r="BM265" s="148" t="s">
        <v>869</v>
      </c>
    </row>
    <row r="266" spans="2:65" s="1" customFormat="1" ht="16.5" customHeight="1">
      <c r="B266" s="135"/>
      <c r="C266" s="136" t="s">
        <v>870</v>
      </c>
      <c r="D266" s="136" t="s">
        <v>168</v>
      </c>
      <c r="E266" s="137" t="s">
        <v>871</v>
      </c>
      <c r="F266" s="138" t="s">
        <v>872</v>
      </c>
      <c r="G266" s="139" t="s">
        <v>171</v>
      </c>
      <c r="H266" s="140">
        <v>3962</v>
      </c>
      <c r="I266" s="141"/>
      <c r="J266" s="142">
        <f t="shared" si="40"/>
        <v>0</v>
      </c>
      <c r="K266" s="143"/>
      <c r="L266" s="28"/>
      <c r="M266" s="144" t="s">
        <v>1</v>
      </c>
      <c r="N266" s="145" t="s">
        <v>40</v>
      </c>
      <c r="P266" s="146">
        <f t="shared" si="41"/>
        <v>0</v>
      </c>
      <c r="Q266" s="146">
        <v>4.8999999999999998E-5</v>
      </c>
      <c r="R266" s="146">
        <f t="shared" si="42"/>
        <v>0.19413800000000001</v>
      </c>
      <c r="S266" s="146">
        <v>0</v>
      </c>
      <c r="T266" s="147">
        <f t="shared" si="43"/>
        <v>0</v>
      </c>
      <c r="AR266" s="148" t="s">
        <v>172</v>
      </c>
      <c r="AT266" s="148" t="s">
        <v>168</v>
      </c>
      <c r="AU266" s="148" t="s">
        <v>173</v>
      </c>
      <c r="AY266" s="13" t="s">
        <v>164</v>
      </c>
      <c r="BE266" s="149">
        <f t="shared" si="44"/>
        <v>0</v>
      </c>
      <c r="BF266" s="149">
        <f t="shared" si="45"/>
        <v>0</v>
      </c>
      <c r="BG266" s="149">
        <f t="shared" si="46"/>
        <v>0</v>
      </c>
      <c r="BH266" s="149">
        <f t="shared" si="47"/>
        <v>0</v>
      </c>
      <c r="BI266" s="149">
        <f t="shared" si="48"/>
        <v>0</v>
      </c>
      <c r="BJ266" s="13" t="s">
        <v>173</v>
      </c>
      <c r="BK266" s="149">
        <f t="shared" si="49"/>
        <v>0</v>
      </c>
      <c r="BL266" s="13" t="s">
        <v>172</v>
      </c>
      <c r="BM266" s="148" t="s">
        <v>873</v>
      </c>
    </row>
    <row r="267" spans="2:65" s="1" customFormat="1" ht="16.5" customHeight="1">
      <c r="B267" s="135"/>
      <c r="C267" s="136" t="s">
        <v>874</v>
      </c>
      <c r="D267" s="136" t="s">
        <v>168</v>
      </c>
      <c r="E267" s="137" t="s">
        <v>875</v>
      </c>
      <c r="F267" s="138" t="s">
        <v>876</v>
      </c>
      <c r="G267" s="139" t="s">
        <v>192</v>
      </c>
      <c r="H267" s="140">
        <v>1</v>
      </c>
      <c r="I267" s="141"/>
      <c r="J267" s="142">
        <f t="shared" si="40"/>
        <v>0</v>
      </c>
      <c r="K267" s="143"/>
      <c r="L267" s="28"/>
      <c r="M267" s="144" t="s">
        <v>1</v>
      </c>
      <c r="N267" s="145" t="s">
        <v>40</v>
      </c>
      <c r="P267" s="146">
        <f t="shared" si="41"/>
        <v>0</v>
      </c>
      <c r="Q267" s="146">
        <v>8.3999999999999995E-3</v>
      </c>
      <c r="R267" s="146">
        <f t="shared" si="42"/>
        <v>8.3999999999999995E-3</v>
      </c>
      <c r="S267" s="146">
        <v>0</v>
      </c>
      <c r="T267" s="147">
        <f t="shared" si="43"/>
        <v>0</v>
      </c>
      <c r="AR267" s="148" t="s">
        <v>172</v>
      </c>
      <c r="AT267" s="148" t="s">
        <v>168</v>
      </c>
      <c r="AU267" s="148" t="s">
        <v>173</v>
      </c>
      <c r="AY267" s="13" t="s">
        <v>164</v>
      </c>
      <c r="BE267" s="149">
        <f t="shared" si="44"/>
        <v>0</v>
      </c>
      <c r="BF267" s="149">
        <f t="shared" si="45"/>
        <v>0</v>
      </c>
      <c r="BG267" s="149">
        <f t="shared" si="46"/>
        <v>0</v>
      </c>
      <c r="BH267" s="149">
        <f t="shared" si="47"/>
        <v>0</v>
      </c>
      <c r="BI267" s="149">
        <f t="shared" si="48"/>
        <v>0</v>
      </c>
      <c r="BJ267" s="13" t="s">
        <v>173</v>
      </c>
      <c r="BK267" s="149">
        <f t="shared" si="49"/>
        <v>0</v>
      </c>
      <c r="BL267" s="13" t="s">
        <v>172</v>
      </c>
      <c r="BM267" s="148" t="s">
        <v>877</v>
      </c>
    </row>
    <row r="268" spans="2:65" s="1" customFormat="1" ht="66.75" customHeight="1">
      <c r="B268" s="135"/>
      <c r="C268" s="155" t="s">
        <v>878</v>
      </c>
      <c r="D268" s="155" t="s">
        <v>556</v>
      </c>
      <c r="E268" s="156" t="s">
        <v>879</v>
      </c>
      <c r="F268" s="157" t="s">
        <v>880</v>
      </c>
      <c r="G268" s="158" t="s">
        <v>192</v>
      </c>
      <c r="H268" s="159">
        <v>1</v>
      </c>
      <c r="I268" s="160"/>
      <c r="J268" s="161">
        <f t="shared" si="40"/>
        <v>0</v>
      </c>
      <c r="K268" s="162"/>
      <c r="L268" s="163"/>
      <c r="M268" s="164" t="s">
        <v>1</v>
      </c>
      <c r="N268" s="165" t="s">
        <v>40</v>
      </c>
      <c r="P268" s="146">
        <f t="shared" si="41"/>
        <v>0</v>
      </c>
      <c r="Q268" s="146">
        <v>1.2800000000000001E-3</v>
      </c>
      <c r="R268" s="146">
        <f t="shared" si="42"/>
        <v>1.2800000000000001E-3</v>
      </c>
      <c r="S268" s="146">
        <v>0</v>
      </c>
      <c r="T268" s="147">
        <f t="shared" si="43"/>
        <v>0</v>
      </c>
      <c r="AR268" s="148" t="s">
        <v>543</v>
      </c>
      <c r="AT268" s="148" t="s">
        <v>556</v>
      </c>
      <c r="AU268" s="148" t="s">
        <v>173</v>
      </c>
      <c r="AY268" s="13" t="s">
        <v>164</v>
      </c>
      <c r="BE268" s="149">
        <f t="shared" si="44"/>
        <v>0</v>
      </c>
      <c r="BF268" s="149">
        <f t="shared" si="45"/>
        <v>0</v>
      </c>
      <c r="BG268" s="149">
        <f t="shared" si="46"/>
        <v>0</v>
      </c>
      <c r="BH268" s="149">
        <f t="shared" si="47"/>
        <v>0</v>
      </c>
      <c r="BI268" s="149">
        <f t="shared" si="48"/>
        <v>0</v>
      </c>
      <c r="BJ268" s="13" t="s">
        <v>173</v>
      </c>
      <c r="BK268" s="149">
        <f t="shared" si="49"/>
        <v>0</v>
      </c>
      <c r="BL268" s="13" t="s">
        <v>172</v>
      </c>
      <c r="BM268" s="148" t="s">
        <v>881</v>
      </c>
    </row>
    <row r="269" spans="2:65" s="1" customFormat="1" ht="16.5" customHeight="1">
      <c r="B269" s="135"/>
      <c r="C269" s="136" t="s">
        <v>882</v>
      </c>
      <c r="D269" s="136" t="s">
        <v>168</v>
      </c>
      <c r="E269" s="137" t="s">
        <v>883</v>
      </c>
      <c r="F269" s="138" t="s">
        <v>884</v>
      </c>
      <c r="G269" s="139" t="s">
        <v>249</v>
      </c>
      <c r="H269" s="140">
        <v>168.27500000000001</v>
      </c>
      <c r="I269" s="141"/>
      <c r="J269" s="142">
        <f t="shared" si="40"/>
        <v>0</v>
      </c>
      <c r="K269" s="143"/>
      <c r="L269" s="28"/>
      <c r="M269" s="144" t="s">
        <v>1</v>
      </c>
      <c r="N269" s="145" t="s">
        <v>40</v>
      </c>
      <c r="P269" s="146">
        <f t="shared" si="41"/>
        <v>0</v>
      </c>
      <c r="Q269" s="146">
        <v>4.6000000000000001E-4</v>
      </c>
      <c r="R269" s="146">
        <f t="shared" si="42"/>
        <v>7.7406500000000003E-2</v>
      </c>
      <c r="S269" s="146">
        <v>0</v>
      </c>
      <c r="T269" s="147">
        <f t="shared" si="43"/>
        <v>0</v>
      </c>
      <c r="AR269" s="148" t="s">
        <v>172</v>
      </c>
      <c r="AT269" s="148" t="s">
        <v>168</v>
      </c>
      <c r="AU269" s="148" t="s">
        <v>173</v>
      </c>
      <c r="AY269" s="13" t="s">
        <v>164</v>
      </c>
      <c r="BE269" s="149">
        <f t="shared" si="44"/>
        <v>0</v>
      </c>
      <c r="BF269" s="149">
        <f t="shared" si="45"/>
        <v>0</v>
      </c>
      <c r="BG269" s="149">
        <f t="shared" si="46"/>
        <v>0</v>
      </c>
      <c r="BH269" s="149">
        <f t="shared" si="47"/>
        <v>0</v>
      </c>
      <c r="BI269" s="149">
        <f t="shared" si="48"/>
        <v>0</v>
      </c>
      <c r="BJ269" s="13" t="s">
        <v>173</v>
      </c>
      <c r="BK269" s="149">
        <f t="shared" si="49"/>
        <v>0</v>
      </c>
      <c r="BL269" s="13" t="s">
        <v>172</v>
      </c>
      <c r="BM269" s="148" t="s">
        <v>885</v>
      </c>
    </row>
    <row r="270" spans="2:65" s="1" customFormat="1" ht="16.5" customHeight="1">
      <c r="B270" s="135"/>
      <c r="C270" s="136" t="s">
        <v>886</v>
      </c>
      <c r="D270" s="136" t="s">
        <v>168</v>
      </c>
      <c r="E270" s="137" t="s">
        <v>887</v>
      </c>
      <c r="F270" s="138" t="s">
        <v>888</v>
      </c>
      <c r="G270" s="139" t="s">
        <v>249</v>
      </c>
      <c r="H270" s="140">
        <v>440.26299999999998</v>
      </c>
      <c r="I270" s="141"/>
      <c r="J270" s="142">
        <f t="shared" si="40"/>
        <v>0</v>
      </c>
      <c r="K270" s="143"/>
      <c r="L270" s="28"/>
      <c r="M270" s="144" t="s">
        <v>1</v>
      </c>
      <c r="N270" s="145" t="s">
        <v>40</v>
      </c>
      <c r="P270" s="146">
        <f t="shared" si="41"/>
        <v>0</v>
      </c>
      <c r="Q270" s="146">
        <v>2.31E-4</v>
      </c>
      <c r="R270" s="146">
        <f t="shared" si="42"/>
        <v>0.10170075299999999</v>
      </c>
      <c r="S270" s="146">
        <v>0</v>
      </c>
      <c r="T270" s="147">
        <f t="shared" si="43"/>
        <v>0</v>
      </c>
      <c r="AR270" s="148" t="s">
        <v>172</v>
      </c>
      <c r="AT270" s="148" t="s">
        <v>168</v>
      </c>
      <c r="AU270" s="148" t="s">
        <v>173</v>
      </c>
      <c r="AY270" s="13" t="s">
        <v>164</v>
      </c>
      <c r="BE270" s="149">
        <f t="shared" si="44"/>
        <v>0</v>
      </c>
      <c r="BF270" s="149">
        <f t="shared" si="45"/>
        <v>0</v>
      </c>
      <c r="BG270" s="149">
        <f t="shared" si="46"/>
        <v>0</v>
      </c>
      <c r="BH270" s="149">
        <f t="shared" si="47"/>
        <v>0</v>
      </c>
      <c r="BI270" s="149">
        <f t="shared" si="48"/>
        <v>0</v>
      </c>
      <c r="BJ270" s="13" t="s">
        <v>173</v>
      </c>
      <c r="BK270" s="149">
        <f t="shared" si="49"/>
        <v>0</v>
      </c>
      <c r="BL270" s="13" t="s">
        <v>172</v>
      </c>
      <c r="BM270" s="148" t="s">
        <v>889</v>
      </c>
    </row>
    <row r="271" spans="2:65" s="1" customFormat="1" ht="16.5" customHeight="1">
      <c r="B271" s="135"/>
      <c r="C271" s="136" t="s">
        <v>890</v>
      </c>
      <c r="D271" s="136" t="s">
        <v>168</v>
      </c>
      <c r="E271" s="137" t="s">
        <v>891</v>
      </c>
      <c r="F271" s="138" t="s">
        <v>892</v>
      </c>
      <c r="G271" s="139" t="s">
        <v>249</v>
      </c>
      <c r="H271" s="140">
        <v>228.87899999999999</v>
      </c>
      <c r="I271" s="141"/>
      <c r="J271" s="142">
        <f t="shared" si="40"/>
        <v>0</v>
      </c>
      <c r="K271" s="143"/>
      <c r="L271" s="28"/>
      <c r="M271" s="144" t="s">
        <v>1</v>
      </c>
      <c r="N271" s="145" t="s">
        <v>40</v>
      </c>
      <c r="P271" s="146">
        <f t="shared" si="41"/>
        <v>0</v>
      </c>
      <c r="Q271" s="146">
        <v>7.3499999999999998E-5</v>
      </c>
      <c r="R271" s="146">
        <f t="shared" si="42"/>
        <v>1.68226065E-2</v>
      </c>
      <c r="S271" s="146">
        <v>0</v>
      </c>
      <c r="T271" s="147">
        <f t="shared" si="43"/>
        <v>0</v>
      </c>
      <c r="AR271" s="148" t="s">
        <v>172</v>
      </c>
      <c r="AT271" s="148" t="s">
        <v>168</v>
      </c>
      <c r="AU271" s="148" t="s">
        <v>173</v>
      </c>
      <c r="AY271" s="13" t="s">
        <v>164</v>
      </c>
      <c r="BE271" s="149">
        <f t="shared" si="44"/>
        <v>0</v>
      </c>
      <c r="BF271" s="149">
        <f t="shared" si="45"/>
        <v>0</v>
      </c>
      <c r="BG271" s="149">
        <f t="shared" si="46"/>
        <v>0</v>
      </c>
      <c r="BH271" s="149">
        <f t="shared" si="47"/>
        <v>0</v>
      </c>
      <c r="BI271" s="149">
        <f t="shared" si="48"/>
        <v>0</v>
      </c>
      <c r="BJ271" s="13" t="s">
        <v>173</v>
      </c>
      <c r="BK271" s="149">
        <f t="shared" si="49"/>
        <v>0</v>
      </c>
      <c r="BL271" s="13" t="s">
        <v>172</v>
      </c>
      <c r="BM271" s="148" t="s">
        <v>893</v>
      </c>
    </row>
    <row r="272" spans="2:65" s="1" customFormat="1" ht="16.5" customHeight="1">
      <c r="B272" s="135"/>
      <c r="C272" s="136" t="s">
        <v>894</v>
      </c>
      <c r="D272" s="136" t="s">
        <v>168</v>
      </c>
      <c r="E272" s="137" t="s">
        <v>895</v>
      </c>
      <c r="F272" s="138" t="s">
        <v>896</v>
      </c>
      <c r="G272" s="139" t="s">
        <v>249</v>
      </c>
      <c r="H272" s="140">
        <v>595.26300000000003</v>
      </c>
      <c r="I272" s="141"/>
      <c r="J272" s="142">
        <f t="shared" si="40"/>
        <v>0</v>
      </c>
      <c r="K272" s="143"/>
      <c r="L272" s="28"/>
      <c r="M272" s="144" t="s">
        <v>1</v>
      </c>
      <c r="N272" s="145" t="s">
        <v>40</v>
      </c>
      <c r="P272" s="146">
        <f t="shared" si="41"/>
        <v>0</v>
      </c>
      <c r="Q272" s="146">
        <v>7.3499999999999998E-5</v>
      </c>
      <c r="R272" s="146">
        <f t="shared" si="42"/>
        <v>4.3751830499999998E-2</v>
      </c>
      <c r="S272" s="146">
        <v>0</v>
      </c>
      <c r="T272" s="147">
        <f t="shared" si="43"/>
        <v>0</v>
      </c>
      <c r="AR272" s="148" t="s">
        <v>172</v>
      </c>
      <c r="AT272" s="148" t="s">
        <v>168</v>
      </c>
      <c r="AU272" s="148" t="s">
        <v>173</v>
      </c>
      <c r="AY272" s="13" t="s">
        <v>164</v>
      </c>
      <c r="BE272" s="149">
        <f t="shared" si="44"/>
        <v>0</v>
      </c>
      <c r="BF272" s="149">
        <f t="shared" si="45"/>
        <v>0</v>
      </c>
      <c r="BG272" s="149">
        <f t="shared" si="46"/>
        <v>0</v>
      </c>
      <c r="BH272" s="149">
        <f t="shared" si="47"/>
        <v>0</v>
      </c>
      <c r="BI272" s="149">
        <f t="shared" si="48"/>
        <v>0</v>
      </c>
      <c r="BJ272" s="13" t="s">
        <v>173</v>
      </c>
      <c r="BK272" s="149">
        <f t="shared" si="49"/>
        <v>0</v>
      </c>
      <c r="BL272" s="13" t="s">
        <v>172</v>
      </c>
      <c r="BM272" s="148" t="s">
        <v>897</v>
      </c>
    </row>
    <row r="273" spans="2:65" s="1" customFormat="1" ht="16.5" customHeight="1">
      <c r="B273" s="135"/>
      <c r="C273" s="136" t="s">
        <v>898</v>
      </c>
      <c r="D273" s="136" t="s">
        <v>168</v>
      </c>
      <c r="E273" s="137" t="s">
        <v>899</v>
      </c>
      <c r="F273" s="138" t="s">
        <v>900</v>
      </c>
      <c r="G273" s="139" t="s">
        <v>249</v>
      </c>
      <c r="H273" s="140">
        <v>30</v>
      </c>
      <c r="I273" s="141"/>
      <c r="J273" s="142">
        <f t="shared" si="40"/>
        <v>0</v>
      </c>
      <c r="K273" s="143"/>
      <c r="L273" s="28"/>
      <c r="M273" s="144" t="s">
        <v>1</v>
      </c>
      <c r="N273" s="145" t="s">
        <v>40</v>
      </c>
      <c r="P273" s="146">
        <f t="shared" si="41"/>
        <v>0</v>
      </c>
      <c r="Q273" s="146">
        <v>1.5750000000000001E-4</v>
      </c>
      <c r="R273" s="146">
        <f t="shared" si="42"/>
        <v>4.725E-3</v>
      </c>
      <c r="S273" s="146">
        <v>0</v>
      </c>
      <c r="T273" s="147">
        <f t="shared" si="43"/>
        <v>0</v>
      </c>
      <c r="AR273" s="148" t="s">
        <v>172</v>
      </c>
      <c r="AT273" s="148" t="s">
        <v>168</v>
      </c>
      <c r="AU273" s="148" t="s">
        <v>173</v>
      </c>
      <c r="AY273" s="13" t="s">
        <v>164</v>
      </c>
      <c r="BE273" s="149">
        <f t="shared" si="44"/>
        <v>0</v>
      </c>
      <c r="BF273" s="149">
        <f t="shared" si="45"/>
        <v>0</v>
      </c>
      <c r="BG273" s="149">
        <f t="shared" si="46"/>
        <v>0</v>
      </c>
      <c r="BH273" s="149">
        <f t="shared" si="47"/>
        <v>0</v>
      </c>
      <c r="BI273" s="149">
        <f t="shared" si="48"/>
        <v>0</v>
      </c>
      <c r="BJ273" s="13" t="s">
        <v>173</v>
      </c>
      <c r="BK273" s="149">
        <f t="shared" si="49"/>
        <v>0</v>
      </c>
      <c r="BL273" s="13" t="s">
        <v>172</v>
      </c>
      <c r="BM273" s="148" t="s">
        <v>901</v>
      </c>
    </row>
    <row r="274" spans="2:65" s="1" customFormat="1" ht="21.75" customHeight="1">
      <c r="B274" s="135"/>
      <c r="C274" s="136" t="s">
        <v>902</v>
      </c>
      <c r="D274" s="136" t="s">
        <v>168</v>
      </c>
      <c r="E274" s="137" t="s">
        <v>903</v>
      </c>
      <c r="F274" s="138" t="s">
        <v>904</v>
      </c>
      <c r="G274" s="139" t="s">
        <v>274</v>
      </c>
      <c r="H274" s="140">
        <v>15</v>
      </c>
      <c r="I274" s="141"/>
      <c r="J274" s="142">
        <f t="shared" si="40"/>
        <v>0</v>
      </c>
      <c r="K274" s="143"/>
      <c r="L274" s="28"/>
      <c r="M274" s="144" t="s">
        <v>1</v>
      </c>
      <c r="N274" s="145" t="s">
        <v>40</v>
      </c>
      <c r="P274" s="146">
        <f t="shared" si="41"/>
        <v>0</v>
      </c>
      <c r="Q274" s="146">
        <v>0</v>
      </c>
      <c r="R274" s="146">
        <f t="shared" si="42"/>
        <v>0</v>
      </c>
      <c r="S274" s="146">
        <v>0</v>
      </c>
      <c r="T274" s="147">
        <f t="shared" si="43"/>
        <v>0</v>
      </c>
      <c r="AR274" s="148" t="s">
        <v>172</v>
      </c>
      <c r="AT274" s="148" t="s">
        <v>168</v>
      </c>
      <c r="AU274" s="148" t="s">
        <v>173</v>
      </c>
      <c r="AY274" s="13" t="s">
        <v>164</v>
      </c>
      <c r="BE274" s="149">
        <f t="shared" si="44"/>
        <v>0</v>
      </c>
      <c r="BF274" s="149">
        <f t="shared" si="45"/>
        <v>0</v>
      </c>
      <c r="BG274" s="149">
        <f t="shared" si="46"/>
        <v>0</v>
      </c>
      <c r="BH274" s="149">
        <f t="shared" si="47"/>
        <v>0</v>
      </c>
      <c r="BI274" s="149">
        <f t="shared" si="48"/>
        <v>0</v>
      </c>
      <c r="BJ274" s="13" t="s">
        <v>173</v>
      </c>
      <c r="BK274" s="149">
        <f t="shared" si="49"/>
        <v>0</v>
      </c>
      <c r="BL274" s="13" t="s">
        <v>172</v>
      </c>
      <c r="BM274" s="148" t="s">
        <v>905</v>
      </c>
    </row>
    <row r="275" spans="2:65" s="11" customFormat="1" ht="22.9" customHeight="1">
      <c r="B275" s="123"/>
      <c r="D275" s="124" t="s">
        <v>73</v>
      </c>
      <c r="E275" s="133" t="s">
        <v>906</v>
      </c>
      <c r="F275" s="133" t="s">
        <v>907</v>
      </c>
      <c r="I275" s="126"/>
      <c r="J275" s="134">
        <f>BK275</f>
        <v>0</v>
      </c>
      <c r="L275" s="123"/>
      <c r="M275" s="128"/>
      <c r="P275" s="129">
        <f>SUM(P276:P289)</f>
        <v>0</v>
      </c>
      <c r="R275" s="129">
        <f>SUM(R276:R289)</f>
        <v>0</v>
      </c>
      <c r="T275" s="130">
        <f>SUM(T276:T289)</f>
        <v>0</v>
      </c>
      <c r="AR275" s="124" t="s">
        <v>82</v>
      </c>
      <c r="AT275" s="131" t="s">
        <v>73</v>
      </c>
      <c r="AU275" s="131" t="s">
        <v>82</v>
      </c>
      <c r="AY275" s="124" t="s">
        <v>164</v>
      </c>
      <c r="BK275" s="132">
        <f>SUM(BK276:BK289)</f>
        <v>0</v>
      </c>
    </row>
    <row r="276" spans="2:65" s="1" customFormat="1" ht="24.2" customHeight="1">
      <c r="B276" s="135"/>
      <c r="C276" s="136" t="s">
        <v>908</v>
      </c>
      <c r="D276" s="136" t="s">
        <v>168</v>
      </c>
      <c r="E276" s="137" t="s">
        <v>909</v>
      </c>
      <c r="F276" s="138" t="s">
        <v>910</v>
      </c>
      <c r="G276" s="139" t="s">
        <v>192</v>
      </c>
      <c r="H276" s="140">
        <v>738</v>
      </c>
      <c r="I276" s="141"/>
      <c r="J276" s="142">
        <f t="shared" ref="J276:J289" si="50">ROUND(I276*H276,2)</f>
        <v>0</v>
      </c>
      <c r="K276" s="143"/>
      <c r="L276" s="28"/>
      <c r="M276" s="144" t="s">
        <v>1</v>
      </c>
      <c r="N276" s="145" t="s">
        <v>40</v>
      </c>
      <c r="P276" s="146">
        <f t="shared" ref="P276:P289" si="51">O276*H276</f>
        <v>0</v>
      </c>
      <c r="Q276" s="146">
        <v>0</v>
      </c>
      <c r="R276" s="146">
        <f t="shared" ref="R276:R289" si="52">Q276*H276</f>
        <v>0</v>
      </c>
      <c r="S276" s="146">
        <v>0</v>
      </c>
      <c r="T276" s="147">
        <f t="shared" ref="T276:T289" si="53">S276*H276</f>
        <v>0</v>
      </c>
      <c r="AR276" s="148" t="s">
        <v>172</v>
      </c>
      <c r="AT276" s="148" t="s">
        <v>168</v>
      </c>
      <c r="AU276" s="148" t="s">
        <v>173</v>
      </c>
      <c r="AY276" s="13" t="s">
        <v>164</v>
      </c>
      <c r="BE276" s="149">
        <f t="shared" ref="BE276:BE289" si="54">IF(N276="základná",J276,0)</f>
        <v>0</v>
      </c>
      <c r="BF276" s="149">
        <f t="shared" ref="BF276:BF289" si="55">IF(N276="znížená",J276,0)</f>
        <v>0</v>
      </c>
      <c r="BG276" s="149">
        <f t="shared" ref="BG276:BG289" si="56">IF(N276="zákl. prenesená",J276,0)</f>
        <v>0</v>
      </c>
      <c r="BH276" s="149">
        <f t="shared" ref="BH276:BH289" si="57">IF(N276="zníž. prenesená",J276,0)</f>
        <v>0</v>
      </c>
      <c r="BI276" s="149">
        <f t="shared" ref="BI276:BI289" si="58">IF(N276="nulová",J276,0)</f>
        <v>0</v>
      </c>
      <c r="BJ276" s="13" t="s">
        <v>173</v>
      </c>
      <c r="BK276" s="149">
        <f t="shared" ref="BK276:BK289" si="59">ROUND(I276*H276,2)</f>
        <v>0</v>
      </c>
      <c r="BL276" s="13" t="s">
        <v>172</v>
      </c>
      <c r="BM276" s="148" t="s">
        <v>911</v>
      </c>
    </row>
    <row r="277" spans="2:65" s="1" customFormat="1" ht="21.75" customHeight="1">
      <c r="B277" s="135"/>
      <c r="C277" s="155" t="s">
        <v>912</v>
      </c>
      <c r="D277" s="155" t="s">
        <v>556</v>
      </c>
      <c r="E277" s="156" t="s">
        <v>913</v>
      </c>
      <c r="F277" s="157" t="s">
        <v>914</v>
      </c>
      <c r="G277" s="158" t="s">
        <v>192</v>
      </c>
      <c r="H277" s="159">
        <v>738</v>
      </c>
      <c r="I277" s="160"/>
      <c r="J277" s="161">
        <f t="shared" si="50"/>
        <v>0</v>
      </c>
      <c r="K277" s="162"/>
      <c r="L277" s="163"/>
      <c r="M277" s="164" t="s">
        <v>1</v>
      </c>
      <c r="N277" s="165" t="s">
        <v>40</v>
      </c>
      <c r="P277" s="146">
        <f t="shared" si="51"/>
        <v>0</v>
      </c>
      <c r="Q277" s="146">
        <v>0</v>
      </c>
      <c r="R277" s="146">
        <f t="shared" si="52"/>
        <v>0</v>
      </c>
      <c r="S277" s="146">
        <v>0</v>
      </c>
      <c r="T277" s="147">
        <f t="shared" si="53"/>
        <v>0</v>
      </c>
      <c r="AR277" s="148" t="s">
        <v>543</v>
      </c>
      <c r="AT277" s="148" t="s">
        <v>556</v>
      </c>
      <c r="AU277" s="148" t="s">
        <v>173</v>
      </c>
      <c r="AY277" s="13" t="s">
        <v>164</v>
      </c>
      <c r="BE277" s="149">
        <f t="shared" si="54"/>
        <v>0</v>
      </c>
      <c r="BF277" s="149">
        <f t="shared" si="55"/>
        <v>0</v>
      </c>
      <c r="BG277" s="149">
        <f t="shared" si="56"/>
        <v>0</v>
      </c>
      <c r="BH277" s="149">
        <f t="shared" si="57"/>
        <v>0</v>
      </c>
      <c r="BI277" s="149">
        <f t="shared" si="58"/>
        <v>0</v>
      </c>
      <c r="BJ277" s="13" t="s">
        <v>173</v>
      </c>
      <c r="BK277" s="149">
        <f t="shared" si="59"/>
        <v>0</v>
      </c>
      <c r="BL277" s="13" t="s">
        <v>172</v>
      </c>
      <c r="BM277" s="148" t="s">
        <v>915</v>
      </c>
    </row>
    <row r="278" spans="2:65" s="1" customFormat="1" ht="24.2" customHeight="1">
      <c r="B278" s="135"/>
      <c r="C278" s="136" t="s">
        <v>916</v>
      </c>
      <c r="D278" s="136" t="s">
        <v>168</v>
      </c>
      <c r="E278" s="137" t="s">
        <v>917</v>
      </c>
      <c r="F278" s="138" t="s">
        <v>918</v>
      </c>
      <c r="G278" s="139" t="s">
        <v>919</v>
      </c>
      <c r="H278" s="140">
        <v>1</v>
      </c>
      <c r="I278" s="141"/>
      <c r="J278" s="142">
        <f t="shared" si="50"/>
        <v>0</v>
      </c>
      <c r="K278" s="143"/>
      <c r="L278" s="28"/>
      <c r="M278" s="144" t="s">
        <v>1</v>
      </c>
      <c r="N278" s="145" t="s">
        <v>40</v>
      </c>
      <c r="P278" s="146">
        <f t="shared" si="51"/>
        <v>0</v>
      </c>
      <c r="Q278" s="146">
        <v>0</v>
      </c>
      <c r="R278" s="146">
        <f t="shared" si="52"/>
        <v>0</v>
      </c>
      <c r="S278" s="146">
        <v>0</v>
      </c>
      <c r="T278" s="147">
        <f t="shared" si="53"/>
        <v>0</v>
      </c>
      <c r="AR278" s="148" t="s">
        <v>172</v>
      </c>
      <c r="AT278" s="148" t="s">
        <v>168</v>
      </c>
      <c r="AU278" s="148" t="s">
        <v>173</v>
      </c>
      <c r="AY278" s="13" t="s">
        <v>164</v>
      </c>
      <c r="BE278" s="149">
        <f t="shared" si="54"/>
        <v>0</v>
      </c>
      <c r="BF278" s="149">
        <f t="shared" si="55"/>
        <v>0</v>
      </c>
      <c r="BG278" s="149">
        <f t="shared" si="56"/>
        <v>0</v>
      </c>
      <c r="BH278" s="149">
        <f t="shared" si="57"/>
        <v>0</v>
      </c>
      <c r="BI278" s="149">
        <f t="shared" si="58"/>
        <v>0</v>
      </c>
      <c r="BJ278" s="13" t="s">
        <v>173</v>
      </c>
      <c r="BK278" s="149">
        <f t="shared" si="59"/>
        <v>0</v>
      </c>
      <c r="BL278" s="13" t="s">
        <v>172</v>
      </c>
      <c r="BM278" s="148" t="s">
        <v>920</v>
      </c>
    </row>
    <row r="279" spans="2:65" s="1" customFormat="1" ht="24.2" customHeight="1">
      <c r="B279" s="135"/>
      <c r="C279" s="136" t="s">
        <v>921</v>
      </c>
      <c r="D279" s="136" t="s">
        <v>168</v>
      </c>
      <c r="E279" s="137" t="s">
        <v>922</v>
      </c>
      <c r="F279" s="138" t="s">
        <v>923</v>
      </c>
      <c r="G279" s="139" t="s">
        <v>171</v>
      </c>
      <c r="H279" s="140">
        <v>602.02</v>
      </c>
      <c r="I279" s="141"/>
      <c r="J279" s="142">
        <f t="shared" si="50"/>
        <v>0</v>
      </c>
      <c r="K279" s="143"/>
      <c r="L279" s="28"/>
      <c r="M279" s="144" t="s">
        <v>1</v>
      </c>
      <c r="N279" s="145" t="s">
        <v>40</v>
      </c>
      <c r="P279" s="146">
        <f t="shared" si="51"/>
        <v>0</v>
      </c>
      <c r="Q279" s="146">
        <v>0</v>
      </c>
      <c r="R279" s="146">
        <f t="shared" si="52"/>
        <v>0</v>
      </c>
      <c r="S279" s="146">
        <v>0</v>
      </c>
      <c r="T279" s="147">
        <f t="shared" si="53"/>
        <v>0</v>
      </c>
      <c r="AR279" s="148" t="s">
        <v>172</v>
      </c>
      <c r="AT279" s="148" t="s">
        <v>168</v>
      </c>
      <c r="AU279" s="148" t="s">
        <v>173</v>
      </c>
      <c r="AY279" s="13" t="s">
        <v>164</v>
      </c>
      <c r="BE279" s="149">
        <f t="shared" si="54"/>
        <v>0</v>
      </c>
      <c r="BF279" s="149">
        <f t="shared" si="55"/>
        <v>0</v>
      </c>
      <c r="BG279" s="149">
        <f t="shared" si="56"/>
        <v>0</v>
      </c>
      <c r="BH279" s="149">
        <f t="shared" si="57"/>
        <v>0</v>
      </c>
      <c r="BI279" s="149">
        <f t="shared" si="58"/>
        <v>0</v>
      </c>
      <c r="BJ279" s="13" t="s">
        <v>173</v>
      </c>
      <c r="BK279" s="149">
        <f t="shared" si="59"/>
        <v>0</v>
      </c>
      <c r="BL279" s="13" t="s">
        <v>172</v>
      </c>
      <c r="BM279" s="148" t="s">
        <v>924</v>
      </c>
    </row>
    <row r="280" spans="2:65" s="1" customFormat="1" ht="16.5" customHeight="1">
      <c r="B280" s="135"/>
      <c r="C280" s="136" t="s">
        <v>925</v>
      </c>
      <c r="D280" s="136" t="s">
        <v>168</v>
      </c>
      <c r="E280" s="137" t="s">
        <v>926</v>
      </c>
      <c r="F280" s="138" t="s">
        <v>927</v>
      </c>
      <c r="G280" s="139" t="s">
        <v>402</v>
      </c>
      <c r="H280" s="140">
        <v>2</v>
      </c>
      <c r="I280" s="141"/>
      <c r="J280" s="142">
        <f t="shared" si="50"/>
        <v>0</v>
      </c>
      <c r="K280" s="143"/>
      <c r="L280" s="28"/>
      <c r="M280" s="144" t="s">
        <v>1</v>
      </c>
      <c r="N280" s="145" t="s">
        <v>40</v>
      </c>
      <c r="P280" s="146">
        <f t="shared" si="51"/>
        <v>0</v>
      </c>
      <c r="Q280" s="146">
        <v>0</v>
      </c>
      <c r="R280" s="146">
        <f t="shared" si="52"/>
        <v>0</v>
      </c>
      <c r="S280" s="146">
        <v>0</v>
      </c>
      <c r="T280" s="147">
        <f t="shared" si="53"/>
        <v>0</v>
      </c>
      <c r="AR280" s="148" t="s">
        <v>172</v>
      </c>
      <c r="AT280" s="148" t="s">
        <v>168</v>
      </c>
      <c r="AU280" s="148" t="s">
        <v>173</v>
      </c>
      <c r="AY280" s="13" t="s">
        <v>164</v>
      </c>
      <c r="BE280" s="149">
        <f t="shared" si="54"/>
        <v>0</v>
      </c>
      <c r="BF280" s="149">
        <f t="shared" si="55"/>
        <v>0</v>
      </c>
      <c r="BG280" s="149">
        <f t="shared" si="56"/>
        <v>0</v>
      </c>
      <c r="BH280" s="149">
        <f t="shared" si="57"/>
        <v>0</v>
      </c>
      <c r="BI280" s="149">
        <f t="shared" si="58"/>
        <v>0</v>
      </c>
      <c r="BJ280" s="13" t="s">
        <v>173</v>
      </c>
      <c r="BK280" s="149">
        <f t="shared" si="59"/>
        <v>0</v>
      </c>
      <c r="BL280" s="13" t="s">
        <v>172</v>
      </c>
      <c r="BM280" s="148" t="s">
        <v>928</v>
      </c>
    </row>
    <row r="281" spans="2:65" s="1" customFormat="1" ht="16.5" customHeight="1">
      <c r="B281" s="135"/>
      <c r="C281" s="155" t="s">
        <v>929</v>
      </c>
      <c r="D281" s="155" t="s">
        <v>556</v>
      </c>
      <c r="E281" s="156" t="s">
        <v>930</v>
      </c>
      <c r="F281" s="157" t="s">
        <v>931</v>
      </c>
      <c r="G281" s="158" t="s">
        <v>402</v>
      </c>
      <c r="H281" s="159">
        <v>2</v>
      </c>
      <c r="I281" s="160"/>
      <c r="J281" s="161">
        <f t="shared" si="50"/>
        <v>0</v>
      </c>
      <c r="K281" s="162"/>
      <c r="L281" s="163"/>
      <c r="M281" s="164" t="s">
        <v>1</v>
      </c>
      <c r="N281" s="165" t="s">
        <v>40</v>
      </c>
      <c r="P281" s="146">
        <f t="shared" si="51"/>
        <v>0</v>
      </c>
      <c r="Q281" s="146">
        <v>0</v>
      </c>
      <c r="R281" s="146">
        <f t="shared" si="52"/>
        <v>0</v>
      </c>
      <c r="S281" s="146">
        <v>0</v>
      </c>
      <c r="T281" s="147">
        <f t="shared" si="53"/>
        <v>0</v>
      </c>
      <c r="AR281" s="148" t="s">
        <v>543</v>
      </c>
      <c r="AT281" s="148" t="s">
        <v>556</v>
      </c>
      <c r="AU281" s="148" t="s">
        <v>173</v>
      </c>
      <c r="AY281" s="13" t="s">
        <v>164</v>
      </c>
      <c r="BE281" s="149">
        <f t="shared" si="54"/>
        <v>0</v>
      </c>
      <c r="BF281" s="149">
        <f t="shared" si="55"/>
        <v>0</v>
      </c>
      <c r="BG281" s="149">
        <f t="shared" si="56"/>
        <v>0</v>
      </c>
      <c r="BH281" s="149">
        <f t="shared" si="57"/>
        <v>0</v>
      </c>
      <c r="BI281" s="149">
        <f t="shared" si="58"/>
        <v>0</v>
      </c>
      <c r="BJ281" s="13" t="s">
        <v>173</v>
      </c>
      <c r="BK281" s="149">
        <f t="shared" si="59"/>
        <v>0</v>
      </c>
      <c r="BL281" s="13" t="s">
        <v>172</v>
      </c>
      <c r="BM281" s="148" t="s">
        <v>932</v>
      </c>
    </row>
    <row r="282" spans="2:65" s="1" customFormat="1" ht="16.5" customHeight="1">
      <c r="B282" s="135"/>
      <c r="C282" s="136" t="s">
        <v>933</v>
      </c>
      <c r="D282" s="136" t="s">
        <v>168</v>
      </c>
      <c r="E282" s="137" t="s">
        <v>934</v>
      </c>
      <c r="F282" s="138" t="s">
        <v>935</v>
      </c>
      <c r="G282" s="139" t="s">
        <v>402</v>
      </c>
      <c r="H282" s="140">
        <v>3</v>
      </c>
      <c r="I282" s="141"/>
      <c r="J282" s="142">
        <f t="shared" si="50"/>
        <v>0</v>
      </c>
      <c r="K282" s="143"/>
      <c r="L282" s="28"/>
      <c r="M282" s="144" t="s">
        <v>1</v>
      </c>
      <c r="N282" s="145" t="s">
        <v>40</v>
      </c>
      <c r="P282" s="146">
        <f t="shared" si="51"/>
        <v>0</v>
      </c>
      <c r="Q282" s="146">
        <v>0</v>
      </c>
      <c r="R282" s="146">
        <f t="shared" si="52"/>
        <v>0</v>
      </c>
      <c r="S282" s="146">
        <v>0</v>
      </c>
      <c r="T282" s="147">
        <f t="shared" si="53"/>
        <v>0</v>
      </c>
      <c r="AR282" s="148" t="s">
        <v>172</v>
      </c>
      <c r="AT282" s="148" t="s">
        <v>168</v>
      </c>
      <c r="AU282" s="148" t="s">
        <v>173</v>
      </c>
      <c r="AY282" s="13" t="s">
        <v>164</v>
      </c>
      <c r="BE282" s="149">
        <f t="shared" si="54"/>
        <v>0</v>
      </c>
      <c r="BF282" s="149">
        <f t="shared" si="55"/>
        <v>0</v>
      </c>
      <c r="BG282" s="149">
        <f t="shared" si="56"/>
        <v>0</v>
      </c>
      <c r="BH282" s="149">
        <f t="shared" si="57"/>
        <v>0</v>
      </c>
      <c r="BI282" s="149">
        <f t="shared" si="58"/>
        <v>0</v>
      </c>
      <c r="BJ282" s="13" t="s">
        <v>173</v>
      </c>
      <c r="BK282" s="149">
        <f t="shared" si="59"/>
        <v>0</v>
      </c>
      <c r="BL282" s="13" t="s">
        <v>172</v>
      </c>
      <c r="BM282" s="148" t="s">
        <v>936</v>
      </c>
    </row>
    <row r="283" spans="2:65" s="1" customFormat="1" ht="16.5" customHeight="1">
      <c r="B283" s="135"/>
      <c r="C283" s="136" t="s">
        <v>937</v>
      </c>
      <c r="D283" s="136" t="s">
        <v>168</v>
      </c>
      <c r="E283" s="137" t="s">
        <v>938</v>
      </c>
      <c r="F283" s="138" t="s">
        <v>939</v>
      </c>
      <c r="G283" s="139" t="s">
        <v>402</v>
      </c>
      <c r="H283" s="140">
        <v>1</v>
      </c>
      <c r="I283" s="141"/>
      <c r="J283" s="142">
        <f t="shared" si="50"/>
        <v>0</v>
      </c>
      <c r="K283" s="143"/>
      <c r="L283" s="28"/>
      <c r="M283" s="144" t="s">
        <v>1</v>
      </c>
      <c r="N283" s="145" t="s">
        <v>40</v>
      </c>
      <c r="P283" s="146">
        <f t="shared" si="51"/>
        <v>0</v>
      </c>
      <c r="Q283" s="146">
        <v>0</v>
      </c>
      <c r="R283" s="146">
        <f t="shared" si="52"/>
        <v>0</v>
      </c>
      <c r="S283" s="146">
        <v>0</v>
      </c>
      <c r="T283" s="147">
        <f t="shared" si="53"/>
        <v>0</v>
      </c>
      <c r="AR283" s="148" t="s">
        <v>172</v>
      </c>
      <c r="AT283" s="148" t="s">
        <v>168</v>
      </c>
      <c r="AU283" s="148" t="s">
        <v>173</v>
      </c>
      <c r="AY283" s="13" t="s">
        <v>164</v>
      </c>
      <c r="BE283" s="149">
        <f t="shared" si="54"/>
        <v>0</v>
      </c>
      <c r="BF283" s="149">
        <f t="shared" si="55"/>
        <v>0</v>
      </c>
      <c r="BG283" s="149">
        <f t="shared" si="56"/>
        <v>0</v>
      </c>
      <c r="BH283" s="149">
        <f t="shared" si="57"/>
        <v>0</v>
      </c>
      <c r="BI283" s="149">
        <f t="shared" si="58"/>
        <v>0</v>
      </c>
      <c r="BJ283" s="13" t="s">
        <v>173</v>
      </c>
      <c r="BK283" s="149">
        <f t="shared" si="59"/>
        <v>0</v>
      </c>
      <c r="BL283" s="13" t="s">
        <v>172</v>
      </c>
      <c r="BM283" s="148" t="s">
        <v>940</v>
      </c>
    </row>
    <row r="284" spans="2:65" s="1" customFormat="1" ht="16.5" customHeight="1">
      <c r="B284" s="135"/>
      <c r="C284" s="136" t="s">
        <v>941</v>
      </c>
      <c r="D284" s="136" t="s">
        <v>168</v>
      </c>
      <c r="E284" s="137" t="s">
        <v>942</v>
      </c>
      <c r="F284" s="138" t="s">
        <v>943</v>
      </c>
      <c r="G284" s="139" t="s">
        <v>249</v>
      </c>
      <c r="H284" s="140">
        <v>1060</v>
      </c>
      <c r="I284" s="141"/>
      <c r="J284" s="142">
        <f t="shared" si="50"/>
        <v>0</v>
      </c>
      <c r="K284" s="143"/>
      <c r="L284" s="28"/>
      <c r="M284" s="144" t="s">
        <v>1</v>
      </c>
      <c r="N284" s="145" t="s">
        <v>40</v>
      </c>
      <c r="P284" s="146">
        <f t="shared" si="51"/>
        <v>0</v>
      </c>
      <c r="Q284" s="146">
        <v>0</v>
      </c>
      <c r="R284" s="146">
        <f t="shared" si="52"/>
        <v>0</v>
      </c>
      <c r="S284" s="146">
        <v>0</v>
      </c>
      <c r="T284" s="147">
        <f t="shared" si="53"/>
        <v>0</v>
      </c>
      <c r="AR284" s="148" t="s">
        <v>215</v>
      </c>
      <c r="AT284" s="148" t="s">
        <v>168</v>
      </c>
      <c r="AU284" s="148" t="s">
        <v>173</v>
      </c>
      <c r="AY284" s="13" t="s">
        <v>164</v>
      </c>
      <c r="BE284" s="149">
        <f t="shared" si="54"/>
        <v>0</v>
      </c>
      <c r="BF284" s="149">
        <f t="shared" si="55"/>
        <v>0</v>
      </c>
      <c r="BG284" s="149">
        <f t="shared" si="56"/>
        <v>0</v>
      </c>
      <c r="BH284" s="149">
        <f t="shared" si="57"/>
        <v>0</v>
      </c>
      <c r="BI284" s="149">
        <f t="shared" si="58"/>
        <v>0</v>
      </c>
      <c r="BJ284" s="13" t="s">
        <v>173</v>
      </c>
      <c r="BK284" s="149">
        <f t="shared" si="59"/>
        <v>0</v>
      </c>
      <c r="BL284" s="13" t="s">
        <v>215</v>
      </c>
      <c r="BM284" s="148" t="s">
        <v>944</v>
      </c>
    </row>
    <row r="285" spans="2:65" s="1" customFormat="1" ht="21.75" customHeight="1">
      <c r="B285" s="135"/>
      <c r="C285" s="136" t="s">
        <v>945</v>
      </c>
      <c r="D285" s="136" t="s">
        <v>168</v>
      </c>
      <c r="E285" s="137" t="s">
        <v>946</v>
      </c>
      <c r="F285" s="138" t="s">
        <v>947</v>
      </c>
      <c r="G285" s="139" t="s">
        <v>192</v>
      </c>
      <c r="H285" s="140">
        <v>1</v>
      </c>
      <c r="I285" s="141"/>
      <c r="J285" s="142">
        <f t="shared" si="50"/>
        <v>0</v>
      </c>
      <c r="K285" s="143"/>
      <c r="L285" s="28"/>
      <c r="M285" s="144" t="s">
        <v>1</v>
      </c>
      <c r="N285" s="145" t="s">
        <v>40</v>
      </c>
      <c r="P285" s="146">
        <f t="shared" si="51"/>
        <v>0</v>
      </c>
      <c r="Q285" s="146">
        <v>0</v>
      </c>
      <c r="R285" s="146">
        <f t="shared" si="52"/>
        <v>0</v>
      </c>
      <c r="S285" s="146">
        <v>0</v>
      </c>
      <c r="T285" s="147">
        <f t="shared" si="53"/>
        <v>0</v>
      </c>
      <c r="AR285" s="148" t="s">
        <v>215</v>
      </c>
      <c r="AT285" s="148" t="s">
        <v>168</v>
      </c>
      <c r="AU285" s="148" t="s">
        <v>173</v>
      </c>
      <c r="AY285" s="13" t="s">
        <v>164</v>
      </c>
      <c r="BE285" s="149">
        <f t="shared" si="54"/>
        <v>0</v>
      </c>
      <c r="BF285" s="149">
        <f t="shared" si="55"/>
        <v>0</v>
      </c>
      <c r="BG285" s="149">
        <f t="shared" si="56"/>
        <v>0</v>
      </c>
      <c r="BH285" s="149">
        <f t="shared" si="57"/>
        <v>0</v>
      </c>
      <c r="BI285" s="149">
        <f t="shared" si="58"/>
        <v>0</v>
      </c>
      <c r="BJ285" s="13" t="s">
        <v>173</v>
      </c>
      <c r="BK285" s="149">
        <f t="shared" si="59"/>
        <v>0</v>
      </c>
      <c r="BL285" s="13" t="s">
        <v>215</v>
      </c>
      <c r="BM285" s="148" t="s">
        <v>948</v>
      </c>
    </row>
    <row r="286" spans="2:65" s="1" customFormat="1" ht="16.5" customHeight="1">
      <c r="B286" s="135"/>
      <c r="C286" s="136" t="s">
        <v>949</v>
      </c>
      <c r="D286" s="136" t="s">
        <v>168</v>
      </c>
      <c r="E286" s="137" t="s">
        <v>950</v>
      </c>
      <c r="F286" s="138" t="s">
        <v>951</v>
      </c>
      <c r="G286" s="139" t="s">
        <v>192</v>
      </c>
      <c r="H286" s="140">
        <v>2</v>
      </c>
      <c r="I286" s="141"/>
      <c r="J286" s="142">
        <f t="shared" si="50"/>
        <v>0</v>
      </c>
      <c r="K286" s="143"/>
      <c r="L286" s="28"/>
      <c r="M286" s="144" t="s">
        <v>1</v>
      </c>
      <c r="N286" s="145" t="s">
        <v>40</v>
      </c>
      <c r="P286" s="146">
        <f t="shared" si="51"/>
        <v>0</v>
      </c>
      <c r="Q286" s="146">
        <v>0</v>
      </c>
      <c r="R286" s="146">
        <f t="shared" si="52"/>
        <v>0</v>
      </c>
      <c r="S286" s="146">
        <v>0</v>
      </c>
      <c r="T286" s="147">
        <f t="shared" si="53"/>
        <v>0</v>
      </c>
      <c r="AR286" s="148" t="s">
        <v>215</v>
      </c>
      <c r="AT286" s="148" t="s">
        <v>168</v>
      </c>
      <c r="AU286" s="148" t="s">
        <v>173</v>
      </c>
      <c r="AY286" s="13" t="s">
        <v>164</v>
      </c>
      <c r="BE286" s="149">
        <f t="shared" si="54"/>
        <v>0</v>
      </c>
      <c r="BF286" s="149">
        <f t="shared" si="55"/>
        <v>0</v>
      </c>
      <c r="BG286" s="149">
        <f t="shared" si="56"/>
        <v>0</v>
      </c>
      <c r="BH286" s="149">
        <f t="shared" si="57"/>
        <v>0</v>
      </c>
      <c r="BI286" s="149">
        <f t="shared" si="58"/>
        <v>0</v>
      </c>
      <c r="BJ286" s="13" t="s">
        <v>173</v>
      </c>
      <c r="BK286" s="149">
        <f t="shared" si="59"/>
        <v>0</v>
      </c>
      <c r="BL286" s="13" t="s">
        <v>215</v>
      </c>
      <c r="BM286" s="148" t="s">
        <v>952</v>
      </c>
    </row>
    <row r="287" spans="2:65" s="1" customFormat="1" ht="24.2" customHeight="1">
      <c r="B287" s="135"/>
      <c r="C287" s="136" t="s">
        <v>953</v>
      </c>
      <c r="D287" s="136" t="s">
        <v>168</v>
      </c>
      <c r="E287" s="137" t="s">
        <v>954</v>
      </c>
      <c r="F287" s="138" t="s">
        <v>955</v>
      </c>
      <c r="G287" s="139" t="s">
        <v>192</v>
      </c>
      <c r="H287" s="140">
        <v>1</v>
      </c>
      <c r="I287" s="141"/>
      <c r="J287" s="142">
        <f t="shared" si="50"/>
        <v>0</v>
      </c>
      <c r="K287" s="143"/>
      <c r="L287" s="28"/>
      <c r="M287" s="144" t="s">
        <v>1</v>
      </c>
      <c r="N287" s="145" t="s">
        <v>40</v>
      </c>
      <c r="P287" s="146">
        <f t="shared" si="51"/>
        <v>0</v>
      </c>
      <c r="Q287" s="146">
        <v>0</v>
      </c>
      <c r="R287" s="146">
        <f t="shared" si="52"/>
        <v>0</v>
      </c>
      <c r="S287" s="146">
        <v>0</v>
      </c>
      <c r="T287" s="147">
        <f t="shared" si="53"/>
        <v>0</v>
      </c>
      <c r="AR287" s="148" t="s">
        <v>215</v>
      </c>
      <c r="AT287" s="148" t="s">
        <v>168</v>
      </c>
      <c r="AU287" s="148" t="s">
        <v>173</v>
      </c>
      <c r="AY287" s="13" t="s">
        <v>164</v>
      </c>
      <c r="BE287" s="149">
        <f t="shared" si="54"/>
        <v>0</v>
      </c>
      <c r="BF287" s="149">
        <f t="shared" si="55"/>
        <v>0</v>
      </c>
      <c r="BG287" s="149">
        <f t="shared" si="56"/>
        <v>0</v>
      </c>
      <c r="BH287" s="149">
        <f t="shared" si="57"/>
        <v>0</v>
      </c>
      <c r="BI287" s="149">
        <f t="shared" si="58"/>
        <v>0</v>
      </c>
      <c r="BJ287" s="13" t="s">
        <v>173</v>
      </c>
      <c r="BK287" s="149">
        <f t="shared" si="59"/>
        <v>0</v>
      </c>
      <c r="BL287" s="13" t="s">
        <v>215</v>
      </c>
      <c r="BM287" s="148" t="s">
        <v>956</v>
      </c>
    </row>
    <row r="288" spans="2:65" s="1" customFormat="1" ht="24.2" customHeight="1">
      <c r="B288" s="135"/>
      <c r="C288" s="136" t="s">
        <v>957</v>
      </c>
      <c r="D288" s="136" t="s">
        <v>168</v>
      </c>
      <c r="E288" s="137" t="s">
        <v>958</v>
      </c>
      <c r="F288" s="138" t="s">
        <v>959</v>
      </c>
      <c r="G288" s="139" t="s">
        <v>192</v>
      </c>
      <c r="H288" s="140">
        <v>2</v>
      </c>
      <c r="I288" s="141"/>
      <c r="J288" s="142">
        <f t="shared" si="50"/>
        <v>0</v>
      </c>
      <c r="K288" s="143"/>
      <c r="L288" s="28"/>
      <c r="M288" s="144" t="s">
        <v>1</v>
      </c>
      <c r="N288" s="145" t="s">
        <v>40</v>
      </c>
      <c r="P288" s="146">
        <f t="shared" si="51"/>
        <v>0</v>
      </c>
      <c r="Q288" s="146">
        <v>0</v>
      </c>
      <c r="R288" s="146">
        <f t="shared" si="52"/>
        <v>0</v>
      </c>
      <c r="S288" s="146">
        <v>0</v>
      </c>
      <c r="T288" s="147">
        <f t="shared" si="53"/>
        <v>0</v>
      </c>
      <c r="AR288" s="148" t="s">
        <v>215</v>
      </c>
      <c r="AT288" s="148" t="s">
        <v>168</v>
      </c>
      <c r="AU288" s="148" t="s">
        <v>173</v>
      </c>
      <c r="AY288" s="13" t="s">
        <v>164</v>
      </c>
      <c r="BE288" s="149">
        <f t="shared" si="54"/>
        <v>0</v>
      </c>
      <c r="BF288" s="149">
        <f t="shared" si="55"/>
        <v>0</v>
      </c>
      <c r="BG288" s="149">
        <f t="shared" si="56"/>
        <v>0</v>
      </c>
      <c r="BH288" s="149">
        <f t="shared" si="57"/>
        <v>0</v>
      </c>
      <c r="BI288" s="149">
        <f t="shared" si="58"/>
        <v>0</v>
      </c>
      <c r="BJ288" s="13" t="s">
        <v>173</v>
      </c>
      <c r="BK288" s="149">
        <f t="shared" si="59"/>
        <v>0</v>
      </c>
      <c r="BL288" s="13" t="s">
        <v>215</v>
      </c>
      <c r="BM288" s="148" t="s">
        <v>960</v>
      </c>
    </row>
    <row r="289" spans="2:65" s="1" customFormat="1" ht="37.9" customHeight="1">
      <c r="B289" s="135"/>
      <c r="C289" s="136" t="s">
        <v>961</v>
      </c>
      <c r="D289" s="136" t="s">
        <v>168</v>
      </c>
      <c r="E289" s="137" t="s">
        <v>962</v>
      </c>
      <c r="F289" s="138" t="s">
        <v>963</v>
      </c>
      <c r="G289" s="139" t="s">
        <v>192</v>
      </c>
      <c r="H289" s="140">
        <v>112</v>
      </c>
      <c r="I289" s="141"/>
      <c r="J289" s="142">
        <f t="shared" si="50"/>
        <v>0</v>
      </c>
      <c r="K289" s="143"/>
      <c r="L289" s="28"/>
      <c r="M289" s="144" t="s">
        <v>1</v>
      </c>
      <c r="N289" s="145" t="s">
        <v>40</v>
      </c>
      <c r="P289" s="146">
        <f t="shared" si="51"/>
        <v>0</v>
      </c>
      <c r="Q289" s="146">
        <v>0</v>
      </c>
      <c r="R289" s="146">
        <f t="shared" si="52"/>
        <v>0</v>
      </c>
      <c r="S289" s="146">
        <v>0</v>
      </c>
      <c r="T289" s="147">
        <f t="shared" si="53"/>
        <v>0</v>
      </c>
      <c r="AR289" s="148" t="s">
        <v>215</v>
      </c>
      <c r="AT289" s="148" t="s">
        <v>168</v>
      </c>
      <c r="AU289" s="148" t="s">
        <v>173</v>
      </c>
      <c r="AY289" s="13" t="s">
        <v>164</v>
      </c>
      <c r="BE289" s="149">
        <f t="shared" si="54"/>
        <v>0</v>
      </c>
      <c r="BF289" s="149">
        <f t="shared" si="55"/>
        <v>0</v>
      </c>
      <c r="BG289" s="149">
        <f t="shared" si="56"/>
        <v>0</v>
      </c>
      <c r="BH289" s="149">
        <f t="shared" si="57"/>
        <v>0</v>
      </c>
      <c r="BI289" s="149">
        <f t="shared" si="58"/>
        <v>0</v>
      </c>
      <c r="BJ289" s="13" t="s">
        <v>173</v>
      </c>
      <c r="BK289" s="149">
        <f t="shared" si="59"/>
        <v>0</v>
      </c>
      <c r="BL289" s="13" t="s">
        <v>215</v>
      </c>
      <c r="BM289" s="148" t="s">
        <v>964</v>
      </c>
    </row>
    <row r="290" spans="2:65" s="11" customFormat="1" ht="22.9" customHeight="1">
      <c r="B290" s="123"/>
      <c r="D290" s="124" t="s">
        <v>73</v>
      </c>
      <c r="E290" s="133" t="s">
        <v>312</v>
      </c>
      <c r="F290" s="133" t="s">
        <v>313</v>
      </c>
      <c r="I290" s="126"/>
      <c r="J290" s="134">
        <f>BK290</f>
        <v>0</v>
      </c>
      <c r="L290" s="123"/>
      <c r="M290" s="128"/>
      <c r="P290" s="129">
        <f>P291</f>
        <v>0</v>
      </c>
      <c r="R290" s="129">
        <f>R291</f>
        <v>0</v>
      </c>
      <c r="T290" s="130">
        <f>T291</f>
        <v>0</v>
      </c>
      <c r="AR290" s="124" t="s">
        <v>82</v>
      </c>
      <c r="AT290" s="131" t="s">
        <v>73</v>
      </c>
      <c r="AU290" s="131" t="s">
        <v>82</v>
      </c>
      <c r="AY290" s="124" t="s">
        <v>164</v>
      </c>
      <c r="BK290" s="132">
        <f>BK291</f>
        <v>0</v>
      </c>
    </row>
    <row r="291" spans="2:65" s="1" customFormat="1" ht="24.2" customHeight="1">
      <c r="B291" s="135"/>
      <c r="C291" s="136" t="s">
        <v>965</v>
      </c>
      <c r="D291" s="136" t="s">
        <v>168</v>
      </c>
      <c r="E291" s="137" t="s">
        <v>315</v>
      </c>
      <c r="F291" s="138" t="s">
        <v>316</v>
      </c>
      <c r="G291" s="139" t="s">
        <v>274</v>
      </c>
      <c r="H291" s="140">
        <v>511.5</v>
      </c>
      <c r="I291" s="141"/>
      <c r="J291" s="142">
        <f>ROUND(I291*H291,2)</f>
        <v>0</v>
      </c>
      <c r="K291" s="143"/>
      <c r="L291" s="28"/>
      <c r="M291" s="144" t="s">
        <v>1</v>
      </c>
      <c r="N291" s="145" t="s">
        <v>40</v>
      </c>
      <c r="P291" s="146">
        <f>O291*H291</f>
        <v>0</v>
      </c>
      <c r="Q291" s="146">
        <v>0</v>
      </c>
      <c r="R291" s="146">
        <f>Q291*H291</f>
        <v>0</v>
      </c>
      <c r="S291" s="146">
        <v>0</v>
      </c>
      <c r="T291" s="147">
        <f>S291*H291</f>
        <v>0</v>
      </c>
      <c r="AR291" s="148" t="s">
        <v>172</v>
      </c>
      <c r="AT291" s="148" t="s">
        <v>168</v>
      </c>
      <c r="AU291" s="148" t="s">
        <v>173</v>
      </c>
      <c r="AY291" s="13" t="s">
        <v>164</v>
      </c>
      <c r="BE291" s="149">
        <f>IF(N291="základná",J291,0)</f>
        <v>0</v>
      </c>
      <c r="BF291" s="149">
        <f>IF(N291="znížená",J291,0)</f>
        <v>0</v>
      </c>
      <c r="BG291" s="149">
        <f>IF(N291="zákl. prenesená",J291,0)</f>
        <v>0</v>
      </c>
      <c r="BH291" s="149">
        <f>IF(N291="zníž. prenesená",J291,0)</f>
        <v>0</v>
      </c>
      <c r="BI291" s="149">
        <f>IF(N291="nulová",J291,0)</f>
        <v>0</v>
      </c>
      <c r="BJ291" s="13" t="s">
        <v>173</v>
      </c>
      <c r="BK291" s="149">
        <f>ROUND(I291*H291,2)</f>
        <v>0</v>
      </c>
      <c r="BL291" s="13" t="s">
        <v>172</v>
      </c>
      <c r="BM291" s="148" t="s">
        <v>966</v>
      </c>
    </row>
    <row r="292" spans="2:65" s="11" customFormat="1" ht="25.9" customHeight="1">
      <c r="B292" s="123"/>
      <c r="D292" s="124" t="s">
        <v>73</v>
      </c>
      <c r="E292" s="125" t="s">
        <v>318</v>
      </c>
      <c r="F292" s="125" t="s">
        <v>319</v>
      </c>
      <c r="I292" s="126"/>
      <c r="J292" s="127">
        <f>BK292</f>
        <v>0</v>
      </c>
      <c r="L292" s="123"/>
      <c r="M292" s="128"/>
      <c r="P292" s="129">
        <f>P293+P316+P329+P339+P345+P350+P354+P358+P367+P381+P389+P428+P439+P537+P543+P551+P566+P570+P574+P578+P583</f>
        <v>0</v>
      </c>
      <c r="R292" s="129">
        <f>R293+R316+R329+R339+R345+R350+R354+R358+R367+R381+R389+R428+R439+R537+R543+R551+R566+R570+R574+R578+R583</f>
        <v>2122.7726257736804</v>
      </c>
      <c r="T292" s="130">
        <f>T293+T316+T329+T339+T345+T350+T354+T358+T367+T381+T389+T428+T439+T537+T543+T551+T566+T570+T574+T578+T583</f>
        <v>0</v>
      </c>
      <c r="AR292" s="124" t="s">
        <v>173</v>
      </c>
      <c r="AT292" s="131" t="s">
        <v>73</v>
      </c>
      <c r="AU292" s="131" t="s">
        <v>74</v>
      </c>
      <c r="AY292" s="124" t="s">
        <v>164</v>
      </c>
      <c r="BK292" s="132">
        <f>BK293+BK316+BK329+BK339+BK345+BK350+BK354+BK358+BK367+BK381+BK389+BK428+BK439+BK537+BK543+BK551+BK566+BK570+BK574+BK578+BK583</f>
        <v>0</v>
      </c>
    </row>
    <row r="293" spans="2:65" s="11" customFormat="1" ht="22.9" customHeight="1">
      <c r="B293" s="123"/>
      <c r="D293" s="124" t="s">
        <v>73</v>
      </c>
      <c r="E293" s="133" t="s">
        <v>967</v>
      </c>
      <c r="F293" s="133" t="s">
        <v>968</v>
      </c>
      <c r="I293" s="126"/>
      <c r="J293" s="134">
        <f>BK293</f>
        <v>0</v>
      </c>
      <c r="L293" s="123"/>
      <c r="M293" s="128"/>
      <c r="P293" s="129">
        <f>SUM(P294:P315)</f>
        <v>0</v>
      </c>
      <c r="R293" s="129">
        <f>SUM(R294:R315)</f>
        <v>15.926120799560003</v>
      </c>
      <c r="T293" s="130">
        <f>SUM(T294:T315)</f>
        <v>0</v>
      </c>
      <c r="AR293" s="124" t="s">
        <v>173</v>
      </c>
      <c r="AT293" s="131" t="s">
        <v>73</v>
      </c>
      <c r="AU293" s="131" t="s">
        <v>82</v>
      </c>
      <c r="AY293" s="124" t="s">
        <v>164</v>
      </c>
      <c r="BK293" s="132">
        <f>SUM(BK294:BK315)</f>
        <v>0</v>
      </c>
    </row>
    <row r="294" spans="2:65" s="1" customFormat="1" ht="33" customHeight="1">
      <c r="B294" s="135"/>
      <c r="C294" s="136" t="s">
        <v>969</v>
      </c>
      <c r="D294" s="136" t="s">
        <v>168</v>
      </c>
      <c r="E294" s="137" t="s">
        <v>970</v>
      </c>
      <c r="F294" s="138" t="s">
        <v>971</v>
      </c>
      <c r="G294" s="139" t="s">
        <v>171</v>
      </c>
      <c r="H294" s="140">
        <v>2171.6060000000002</v>
      </c>
      <c r="I294" s="141"/>
      <c r="J294" s="142">
        <f t="shared" ref="J294:J315" si="60">ROUND(I294*H294,2)</f>
        <v>0</v>
      </c>
      <c r="K294" s="143"/>
      <c r="L294" s="28"/>
      <c r="M294" s="144" t="s">
        <v>1</v>
      </c>
      <c r="N294" s="145" t="s">
        <v>40</v>
      </c>
      <c r="P294" s="146">
        <f t="shared" ref="P294:P315" si="61">O294*H294</f>
        <v>0</v>
      </c>
      <c r="Q294" s="146">
        <v>0</v>
      </c>
      <c r="R294" s="146">
        <f t="shared" ref="R294:R315" si="62">Q294*H294</f>
        <v>0</v>
      </c>
      <c r="S294" s="146">
        <v>0</v>
      </c>
      <c r="T294" s="147">
        <f t="shared" ref="T294:T315" si="63">S294*H294</f>
        <v>0</v>
      </c>
      <c r="AR294" s="148" t="s">
        <v>215</v>
      </c>
      <c r="AT294" s="148" t="s">
        <v>168</v>
      </c>
      <c r="AU294" s="148" t="s">
        <v>173</v>
      </c>
      <c r="AY294" s="13" t="s">
        <v>164</v>
      </c>
      <c r="BE294" s="149">
        <f t="shared" ref="BE294:BE315" si="64">IF(N294="základná",J294,0)</f>
        <v>0</v>
      </c>
      <c r="BF294" s="149">
        <f t="shared" ref="BF294:BF315" si="65">IF(N294="znížená",J294,0)</f>
        <v>0</v>
      </c>
      <c r="BG294" s="149">
        <f t="shared" ref="BG294:BG315" si="66">IF(N294="zákl. prenesená",J294,0)</f>
        <v>0</v>
      </c>
      <c r="BH294" s="149">
        <f t="shared" ref="BH294:BH315" si="67">IF(N294="zníž. prenesená",J294,0)</f>
        <v>0</v>
      </c>
      <c r="BI294" s="149">
        <f t="shared" ref="BI294:BI315" si="68">IF(N294="nulová",J294,0)</f>
        <v>0</v>
      </c>
      <c r="BJ294" s="13" t="s">
        <v>173</v>
      </c>
      <c r="BK294" s="149">
        <f t="shared" ref="BK294:BK315" si="69">ROUND(I294*H294,2)</f>
        <v>0</v>
      </c>
      <c r="BL294" s="13" t="s">
        <v>215</v>
      </c>
      <c r="BM294" s="148" t="s">
        <v>972</v>
      </c>
    </row>
    <row r="295" spans="2:65" s="1" customFormat="1" ht="16.5" customHeight="1">
      <c r="B295" s="135"/>
      <c r="C295" s="155" t="s">
        <v>973</v>
      </c>
      <c r="D295" s="155" t="s">
        <v>556</v>
      </c>
      <c r="E295" s="156" t="s">
        <v>974</v>
      </c>
      <c r="F295" s="157" t="s">
        <v>975</v>
      </c>
      <c r="G295" s="158" t="s">
        <v>274</v>
      </c>
      <c r="H295" s="159">
        <v>0.65100000000000002</v>
      </c>
      <c r="I295" s="160"/>
      <c r="J295" s="161">
        <f t="shared" si="60"/>
        <v>0</v>
      </c>
      <c r="K295" s="162"/>
      <c r="L295" s="163"/>
      <c r="M295" s="164" t="s">
        <v>1</v>
      </c>
      <c r="N295" s="165" t="s">
        <v>40</v>
      </c>
      <c r="P295" s="146">
        <f t="shared" si="61"/>
        <v>0</v>
      </c>
      <c r="Q295" s="146">
        <v>1</v>
      </c>
      <c r="R295" s="146">
        <f t="shared" si="62"/>
        <v>0.65100000000000002</v>
      </c>
      <c r="S295" s="146">
        <v>0</v>
      </c>
      <c r="T295" s="147">
        <f t="shared" si="63"/>
        <v>0</v>
      </c>
      <c r="AR295" s="148" t="s">
        <v>284</v>
      </c>
      <c r="AT295" s="148" t="s">
        <v>556</v>
      </c>
      <c r="AU295" s="148" t="s">
        <v>173</v>
      </c>
      <c r="AY295" s="13" t="s">
        <v>164</v>
      </c>
      <c r="BE295" s="149">
        <f t="shared" si="64"/>
        <v>0</v>
      </c>
      <c r="BF295" s="149">
        <f t="shared" si="65"/>
        <v>0</v>
      </c>
      <c r="BG295" s="149">
        <f t="shared" si="66"/>
        <v>0</v>
      </c>
      <c r="BH295" s="149">
        <f t="shared" si="67"/>
        <v>0</v>
      </c>
      <c r="BI295" s="149">
        <f t="shared" si="68"/>
        <v>0</v>
      </c>
      <c r="BJ295" s="13" t="s">
        <v>173</v>
      </c>
      <c r="BK295" s="149">
        <f t="shared" si="69"/>
        <v>0</v>
      </c>
      <c r="BL295" s="13" t="s">
        <v>215</v>
      </c>
      <c r="BM295" s="148" t="s">
        <v>976</v>
      </c>
    </row>
    <row r="296" spans="2:65" s="1" customFormat="1" ht="24.2" customHeight="1">
      <c r="B296" s="135"/>
      <c r="C296" s="136" t="s">
        <v>977</v>
      </c>
      <c r="D296" s="136" t="s">
        <v>168</v>
      </c>
      <c r="E296" s="137" t="s">
        <v>978</v>
      </c>
      <c r="F296" s="138" t="s">
        <v>979</v>
      </c>
      <c r="G296" s="139" t="s">
        <v>171</v>
      </c>
      <c r="H296" s="140">
        <v>33.345999999999997</v>
      </c>
      <c r="I296" s="141"/>
      <c r="J296" s="142">
        <f t="shared" si="60"/>
        <v>0</v>
      </c>
      <c r="K296" s="143"/>
      <c r="L296" s="28"/>
      <c r="M296" s="144" t="s">
        <v>1</v>
      </c>
      <c r="N296" s="145" t="s">
        <v>40</v>
      </c>
      <c r="P296" s="146">
        <f t="shared" si="61"/>
        <v>0</v>
      </c>
      <c r="Q296" s="146">
        <v>0</v>
      </c>
      <c r="R296" s="146">
        <f t="shared" si="62"/>
        <v>0</v>
      </c>
      <c r="S296" s="146">
        <v>0</v>
      </c>
      <c r="T296" s="147">
        <f t="shared" si="63"/>
        <v>0</v>
      </c>
      <c r="AR296" s="148" t="s">
        <v>215</v>
      </c>
      <c r="AT296" s="148" t="s">
        <v>168</v>
      </c>
      <c r="AU296" s="148" t="s">
        <v>173</v>
      </c>
      <c r="AY296" s="13" t="s">
        <v>164</v>
      </c>
      <c r="BE296" s="149">
        <f t="shared" si="64"/>
        <v>0</v>
      </c>
      <c r="BF296" s="149">
        <f t="shared" si="65"/>
        <v>0</v>
      </c>
      <c r="BG296" s="149">
        <f t="shared" si="66"/>
        <v>0</v>
      </c>
      <c r="BH296" s="149">
        <f t="shared" si="67"/>
        <v>0</v>
      </c>
      <c r="BI296" s="149">
        <f t="shared" si="68"/>
        <v>0</v>
      </c>
      <c r="BJ296" s="13" t="s">
        <v>173</v>
      </c>
      <c r="BK296" s="149">
        <f t="shared" si="69"/>
        <v>0</v>
      </c>
      <c r="BL296" s="13" t="s">
        <v>215</v>
      </c>
      <c r="BM296" s="148" t="s">
        <v>980</v>
      </c>
    </row>
    <row r="297" spans="2:65" s="1" customFormat="1" ht="16.5" customHeight="1">
      <c r="B297" s="135"/>
      <c r="C297" s="155" t="s">
        <v>981</v>
      </c>
      <c r="D297" s="155" t="s">
        <v>556</v>
      </c>
      <c r="E297" s="156" t="s">
        <v>982</v>
      </c>
      <c r="F297" s="157" t="s">
        <v>983</v>
      </c>
      <c r="G297" s="158" t="s">
        <v>274</v>
      </c>
      <c r="H297" s="159">
        <v>3.6999999999999998E-2</v>
      </c>
      <c r="I297" s="160"/>
      <c r="J297" s="161">
        <f t="shared" si="60"/>
        <v>0</v>
      </c>
      <c r="K297" s="162"/>
      <c r="L297" s="163"/>
      <c r="M297" s="164" t="s">
        <v>1</v>
      </c>
      <c r="N297" s="165" t="s">
        <v>40</v>
      </c>
      <c r="P297" s="146">
        <f t="shared" si="61"/>
        <v>0</v>
      </c>
      <c r="Q297" s="146">
        <v>1</v>
      </c>
      <c r="R297" s="146">
        <f t="shared" si="62"/>
        <v>3.6999999999999998E-2</v>
      </c>
      <c r="S297" s="146">
        <v>0</v>
      </c>
      <c r="T297" s="147">
        <f t="shared" si="63"/>
        <v>0</v>
      </c>
      <c r="AR297" s="148" t="s">
        <v>284</v>
      </c>
      <c r="AT297" s="148" t="s">
        <v>556</v>
      </c>
      <c r="AU297" s="148" t="s">
        <v>173</v>
      </c>
      <c r="AY297" s="13" t="s">
        <v>164</v>
      </c>
      <c r="BE297" s="149">
        <f t="shared" si="64"/>
        <v>0</v>
      </c>
      <c r="BF297" s="149">
        <f t="shared" si="65"/>
        <v>0</v>
      </c>
      <c r="BG297" s="149">
        <f t="shared" si="66"/>
        <v>0</v>
      </c>
      <c r="BH297" s="149">
        <f t="shared" si="67"/>
        <v>0</v>
      </c>
      <c r="BI297" s="149">
        <f t="shared" si="68"/>
        <v>0</v>
      </c>
      <c r="BJ297" s="13" t="s">
        <v>173</v>
      </c>
      <c r="BK297" s="149">
        <f t="shared" si="69"/>
        <v>0</v>
      </c>
      <c r="BL297" s="13" t="s">
        <v>215</v>
      </c>
      <c r="BM297" s="148" t="s">
        <v>984</v>
      </c>
    </row>
    <row r="298" spans="2:65" s="1" customFormat="1" ht="24.2" customHeight="1">
      <c r="B298" s="135"/>
      <c r="C298" s="136" t="s">
        <v>985</v>
      </c>
      <c r="D298" s="136" t="s">
        <v>168</v>
      </c>
      <c r="E298" s="137" t="s">
        <v>986</v>
      </c>
      <c r="F298" s="138" t="s">
        <v>987</v>
      </c>
      <c r="G298" s="139" t="s">
        <v>171</v>
      </c>
      <c r="H298" s="140">
        <v>75.86</v>
      </c>
      <c r="I298" s="141"/>
      <c r="J298" s="142">
        <f t="shared" si="60"/>
        <v>0</v>
      </c>
      <c r="K298" s="143"/>
      <c r="L298" s="28"/>
      <c r="M298" s="144" t="s">
        <v>1</v>
      </c>
      <c r="N298" s="145" t="s">
        <v>40</v>
      </c>
      <c r="P298" s="146">
        <f t="shared" si="61"/>
        <v>0</v>
      </c>
      <c r="Q298" s="146">
        <v>0</v>
      </c>
      <c r="R298" s="146">
        <f t="shared" si="62"/>
        <v>0</v>
      </c>
      <c r="S298" s="146">
        <v>0</v>
      </c>
      <c r="T298" s="147">
        <f t="shared" si="63"/>
        <v>0</v>
      </c>
      <c r="AR298" s="148" t="s">
        <v>215</v>
      </c>
      <c r="AT298" s="148" t="s">
        <v>168</v>
      </c>
      <c r="AU298" s="148" t="s">
        <v>173</v>
      </c>
      <c r="AY298" s="13" t="s">
        <v>164</v>
      </c>
      <c r="BE298" s="149">
        <f t="shared" si="64"/>
        <v>0</v>
      </c>
      <c r="BF298" s="149">
        <f t="shared" si="65"/>
        <v>0</v>
      </c>
      <c r="BG298" s="149">
        <f t="shared" si="66"/>
        <v>0</v>
      </c>
      <c r="BH298" s="149">
        <f t="shared" si="67"/>
        <v>0</v>
      </c>
      <c r="BI298" s="149">
        <f t="shared" si="68"/>
        <v>0</v>
      </c>
      <c r="BJ298" s="13" t="s">
        <v>173</v>
      </c>
      <c r="BK298" s="149">
        <f t="shared" si="69"/>
        <v>0</v>
      </c>
      <c r="BL298" s="13" t="s">
        <v>215</v>
      </c>
      <c r="BM298" s="148" t="s">
        <v>988</v>
      </c>
    </row>
    <row r="299" spans="2:65" s="1" customFormat="1" ht="24.2" customHeight="1">
      <c r="B299" s="135"/>
      <c r="C299" s="155" t="s">
        <v>989</v>
      </c>
      <c r="D299" s="155" t="s">
        <v>556</v>
      </c>
      <c r="E299" s="156" t="s">
        <v>990</v>
      </c>
      <c r="F299" s="157" t="s">
        <v>991</v>
      </c>
      <c r="G299" s="158" t="s">
        <v>171</v>
      </c>
      <c r="H299" s="159">
        <v>87.239000000000004</v>
      </c>
      <c r="I299" s="160"/>
      <c r="J299" s="161">
        <f t="shared" si="60"/>
        <v>0</v>
      </c>
      <c r="K299" s="162"/>
      <c r="L299" s="163"/>
      <c r="M299" s="164" t="s">
        <v>1</v>
      </c>
      <c r="N299" s="165" t="s">
        <v>40</v>
      </c>
      <c r="P299" s="146">
        <f t="shared" si="61"/>
        <v>0</v>
      </c>
      <c r="Q299" s="146">
        <v>6.8999999999999997E-4</v>
      </c>
      <c r="R299" s="146">
        <f t="shared" si="62"/>
        <v>6.0194909999999997E-2</v>
      </c>
      <c r="S299" s="146">
        <v>0</v>
      </c>
      <c r="T299" s="147">
        <f t="shared" si="63"/>
        <v>0</v>
      </c>
      <c r="AR299" s="148" t="s">
        <v>284</v>
      </c>
      <c r="AT299" s="148" t="s">
        <v>556</v>
      </c>
      <c r="AU299" s="148" t="s">
        <v>173</v>
      </c>
      <c r="AY299" s="13" t="s">
        <v>164</v>
      </c>
      <c r="BE299" s="149">
        <f t="shared" si="64"/>
        <v>0</v>
      </c>
      <c r="BF299" s="149">
        <f t="shared" si="65"/>
        <v>0</v>
      </c>
      <c r="BG299" s="149">
        <f t="shared" si="66"/>
        <v>0</v>
      </c>
      <c r="BH299" s="149">
        <f t="shared" si="67"/>
        <v>0</v>
      </c>
      <c r="BI299" s="149">
        <f t="shared" si="68"/>
        <v>0</v>
      </c>
      <c r="BJ299" s="13" t="s">
        <v>173</v>
      </c>
      <c r="BK299" s="149">
        <f t="shared" si="69"/>
        <v>0</v>
      </c>
      <c r="BL299" s="13" t="s">
        <v>215</v>
      </c>
      <c r="BM299" s="148" t="s">
        <v>992</v>
      </c>
    </row>
    <row r="300" spans="2:65" s="1" customFormat="1" ht="24.2" customHeight="1">
      <c r="B300" s="135"/>
      <c r="C300" s="136" t="s">
        <v>993</v>
      </c>
      <c r="D300" s="136" t="s">
        <v>168</v>
      </c>
      <c r="E300" s="137" t="s">
        <v>994</v>
      </c>
      <c r="F300" s="138" t="s">
        <v>995</v>
      </c>
      <c r="G300" s="139" t="s">
        <v>171</v>
      </c>
      <c r="H300" s="140">
        <v>117.48399999999999</v>
      </c>
      <c r="I300" s="141"/>
      <c r="J300" s="142">
        <f t="shared" si="60"/>
        <v>0</v>
      </c>
      <c r="K300" s="143"/>
      <c r="L300" s="28"/>
      <c r="M300" s="144" t="s">
        <v>1</v>
      </c>
      <c r="N300" s="145" t="s">
        <v>40</v>
      </c>
      <c r="P300" s="146">
        <f t="shared" si="61"/>
        <v>0</v>
      </c>
      <c r="Q300" s="146">
        <v>6.9999999999999994E-5</v>
      </c>
      <c r="R300" s="146">
        <f t="shared" si="62"/>
        <v>8.2238799999999994E-3</v>
      </c>
      <c r="S300" s="146">
        <v>0</v>
      </c>
      <c r="T300" s="147">
        <f t="shared" si="63"/>
        <v>0</v>
      </c>
      <c r="AR300" s="148" t="s">
        <v>215</v>
      </c>
      <c r="AT300" s="148" t="s">
        <v>168</v>
      </c>
      <c r="AU300" s="148" t="s">
        <v>173</v>
      </c>
      <c r="AY300" s="13" t="s">
        <v>164</v>
      </c>
      <c r="BE300" s="149">
        <f t="shared" si="64"/>
        <v>0</v>
      </c>
      <c r="BF300" s="149">
        <f t="shared" si="65"/>
        <v>0</v>
      </c>
      <c r="BG300" s="149">
        <f t="shared" si="66"/>
        <v>0</v>
      </c>
      <c r="BH300" s="149">
        <f t="shared" si="67"/>
        <v>0</v>
      </c>
      <c r="BI300" s="149">
        <f t="shared" si="68"/>
        <v>0</v>
      </c>
      <c r="BJ300" s="13" t="s">
        <v>173</v>
      </c>
      <c r="BK300" s="149">
        <f t="shared" si="69"/>
        <v>0</v>
      </c>
      <c r="BL300" s="13" t="s">
        <v>215</v>
      </c>
      <c r="BM300" s="148" t="s">
        <v>996</v>
      </c>
    </row>
    <row r="301" spans="2:65" s="1" customFormat="1" ht="37.9" customHeight="1">
      <c r="B301" s="135"/>
      <c r="C301" s="155" t="s">
        <v>997</v>
      </c>
      <c r="D301" s="155" t="s">
        <v>556</v>
      </c>
      <c r="E301" s="156" t="s">
        <v>998</v>
      </c>
      <c r="F301" s="157" t="s">
        <v>999</v>
      </c>
      <c r="G301" s="158" t="s">
        <v>171</v>
      </c>
      <c r="H301" s="159">
        <v>135.107</v>
      </c>
      <c r="I301" s="160"/>
      <c r="J301" s="161">
        <f t="shared" si="60"/>
        <v>0</v>
      </c>
      <c r="K301" s="162"/>
      <c r="L301" s="163"/>
      <c r="M301" s="164" t="s">
        <v>1</v>
      </c>
      <c r="N301" s="165" t="s">
        <v>40</v>
      </c>
      <c r="P301" s="146">
        <f t="shared" si="61"/>
        <v>0</v>
      </c>
      <c r="Q301" s="146">
        <v>2E-3</v>
      </c>
      <c r="R301" s="146">
        <f t="shared" si="62"/>
        <v>0.27021400000000001</v>
      </c>
      <c r="S301" s="146">
        <v>0</v>
      </c>
      <c r="T301" s="147">
        <f t="shared" si="63"/>
        <v>0</v>
      </c>
      <c r="AR301" s="148" t="s">
        <v>284</v>
      </c>
      <c r="AT301" s="148" t="s">
        <v>556</v>
      </c>
      <c r="AU301" s="148" t="s">
        <v>173</v>
      </c>
      <c r="AY301" s="13" t="s">
        <v>164</v>
      </c>
      <c r="BE301" s="149">
        <f t="shared" si="64"/>
        <v>0</v>
      </c>
      <c r="BF301" s="149">
        <f t="shared" si="65"/>
        <v>0</v>
      </c>
      <c r="BG301" s="149">
        <f t="shared" si="66"/>
        <v>0</v>
      </c>
      <c r="BH301" s="149">
        <f t="shared" si="67"/>
        <v>0</v>
      </c>
      <c r="BI301" s="149">
        <f t="shared" si="68"/>
        <v>0</v>
      </c>
      <c r="BJ301" s="13" t="s">
        <v>173</v>
      </c>
      <c r="BK301" s="149">
        <f t="shared" si="69"/>
        <v>0</v>
      </c>
      <c r="BL301" s="13" t="s">
        <v>215</v>
      </c>
      <c r="BM301" s="148" t="s">
        <v>1000</v>
      </c>
    </row>
    <row r="302" spans="2:65" s="1" customFormat="1" ht="33" customHeight="1">
      <c r="B302" s="135"/>
      <c r="C302" s="136" t="s">
        <v>1001</v>
      </c>
      <c r="D302" s="136" t="s">
        <v>168</v>
      </c>
      <c r="E302" s="137" t="s">
        <v>1002</v>
      </c>
      <c r="F302" s="138" t="s">
        <v>1003</v>
      </c>
      <c r="G302" s="139" t="s">
        <v>171</v>
      </c>
      <c r="H302" s="140">
        <v>2171.6060000000002</v>
      </c>
      <c r="I302" s="141"/>
      <c r="J302" s="142">
        <f t="shared" si="60"/>
        <v>0</v>
      </c>
      <c r="K302" s="143"/>
      <c r="L302" s="28"/>
      <c r="M302" s="144" t="s">
        <v>1</v>
      </c>
      <c r="N302" s="145" t="s">
        <v>40</v>
      </c>
      <c r="P302" s="146">
        <f t="shared" si="61"/>
        <v>0</v>
      </c>
      <c r="Q302" s="146">
        <v>5.4226000000000003E-4</v>
      </c>
      <c r="R302" s="146">
        <f t="shared" si="62"/>
        <v>1.1775750695600002</v>
      </c>
      <c r="S302" s="146">
        <v>0</v>
      </c>
      <c r="T302" s="147">
        <f t="shared" si="63"/>
        <v>0</v>
      </c>
      <c r="AR302" s="148" t="s">
        <v>215</v>
      </c>
      <c r="AT302" s="148" t="s">
        <v>168</v>
      </c>
      <c r="AU302" s="148" t="s">
        <v>173</v>
      </c>
      <c r="AY302" s="13" t="s">
        <v>164</v>
      </c>
      <c r="BE302" s="149">
        <f t="shared" si="64"/>
        <v>0</v>
      </c>
      <c r="BF302" s="149">
        <f t="shared" si="65"/>
        <v>0</v>
      </c>
      <c r="BG302" s="149">
        <f t="shared" si="66"/>
        <v>0</v>
      </c>
      <c r="BH302" s="149">
        <f t="shared" si="67"/>
        <v>0</v>
      </c>
      <c r="BI302" s="149">
        <f t="shared" si="68"/>
        <v>0</v>
      </c>
      <c r="BJ302" s="13" t="s">
        <v>173</v>
      </c>
      <c r="BK302" s="149">
        <f t="shared" si="69"/>
        <v>0</v>
      </c>
      <c r="BL302" s="13" t="s">
        <v>215</v>
      </c>
      <c r="BM302" s="148" t="s">
        <v>1004</v>
      </c>
    </row>
    <row r="303" spans="2:65" s="1" customFormat="1" ht="24.2" customHeight="1">
      <c r="B303" s="135"/>
      <c r="C303" s="155" t="s">
        <v>1005</v>
      </c>
      <c r="D303" s="155" t="s">
        <v>556</v>
      </c>
      <c r="E303" s="156" t="s">
        <v>1006</v>
      </c>
      <c r="F303" s="157" t="s">
        <v>1007</v>
      </c>
      <c r="G303" s="158" t="s">
        <v>171</v>
      </c>
      <c r="H303" s="159">
        <v>2497.3470000000002</v>
      </c>
      <c r="I303" s="160"/>
      <c r="J303" s="161">
        <f t="shared" si="60"/>
        <v>0</v>
      </c>
      <c r="K303" s="162"/>
      <c r="L303" s="163"/>
      <c r="M303" s="164" t="s">
        <v>1</v>
      </c>
      <c r="N303" s="165" t="s">
        <v>40</v>
      </c>
      <c r="P303" s="146">
        <f t="shared" si="61"/>
        <v>0</v>
      </c>
      <c r="Q303" s="146">
        <v>5.13E-3</v>
      </c>
      <c r="R303" s="146">
        <f t="shared" si="62"/>
        <v>12.811390110000001</v>
      </c>
      <c r="S303" s="146">
        <v>0</v>
      </c>
      <c r="T303" s="147">
        <f t="shared" si="63"/>
        <v>0</v>
      </c>
      <c r="AR303" s="148" t="s">
        <v>284</v>
      </c>
      <c r="AT303" s="148" t="s">
        <v>556</v>
      </c>
      <c r="AU303" s="148" t="s">
        <v>173</v>
      </c>
      <c r="AY303" s="13" t="s">
        <v>164</v>
      </c>
      <c r="BE303" s="149">
        <f t="shared" si="64"/>
        <v>0</v>
      </c>
      <c r="BF303" s="149">
        <f t="shared" si="65"/>
        <v>0</v>
      </c>
      <c r="BG303" s="149">
        <f t="shared" si="66"/>
        <v>0</v>
      </c>
      <c r="BH303" s="149">
        <f t="shared" si="67"/>
        <v>0</v>
      </c>
      <c r="BI303" s="149">
        <f t="shared" si="68"/>
        <v>0</v>
      </c>
      <c r="BJ303" s="13" t="s">
        <v>173</v>
      </c>
      <c r="BK303" s="149">
        <f t="shared" si="69"/>
        <v>0</v>
      </c>
      <c r="BL303" s="13" t="s">
        <v>215</v>
      </c>
      <c r="BM303" s="148" t="s">
        <v>1008</v>
      </c>
    </row>
    <row r="304" spans="2:65" s="1" customFormat="1" ht="24.2" customHeight="1">
      <c r="B304" s="135"/>
      <c r="C304" s="136" t="s">
        <v>1009</v>
      </c>
      <c r="D304" s="136" t="s">
        <v>168</v>
      </c>
      <c r="E304" s="137" t="s">
        <v>1010</v>
      </c>
      <c r="F304" s="138" t="s">
        <v>1011</v>
      </c>
      <c r="G304" s="139" t="s">
        <v>171</v>
      </c>
      <c r="H304" s="140">
        <v>289.94</v>
      </c>
      <c r="I304" s="141"/>
      <c r="J304" s="142">
        <f t="shared" si="60"/>
        <v>0</v>
      </c>
      <c r="K304" s="143"/>
      <c r="L304" s="28"/>
      <c r="M304" s="144" t="s">
        <v>1</v>
      </c>
      <c r="N304" s="145" t="s">
        <v>40</v>
      </c>
      <c r="P304" s="146">
        <f t="shared" si="61"/>
        <v>0</v>
      </c>
      <c r="Q304" s="146">
        <v>2.0999999999999999E-3</v>
      </c>
      <c r="R304" s="146">
        <f t="shared" si="62"/>
        <v>0.60887399999999992</v>
      </c>
      <c r="S304" s="146">
        <v>0</v>
      </c>
      <c r="T304" s="147">
        <f t="shared" si="63"/>
        <v>0</v>
      </c>
      <c r="AR304" s="148" t="s">
        <v>215</v>
      </c>
      <c r="AT304" s="148" t="s">
        <v>168</v>
      </c>
      <c r="AU304" s="148" t="s">
        <v>173</v>
      </c>
      <c r="AY304" s="13" t="s">
        <v>164</v>
      </c>
      <c r="BE304" s="149">
        <f t="shared" si="64"/>
        <v>0</v>
      </c>
      <c r="BF304" s="149">
        <f t="shared" si="65"/>
        <v>0</v>
      </c>
      <c r="BG304" s="149">
        <f t="shared" si="66"/>
        <v>0</v>
      </c>
      <c r="BH304" s="149">
        <f t="shared" si="67"/>
        <v>0</v>
      </c>
      <c r="BI304" s="149">
        <f t="shared" si="68"/>
        <v>0</v>
      </c>
      <c r="BJ304" s="13" t="s">
        <v>173</v>
      </c>
      <c r="BK304" s="149">
        <f t="shared" si="69"/>
        <v>0</v>
      </c>
      <c r="BL304" s="13" t="s">
        <v>215</v>
      </c>
      <c r="BM304" s="148" t="s">
        <v>1012</v>
      </c>
    </row>
    <row r="305" spans="2:65" s="1" customFormat="1" ht="24.2" customHeight="1">
      <c r="B305" s="135"/>
      <c r="C305" s="136" t="s">
        <v>1013</v>
      </c>
      <c r="D305" s="136" t="s">
        <v>168</v>
      </c>
      <c r="E305" s="137" t="s">
        <v>1014</v>
      </c>
      <c r="F305" s="138" t="s">
        <v>1015</v>
      </c>
      <c r="G305" s="139" t="s">
        <v>171</v>
      </c>
      <c r="H305" s="140">
        <v>98.210999999999999</v>
      </c>
      <c r="I305" s="141"/>
      <c r="J305" s="142">
        <f t="shared" si="60"/>
        <v>0</v>
      </c>
      <c r="K305" s="143"/>
      <c r="L305" s="28"/>
      <c r="M305" s="144" t="s">
        <v>1</v>
      </c>
      <c r="N305" s="145" t="s">
        <v>40</v>
      </c>
      <c r="P305" s="146">
        <f t="shared" si="61"/>
        <v>0</v>
      </c>
      <c r="Q305" s="146">
        <v>1.73E-3</v>
      </c>
      <c r="R305" s="146">
        <f t="shared" si="62"/>
        <v>0.16990502999999998</v>
      </c>
      <c r="S305" s="146">
        <v>0</v>
      </c>
      <c r="T305" s="147">
        <f t="shared" si="63"/>
        <v>0</v>
      </c>
      <c r="AR305" s="148" t="s">
        <v>215</v>
      </c>
      <c r="AT305" s="148" t="s">
        <v>168</v>
      </c>
      <c r="AU305" s="148" t="s">
        <v>173</v>
      </c>
      <c r="AY305" s="13" t="s">
        <v>164</v>
      </c>
      <c r="BE305" s="149">
        <f t="shared" si="64"/>
        <v>0</v>
      </c>
      <c r="BF305" s="149">
        <f t="shared" si="65"/>
        <v>0</v>
      </c>
      <c r="BG305" s="149">
        <f t="shared" si="66"/>
        <v>0</v>
      </c>
      <c r="BH305" s="149">
        <f t="shared" si="67"/>
        <v>0</v>
      </c>
      <c r="BI305" s="149">
        <f t="shared" si="68"/>
        <v>0</v>
      </c>
      <c r="BJ305" s="13" t="s">
        <v>173</v>
      </c>
      <c r="BK305" s="149">
        <f t="shared" si="69"/>
        <v>0</v>
      </c>
      <c r="BL305" s="13" t="s">
        <v>215</v>
      </c>
      <c r="BM305" s="148" t="s">
        <v>1016</v>
      </c>
    </row>
    <row r="306" spans="2:65" s="1" customFormat="1" ht="33" customHeight="1">
      <c r="B306" s="135"/>
      <c r="C306" s="136" t="s">
        <v>1017</v>
      </c>
      <c r="D306" s="136" t="s">
        <v>168</v>
      </c>
      <c r="E306" s="137" t="s">
        <v>1018</v>
      </c>
      <c r="F306" s="138" t="s">
        <v>1019</v>
      </c>
      <c r="G306" s="139" t="s">
        <v>171</v>
      </c>
      <c r="H306" s="140">
        <v>1</v>
      </c>
      <c r="I306" s="141"/>
      <c r="J306" s="142">
        <f t="shared" si="60"/>
        <v>0</v>
      </c>
      <c r="K306" s="143"/>
      <c r="L306" s="28"/>
      <c r="M306" s="144" t="s">
        <v>1</v>
      </c>
      <c r="N306" s="145" t="s">
        <v>40</v>
      </c>
      <c r="P306" s="146">
        <f t="shared" si="61"/>
        <v>0</v>
      </c>
      <c r="Q306" s="146">
        <v>2.2000000000000001E-4</v>
      </c>
      <c r="R306" s="146">
        <f t="shared" si="62"/>
        <v>2.2000000000000001E-4</v>
      </c>
      <c r="S306" s="146">
        <v>0</v>
      </c>
      <c r="T306" s="147">
        <f t="shared" si="63"/>
        <v>0</v>
      </c>
      <c r="AR306" s="148" t="s">
        <v>215</v>
      </c>
      <c r="AT306" s="148" t="s">
        <v>168</v>
      </c>
      <c r="AU306" s="148" t="s">
        <v>173</v>
      </c>
      <c r="AY306" s="13" t="s">
        <v>164</v>
      </c>
      <c r="BE306" s="149">
        <f t="shared" si="64"/>
        <v>0</v>
      </c>
      <c r="BF306" s="149">
        <f t="shared" si="65"/>
        <v>0</v>
      </c>
      <c r="BG306" s="149">
        <f t="shared" si="66"/>
        <v>0</v>
      </c>
      <c r="BH306" s="149">
        <f t="shared" si="67"/>
        <v>0</v>
      </c>
      <c r="BI306" s="149">
        <f t="shared" si="68"/>
        <v>0</v>
      </c>
      <c r="BJ306" s="13" t="s">
        <v>173</v>
      </c>
      <c r="BK306" s="149">
        <f t="shared" si="69"/>
        <v>0</v>
      </c>
      <c r="BL306" s="13" t="s">
        <v>215</v>
      </c>
      <c r="BM306" s="148" t="s">
        <v>1020</v>
      </c>
    </row>
    <row r="307" spans="2:65" s="1" customFormat="1" ht="37.9" customHeight="1">
      <c r="B307" s="135"/>
      <c r="C307" s="155" t="s">
        <v>1021</v>
      </c>
      <c r="D307" s="155" t="s">
        <v>556</v>
      </c>
      <c r="E307" s="156" t="s">
        <v>1022</v>
      </c>
      <c r="F307" s="157" t="s">
        <v>1023</v>
      </c>
      <c r="G307" s="158" t="s">
        <v>425</v>
      </c>
      <c r="H307" s="159">
        <v>1.36</v>
      </c>
      <c r="I307" s="160"/>
      <c r="J307" s="161">
        <f t="shared" si="60"/>
        <v>0</v>
      </c>
      <c r="K307" s="162"/>
      <c r="L307" s="163"/>
      <c r="M307" s="164" t="s">
        <v>1</v>
      </c>
      <c r="N307" s="165" t="s">
        <v>40</v>
      </c>
      <c r="P307" s="146">
        <f t="shared" si="61"/>
        <v>0</v>
      </c>
      <c r="Q307" s="146">
        <v>1E-3</v>
      </c>
      <c r="R307" s="146">
        <f t="shared" si="62"/>
        <v>1.3600000000000001E-3</v>
      </c>
      <c r="S307" s="146">
        <v>0</v>
      </c>
      <c r="T307" s="147">
        <f t="shared" si="63"/>
        <v>0</v>
      </c>
      <c r="AR307" s="148" t="s">
        <v>284</v>
      </c>
      <c r="AT307" s="148" t="s">
        <v>556</v>
      </c>
      <c r="AU307" s="148" t="s">
        <v>173</v>
      </c>
      <c r="AY307" s="13" t="s">
        <v>164</v>
      </c>
      <c r="BE307" s="149">
        <f t="shared" si="64"/>
        <v>0</v>
      </c>
      <c r="BF307" s="149">
        <f t="shared" si="65"/>
        <v>0</v>
      </c>
      <c r="BG307" s="149">
        <f t="shared" si="66"/>
        <v>0</v>
      </c>
      <c r="BH307" s="149">
        <f t="shared" si="67"/>
        <v>0</v>
      </c>
      <c r="BI307" s="149">
        <f t="shared" si="68"/>
        <v>0</v>
      </c>
      <c r="BJ307" s="13" t="s">
        <v>173</v>
      </c>
      <c r="BK307" s="149">
        <f t="shared" si="69"/>
        <v>0</v>
      </c>
      <c r="BL307" s="13" t="s">
        <v>215</v>
      </c>
      <c r="BM307" s="148" t="s">
        <v>1024</v>
      </c>
    </row>
    <row r="308" spans="2:65" s="1" customFormat="1" ht="33" customHeight="1">
      <c r="B308" s="135"/>
      <c r="C308" s="136" t="s">
        <v>1025</v>
      </c>
      <c r="D308" s="136" t="s">
        <v>168</v>
      </c>
      <c r="E308" s="137" t="s">
        <v>1026</v>
      </c>
      <c r="F308" s="138" t="s">
        <v>1027</v>
      </c>
      <c r="G308" s="139" t="s">
        <v>171</v>
      </c>
      <c r="H308" s="140">
        <v>2.8</v>
      </c>
      <c r="I308" s="141"/>
      <c r="J308" s="142">
        <f t="shared" si="60"/>
        <v>0</v>
      </c>
      <c r="K308" s="143"/>
      <c r="L308" s="28"/>
      <c r="M308" s="144" t="s">
        <v>1</v>
      </c>
      <c r="N308" s="145" t="s">
        <v>40</v>
      </c>
      <c r="P308" s="146">
        <f t="shared" si="61"/>
        <v>0</v>
      </c>
      <c r="Q308" s="146">
        <v>2.2000000000000001E-4</v>
      </c>
      <c r="R308" s="146">
        <f t="shared" si="62"/>
        <v>6.1600000000000001E-4</v>
      </c>
      <c r="S308" s="146">
        <v>0</v>
      </c>
      <c r="T308" s="147">
        <f t="shared" si="63"/>
        <v>0</v>
      </c>
      <c r="AR308" s="148" t="s">
        <v>215</v>
      </c>
      <c r="AT308" s="148" t="s">
        <v>168</v>
      </c>
      <c r="AU308" s="148" t="s">
        <v>173</v>
      </c>
      <c r="AY308" s="13" t="s">
        <v>164</v>
      </c>
      <c r="BE308" s="149">
        <f t="shared" si="64"/>
        <v>0</v>
      </c>
      <c r="BF308" s="149">
        <f t="shared" si="65"/>
        <v>0</v>
      </c>
      <c r="BG308" s="149">
        <f t="shared" si="66"/>
        <v>0</v>
      </c>
      <c r="BH308" s="149">
        <f t="shared" si="67"/>
        <v>0</v>
      </c>
      <c r="BI308" s="149">
        <f t="shared" si="68"/>
        <v>0</v>
      </c>
      <c r="BJ308" s="13" t="s">
        <v>173</v>
      </c>
      <c r="BK308" s="149">
        <f t="shared" si="69"/>
        <v>0</v>
      </c>
      <c r="BL308" s="13" t="s">
        <v>215</v>
      </c>
      <c r="BM308" s="148" t="s">
        <v>1028</v>
      </c>
    </row>
    <row r="309" spans="2:65" s="1" customFormat="1" ht="37.9" customHeight="1">
      <c r="B309" s="135"/>
      <c r="C309" s="155" t="s">
        <v>1029</v>
      </c>
      <c r="D309" s="155" t="s">
        <v>556</v>
      </c>
      <c r="E309" s="156" t="s">
        <v>1022</v>
      </c>
      <c r="F309" s="157" t="s">
        <v>1023</v>
      </c>
      <c r="G309" s="158" t="s">
        <v>425</v>
      </c>
      <c r="H309" s="159">
        <v>3.8079999999999998</v>
      </c>
      <c r="I309" s="160"/>
      <c r="J309" s="161">
        <f t="shared" si="60"/>
        <v>0</v>
      </c>
      <c r="K309" s="162"/>
      <c r="L309" s="163"/>
      <c r="M309" s="164" t="s">
        <v>1</v>
      </c>
      <c r="N309" s="165" t="s">
        <v>40</v>
      </c>
      <c r="P309" s="146">
        <f t="shared" si="61"/>
        <v>0</v>
      </c>
      <c r="Q309" s="146">
        <v>1E-3</v>
      </c>
      <c r="R309" s="146">
        <f t="shared" si="62"/>
        <v>3.8079999999999998E-3</v>
      </c>
      <c r="S309" s="146">
        <v>0</v>
      </c>
      <c r="T309" s="147">
        <f t="shared" si="63"/>
        <v>0</v>
      </c>
      <c r="AR309" s="148" t="s">
        <v>284</v>
      </c>
      <c r="AT309" s="148" t="s">
        <v>556</v>
      </c>
      <c r="AU309" s="148" t="s">
        <v>173</v>
      </c>
      <c r="AY309" s="13" t="s">
        <v>164</v>
      </c>
      <c r="BE309" s="149">
        <f t="shared" si="64"/>
        <v>0</v>
      </c>
      <c r="BF309" s="149">
        <f t="shared" si="65"/>
        <v>0</v>
      </c>
      <c r="BG309" s="149">
        <f t="shared" si="66"/>
        <v>0</v>
      </c>
      <c r="BH309" s="149">
        <f t="shared" si="67"/>
        <v>0</v>
      </c>
      <c r="BI309" s="149">
        <f t="shared" si="68"/>
        <v>0</v>
      </c>
      <c r="BJ309" s="13" t="s">
        <v>173</v>
      </c>
      <c r="BK309" s="149">
        <f t="shared" si="69"/>
        <v>0</v>
      </c>
      <c r="BL309" s="13" t="s">
        <v>215</v>
      </c>
      <c r="BM309" s="148" t="s">
        <v>1030</v>
      </c>
    </row>
    <row r="310" spans="2:65" s="1" customFormat="1" ht="37.9" customHeight="1">
      <c r="B310" s="135"/>
      <c r="C310" s="136" t="s">
        <v>1031</v>
      </c>
      <c r="D310" s="136" t="s">
        <v>168</v>
      </c>
      <c r="E310" s="137" t="s">
        <v>1032</v>
      </c>
      <c r="F310" s="138" t="s">
        <v>1033</v>
      </c>
      <c r="G310" s="139" t="s">
        <v>171</v>
      </c>
      <c r="H310" s="140">
        <v>33.345999999999997</v>
      </c>
      <c r="I310" s="141"/>
      <c r="J310" s="142">
        <f t="shared" si="60"/>
        <v>0</v>
      </c>
      <c r="K310" s="143"/>
      <c r="L310" s="28"/>
      <c r="M310" s="144" t="s">
        <v>1</v>
      </c>
      <c r="N310" s="145" t="s">
        <v>40</v>
      </c>
      <c r="P310" s="146">
        <f t="shared" si="61"/>
        <v>0</v>
      </c>
      <c r="Q310" s="146">
        <v>3.5000000000000001E-3</v>
      </c>
      <c r="R310" s="146">
        <f t="shared" si="62"/>
        <v>0.116711</v>
      </c>
      <c r="S310" s="146">
        <v>0</v>
      </c>
      <c r="T310" s="147">
        <f t="shared" si="63"/>
        <v>0</v>
      </c>
      <c r="AR310" s="148" t="s">
        <v>215</v>
      </c>
      <c r="AT310" s="148" t="s">
        <v>168</v>
      </c>
      <c r="AU310" s="148" t="s">
        <v>173</v>
      </c>
      <c r="AY310" s="13" t="s">
        <v>164</v>
      </c>
      <c r="BE310" s="149">
        <f t="shared" si="64"/>
        <v>0</v>
      </c>
      <c r="BF310" s="149">
        <f t="shared" si="65"/>
        <v>0</v>
      </c>
      <c r="BG310" s="149">
        <f t="shared" si="66"/>
        <v>0</v>
      </c>
      <c r="BH310" s="149">
        <f t="shared" si="67"/>
        <v>0</v>
      </c>
      <c r="BI310" s="149">
        <f t="shared" si="68"/>
        <v>0</v>
      </c>
      <c r="BJ310" s="13" t="s">
        <v>173</v>
      </c>
      <c r="BK310" s="149">
        <f t="shared" si="69"/>
        <v>0</v>
      </c>
      <c r="BL310" s="13" t="s">
        <v>215</v>
      </c>
      <c r="BM310" s="148" t="s">
        <v>1034</v>
      </c>
    </row>
    <row r="311" spans="2:65" s="1" customFormat="1" ht="37.9" customHeight="1">
      <c r="B311" s="135"/>
      <c r="C311" s="136" t="s">
        <v>1035</v>
      </c>
      <c r="D311" s="136" t="s">
        <v>168</v>
      </c>
      <c r="E311" s="137" t="s">
        <v>1036</v>
      </c>
      <c r="F311" s="138" t="s">
        <v>1037</v>
      </c>
      <c r="G311" s="139" t="s">
        <v>171</v>
      </c>
      <c r="H311" s="140">
        <v>1</v>
      </c>
      <c r="I311" s="141"/>
      <c r="J311" s="142">
        <f t="shared" si="60"/>
        <v>0</v>
      </c>
      <c r="K311" s="143"/>
      <c r="L311" s="28"/>
      <c r="M311" s="144" t="s">
        <v>1</v>
      </c>
      <c r="N311" s="145" t="s">
        <v>40</v>
      </c>
      <c r="P311" s="146">
        <f t="shared" si="61"/>
        <v>0</v>
      </c>
      <c r="Q311" s="146">
        <v>7.6000000000000004E-5</v>
      </c>
      <c r="R311" s="146">
        <f t="shared" si="62"/>
        <v>7.6000000000000004E-5</v>
      </c>
      <c r="S311" s="146">
        <v>0</v>
      </c>
      <c r="T311" s="147">
        <f t="shared" si="63"/>
        <v>0</v>
      </c>
      <c r="AR311" s="148" t="s">
        <v>215</v>
      </c>
      <c r="AT311" s="148" t="s">
        <v>168</v>
      </c>
      <c r="AU311" s="148" t="s">
        <v>173</v>
      </c>
      <c r="AY311" s="13" t="s">
        <v>164</v>
      </c>
      <c r="BE311" s="149">
        <f t="shared" si="64"/>
        <v>0</v>
      </c>
      <c r="BF311" s="149">
        <f t="shared" si="65"/>
        <v>0</v>
      </c>
      <c r="BG311" s="149">
        <f t="shared" si="66"/>
        <v>0</v>
      </c>
      <c r="BH311" s="149">
        <f t="shared" si="67"/>
        <v>0</v>
      </c>
      <c r="BI311" s="149">
        <f t="shared" si="68"/>
        <v>0</v>
      </c>
      <c r="BJ311" s="13" t="s">
        <v>173</v>
      </c>
      <c r="BK311" s="149">
        <f t="shared" si="69"/>
        <v>0</v>
      </c>
      <c r="BL311" s="13" t="s">
        <v>215</v>
      </c>
      <c r="BM311" s="148" t="s">
        <v>1038</v>
      </c>
    </row>
    <row r="312" spans="2:65" s="1" customFormat="1" ht="37.9" customHeight="1">
      <c r="B312" s="135"/>
      <c r="C312" s="155" t="s">
        <v>1039</v>
      </c>
      <c r="D312" s="155" t="s">
        <v>556</v>
      </c>
      <c r="E312" s="156" t="s">
        <v>1040</v>
      </c>
      <c r="F312" s="157" t="s">
        <v>1041</v>
      </c>
      <c r="G312" s="158" t="s">
        <v>171</v>
      </c>
      <c r="H312" s="159">
        <v>1.1499999999999999</v>
      </c>
      <c r="I312" s="160"/>
      <c r="J312" s="161">
        <f t="shared" si="60"/>
        <v>0</v>
      </c>
      <c r="K312" s="162"/>
      <c r="L312" s="163"/>
      <c r="M312" s="164" t="s">
        <v>1</v>
      </c>
      <c r="N312" s="165" t="s">
        <v>40</v>
      </c>
      <c r="P312" s="146">
        <f t="shared" si="61"/>
        <v>0</v>
      </c>
      <c r="Q312" s="146">
        <v>2E-3</v>
      </c>
      <c r="R312" s="146">
        <f t="shared" si="62"/>
        <v>2.3E-3</v>
      </c>
      <c r="S312" s="146">
        <v>0</v>
      </c>
      <c r="T312" s="147">
        <f t="shared" si="63"/>
        <v>0</v>
      </c>
      <c r="AR312" s="148" t="s">
        <v>284</v>
      </c>
      <c r="AT312" s="148" t="s">
        <v>556</v>
      </c>
      <c r="AU312" s="148" t="s">
        <v>173</v>
      </c>
      <c r="AY312" s="13" t="s">
        <v>164</v>
      </c>
      <c r="BE312" s="149">
        <f t="shared" si="64"/>
        <v>0</v>
      </c>
      <c r="BF312" s="149">
        <f t="shared" si="65"/>
        <v>0</v>
      </c>
      <c r="BG312" s="149">
        <f t="shared" si="66"/>
        <v>0</v>
      </c>
      <c r="BH312" s="149">
        <f t="shared" si="67"/>
        <v>0</v>
      </c>
      <c r="BI312" s="149">
        <f t="shared" si="68"/>
        <v>0</v>
      </c>
      <c r="BJ312" s="13" t="s">
        <v>173</v>
      </c>
      <c r="BK312" s="149">
        <f t="shared" si="69"/>
        <v>0</v>
      </c>
      <c r="BL312" s="13" t="s">
        <v>215</v>
      </c>
      <c r="BM312" s="148" t="s">
        <v>1042</v>
      </c>
    </row>
    <row r="313" spans="2:65" s="1" customFormat="1" ht="33" customHeight="1">
      <c r="B313" s="135"/>
      <c r="C313" s="136" t="s">
        <v>1043</v>
      </c>
      <c r="D313" s="136" t="s">
        <v>168</v>
      </c>
      <c r="E313" s="137" t="s">
        <v>1044</v>
      </c>
      <c r="F313" s="138" t="s">
        <v>1045</v>
      </c>
      <c r="G313" s="139" t="s">
        <v>171</v>
      </c>
      <c r="H313" s="140">
        <v>2.8</v>
      </c>
      <c r="I313" s="141"/>
      <c r="J313" s="142">
        <f t="shared" si="60"/>
        <v>0</v>
      </c>
      <c r="K313" s="143"/>
      <c r="L313" s="28"/>
      <c r="M313" s="144" t="s">
        <v>1</v>
      </c>
      <c r="N313" s="145" t="s">
        <v>40</v>
      </c>
      <c r="P313" s="146">
        <f t="shared" si="61"/>
        <v>0</v>
      </c>
      <c r="Q313" s="146">
        <v>7.6000000000000004E-5</v>
      </c>
      <c r="R313" s="146">
        <f t="shared" si="62"/>
        <v>2.128E-4</v>
      </c>
      <c r="S313" s="146">
        <v>0</v>
      </c>
      <c r="T313" s="147">
        <f t="shared" si="63"/>
        <v>0</v>
      </c>
      <c r="AR313" s="148" t="s">
        <v>215</v>
      </c>
      <c r="AT313" s="148" t="s">
        <v>168</v>
      </c>
      <c r="AU313" s="148" t="s">
        <v>173</v>
      </c>
      <c r="AY313" s="13" t="s">
        <v>164</v>
      </c>
      <c r="BE313" s="149">
        <f t="shared" si="64"/>
        <v>0</v>
      </c>
      <c r="BF313" s="149">
        <f t="shared" si="65"/>
        <v>0</v>
      </c>
      <c r="BG313" s="149">
        <f t="shared" si="66"/>
        <v>0</v>
      </c>
      <c r="BH313" s="149">
        <f t="shared" si="67"/>
        <v>0</v>
      </c>
      <c r="BI313" s="149">
        <f t="shared" si="68"/>
        <v>0</v>
      </c>
      <c r="BJ313" s="13" t="s">
        <v>173</v>
      </c>
      <c r="BK313" s="149">
        <f t="shared" si="69"/>
        <v>0</v>
      </c>
      <c r="BL313" s="13" t="s">
        <v>215</v>
      </c>
      <c r="BM313" s="148" t="s">
        <v>1046</v>
      </c>
    </row>
    <row r="314" spans="2:65" s="1" customFormat="1" ht="37.9" customHeight="1">
      <c r="B314" s="135"/>
      <c r="C314" s="155" t="s">
        <v>1047</v>
      </c>
      <c r="D314" s="155" t="s">
        <v>556</v>
      </c>
      <c r="E314" s="156" t="s">
        <v>1040</v>
      </c>
      <c r="F314" s="157" t="s">
        <v>1041</v>
      </c>
      <c r="G314" s="158" t="s">
        <v>171</v>
      </c>
      <c r="H314" s="159">
        <v>3.22</v>
      </c>
      <c r="I314" s="160"/>
      <c r="J314" s="161">
        <f t="shared" si="60"/>
        <v>0</v>
      </c>
      <c r="K314" s="162"/>
      <c r="L314" s="163"/>
      <c r="M314" s="164" t="s">
        <v>1</v>
      </c>
      <c r="N314" s="165" t="s">
        <v>40</v>
      </c>
      <c r="P314" s="146">
        <f t="shared" si="61"/>
        <v>0</v>
      </c>
      <c r="Q314" s="146">
        <v>2E-3</v>
      </c>
      <c r="R314" s="146">
        <f t="shared" si="62"/>
        <v>6.4400000000000004E-3</v>
      </c>
      <c r="S314" s="146">
        <v>0</v>
      </c>
      <c r="T314" s="147">
        <f t="shared" si="63"/>
        <v>0</v>
      </c>
      <c r="AR314" s="148" t="s">
        <v>284</v>
      </c>
      <c r="AT314" s="148" t="s">
        <v>556</v>
      </c>
      <c r="AU314" s="148" t="s">
        <v>173</v>
      </c>
      <c r="AY314" s="13" t="s">
        <v>164</v>
      </c>
      <c r="BE314" s="149">
        <f t="shared" si="64"/>
        <v>0</v>
      </c>
      <c r="BF314" s="149">
        <f t="shared" si="65"/>
        <v>0</v>
      </c>
      <c r="BG314" s="149">
        <f t="shared" si="66"/>
        <v>0</v>
      </c>
      <c r="BH314" s="149">
        <f t="shared" si="67"/>
        <v>0</v>
      </c>
      <c r="BI314" s="149">
        <f t="shared" si="68"/>
        <v>0</v>
      </c>
      <c r="BJ314" s="13" t="s">
        <v>173</v>
      </c>
      <c r="BK314" s="149">
        <f t="shared" si="69"/>
        <v>0</v>
      </c>
      <c r="BL314" s="13" t="s">
        <v>215</v>
      </c>
      <c r="BM314" s="148" t="s">
        <v>1048</v>
      </c>
    </row>
    <row r="315" spans="2:65" s="1" customFormat="1" ht="24.2" customHeight="1">
      <c r="B315" s="135"/>
      <c r="C315" s="136" t="s">
        <v>1049</v>
      </c>
      <c r="D315" s="136" t="s">
        <v>168</v>
      </c>
      <c r="E315" s="137" t="s">
        <v>1050</v>
      </c>
      <c r="F315" s="138" t="s">
        <v>1051</v>
      </c>
      <c r="G315" s="139" t="s">
        <v>1052</v>
      </c>
      <c r="H315" s="166"/>
      <c r="I315" s="141"/>
      <c r="J315" s="142">
        <f t="shared" si="60"/>
        <v>0</v>
      </c>
      <c r="K315" s="143"/>
      <c r="L315" s="28"/>
      <c r="M315" s="144" t="s">
        <v>1</v>
      </c>
      <c r="N315" s="145" t="s">
        <v>40</v>
      </c>
      <c r="P315" s="146">
        <f t="shared" si="61"/>
        <v>0</v>
      </c>
      <c r="Q315" s="146">
        <v>0</v>
      </c>
      <c r="R315" s="146">
        <f t="shared" si="62"/>
        <v>0</v>
      </c>
      <c r="S315" s="146">
        <v>0</v>
      </c>
      <c r="T315" s="147">
        <f t="shared" si="63"/>
        <v>0</v>
      </c>
      <c r="AR315" s="148" t="s">
        <v>215</v>
      </c>
      <c r="AT315" s="148" t="s">
        <v>168</v>
      </c>
      <c r="AU315" s="148" t="s">
        <v>173</v>
      </c>
      <c r="AY315" s="13" t="s">
        <v>164</v>
      </c>
      <c r="BE315" s="149">
        <f t="shared" si="64"/>
        <v>0</v>
      </c>
      <c r="BF315" s="149">
        <f t="shared" si="65"/>
        <v>0</v>
      </c>
      <c r="BG315" s="149">
        <f t="shared" si="66"/>
        <v>0</v>
      </c>
      <c r="BH315" s="149">
        <f t="shared" si="67"/>
        <v>0</v>
      </c>
      <c r="BI315" s="149">
        <f t="shared" si="68"/>
        <v>0</v>
      </c>
      <c r="BJ315" s="13" t="s">
        <v>173</v>
      </c>
      <c r="BK315" s="149">
        <f t="shared" si="69"/>
        <v>0</v>
      </c>
      <c r="BL315" s="13" t="s">
        <v>215</v>
      </c>
      <c r="BM315" s="148" t="s">
        <v>1053</v>
      </c>
    </row>
    <row r="316" spans="2:65" s="11" customFormat="1" ht="22.9" customHeight="1">
      <c r="B316" s="123"/>
      <c r="D316" s="124" t="s">
        <v>73</v>
      </c>
      <c r="E316" s="133" t="s">
        <v>320</v>
      </c>
      <c r="F316" s="133" t="s">
        <v>321</v>
      </c>
      <c r="I316" s="126"/>
      <c r="J316" s="134">
        <f>BK316</f>
        <v>0</v>
      </c>
      <c r="L316" s="123"/>
      <c r="M316" s="128"/>
      <c r="P316" s="129">
        <f>SUM(P317:P328)</f>
        <v>0</v>
      </c>
      <c r="R316" s="129">
        <f>SUM(R317:R328)</f>
        <v>9.5650883859999993</v>
      </c>
      <c r="T316" s="130">
        <f>SUM(T317:T328)</f>
        <v>0</v>
      </c>
      <c r="AR316" s="124" t="s">
        <v>173</v>
      </c>
      <c r="AT316" s="131" t="s">
        <v>73</v>
      </c>
      <c r="AU316" s="131" t="s">
        <v>82</v>
      </c>
      <c r="AY316" s="124" t="s">
        <v>164</v>
      </c>
      <c r="BK316" s="132">
        <f>SUM(BK317:BK328)</f>
        <v>0</v>
      </c>
    </row>
    <row r="317" spans="2:65" s="1" customFormat="1" ht="37.9" customHeight="1">
      <c r="B317" s="135"/>
      <c r="C317" s="136" t="s">
        <v>1054</v>
      </c>
      <c r="D317" s="136" t="s">
        <v>168</v>
      </c>
      <c r="E317" s="137" t="s">
        <v>1055</v>
      </c>
      <c r="F317" s="138" t="s">
        <v>1056</v>
      </c>
      <c r="G317" s="139" t="s">
        <v>171</v>
      </c>
      <c r="H317" s="140">
        <v>2171.6060000000002</v>
      </c>
      <c r="I317" s="141"/>
      <c r="J317" s="142">
        <f t="shared" ref="J317:J328" si="70">ROUND(I317*H317,2)</f>
        <v>0</v>
      </c>
      <c r="K317" s="143"/>
      <c r="L317" s="28"/>
      <c r="M317" s="144" t="s">
        <v>1</v>
      </c>
      <c r="N317" s="145" t="s">
        <v>40</v>
      </c>
      <c r="P317" s="146">
        <f t="shared" ref="P317:P328" si="71">O317*H317</f>
        <v>0</v>
      </c>
      <c r="Q317" s="146">
        <v>7.6000000000000004E-5</v>
      </c>
      <c r="R317" s="146">
        <f t="shared" ref="R317:R328" si="72">Q317*H317</f>
        <v>0.16504205600000002</v>
      </c>
      <c r="S317" s="146">
        <v>0</v>
      </c>
      <c r="T317" s="147">
        <f t="shared" ref="T317:T328" si="73">S317*H317</f>
        <v>0</v>
      </c>
      <c r="AR317" s="148" t="s">
        <v>215</v>
      </c>
      <c r="AT317" s="148" t="s">
        <v>168</v>
      </c>
      <c r="AU317" s="148" t="s">
        <v>173</v>
      </c>
      <c r="AY317" s="13" t="s">
        <v>164</v>
      </c>
      <c r="BE317" s="149">
        <f t="shared" ref="BE317:BE328" si="74">IF(N317="základná",J317,0)</f>
        <v>0</v>
      </c>
      <c r="BF317" s="149">
        <f t="shared" ref="BF317:BF328" si="75">IF(N317="znížená",J317,0)</f>
        <v>0</v>
      </c>
      <c r="BG317" s="149">
        <f t="shared" ref="BG317:BG328" si="76">IF(N317="zákl. prenesená",J317,0)</f>
        <v>0</v>
      </c>
      <c r="BH317" s="149">
        <f t="shared" ref="BH317:BH328" si="77">IF(N317="zníž. prenesená",J317,0)</f>
        <v>0</v>
      </c>
      <c r="BI317" s="149">
        <f t="shared" ref="BI317:BI328" si="78">IF(N317="nulová",J317,0)</f>
        <v>0</v>
      </c>
      <c r="BJ317" s="13" t="s">
        <v>173</v>
      </c>
      <c r="BK317" s="149">
        <f t="shared" ref="BK317:BK328" si="79">ROUND(I317*H317,2)</f>
        <v>0</v>
      </c>
      <c r="BL317" s="13" t="s">
        <v>215</v>
      </c>
      <c r="BM317" s="148" t="s">
        <v>1057</v>
      </c>
    </row>
    <row r="318" spans="2:65" s="1" customFormat="1" ht="24.2" customHeight="1">
      <c r="B318" s="135"/>
      <c r="C318" s="155" t="s">
        <v>1058</v>
      </c>
      <c r="D318" s="155" t="s">
        <v>556</v>
      </c>
      <c r="E318" s="156" t="s">
        <v>1059</v>
      </c>
      <c r="F318" s="157" t="s">
        <v>1060</v>
      </c>
      <c r="G318" s="158" t="s">
        <v>171</v>
      </c>
      <c r="H318" s="159">
        <v>2497.3470000000002</v>
      </c>
      <c r="I318" s="160"/>
      <c r="J318" s="161">
        <f t="shared" si="70"/>
        <v>0</v>
      </c>
      <c r="K318" s="162"/>
      <c r="L318" s="163"/>
      <c r="M318" s="164" t="s">
        <v>1</v>
      </c>
      <c r="N318" s="165" t="s">
        <v>40</v>
      </c>
      <c r="P318" s="146">
        <f t="shared" si="71"/>
        <v>0</v>
      </c>
      <c r="Q318" s="146">
        <v>2.3E-3</v>
      </c>
      <c r="R318" s="146">
        <f t="shared" si="72"/>
        <v>5.7438981</v>
      </c>
      <c r="S318" s="146">
        <v>0</v>
      </c>
      <c r="T318" s="147">
        <f t="shared" si="73"/>
        <v>0</v>
      </c>
      <c r="AR318" s="148" t="s">
        <v>284</v>
      </c>
      <c r="AT318" s="148" t="s">
        <v>556</v>
      </c>
      <c r="AU318" s="148" t="s">
        <v>173</v>
      </c>
      <c r="AY318" s="13" t="s">
        <v>164</v>
      </c>
      <c r="BE318" s="149">
        <f t="shared" si="74"/>
        <v>0</v>
      </c>
      <c r="BF318" s="149">
        <f t="shared" si="75"/>
        <v>0</v>
      </c>
      <c r="BG318" s="149">
        <f t="shared" si="76"/>
        <v>0</v>
      </c>
      <c r="BH318" s="149">
        <f t="shared" si="77"/>
        <v>0</v>
      </c>
      <c r="BI318" s="149">
        <f t="shared" si="78"/>
        <v>0</v>
      </c>
      <c r="BJ318" s="13" t="s">
        <v>173</v>
      </c>
      <c r="BK318" s="149">
        <f t="shared" si="79"/>
        <v>0</v>
      </c>
      <c r="BL318" s="13" t="s">
        <v>215</v>
      </c>
      <c r="BM318" s="148" t="s">
        <v>1061</v>
      </c>
    </row>
    <row r="319" spans="2:65" s="1" customFormat="1" ht="21.75" customHeight="1">
      <c r="B319" s="135"/>
      <c r="C319" s="155" t="s">
        <v>1062</v>
      </c>
      <c r="D319" s="155" t="s">
        <v>556</v>
      </c>
      <c r="E319" s="156" t="s">
        <v>1063</v>
      </c>
      <c r="F319" s="157" t="s">
        <v>1064</v>
      </c>
      <c r="G319" s="158" t="s">
        <v>192</v>
      </c>
      <c r="H319" s="159">
        <v>6818.8429999999998</v>
      </c>
      <c r="I319" s="160"/>
      <c r="J319" s="161">
        <f t="shared" si="70"/>
        <v>0</v>
      </c>
      <c r="K319" s="162"/>
      <c r="L319" s="163"/>
      <c r="M319" s="164" t="s">
        <v>1</v>
      </c>
      <c r="N319" s="165" t="s">
        <v>40</v>
      </c>
      <c r="P319" s="146">
        <f t="shared" si="71"/>
        <v>0</v>
      </c>
      <c r="Q319" s="146">
        <v>1.4999999999999999E-4</v>
      </c>
      <c r="R319" s="146">
        <f t="shared" si="72"/>
        <v>1.0228264499999999</v>
      </c>
      <c r="S319" s="146">
        <v>0</v>
      </c>
      <c r="T319" s="147">
        <f t="shared" si="73"/>
        <v>0</v>
      </c>
      <c r="AR319" s="148" t="s">
        <v>284</v>
      </c>
      <c r="AT319" s="148" t="s">
        <v>556</v>
      </c>
      <c r="AU319" s="148" t="s">
        <v>173</v>
      </c>
      <c r="AY319" s="13" t="s">
        <v>164</v>
      </c>
      <c r="BE319" s="149">
        <f t="shared" si="74"/>
        <v>0</v>
      </c>
      <c r="BF319" s="149">
        <f t="shared" si="75"/>
        <v>0</v>
      </c>
      <c r="BG319" s="149">
        <f t="shared" si="76"/>
        <v>0</v>
      </c>
      <c r="BH319" s="149">
        <f t="shared" si="77"/>
        <v>0</v>
      </c>
      <c r="BI319" s="149">
        <f t="shared" si="78"/>
        <v>0</v>
      </c>
      <c r="BJ319" s="13" t="s">
        <v>173</v>
      </c>
      <c r="BK319" s="149">
        <f t="shared" si="79"/>
        <v>0</v>
      </c>
      <c r="BL319" s="13" t="s">
        <v>215</v>
      </c>
      <c r="BM319" s="148" t="s">
        <v>1065</v>
      </c>
    </row>
    <row r="320" spans="2:65" s="1" customFormat="1" ht="24.2" customHeight="1">
      <c r="B320" s="135"/>
      <c r="C320" s="136" t="s">
        <v>1066</v>
      </c>
      <c r="D320" s="136" t="s">
        <v>168</v>
      </c>
      <c r="E320" s="137" t="s">
        <v>1067</v>
      </c>
      <c r="F320" s="138" t="s">
        <v>1068</v>
      </c>
      <c r="G320" s="139" t="s">
        <v>171</v>
      </c>
      <c r="H320" s="140">
        <v>2171.6060000000002</v>
      </c>
      <c r="I320" s="141"/>
      <c r="J320" s="142">
        <f t="shared" si="70"/>
        <v>0</v>
      </c>
      <c r="K320" s="143"/>
      <c r="L320" s="28"/>
      <c r="M320" s="144" t="s">
        <v>1</v>
      </c>
      <c r="N320" s="145" t="s">
        <v>40</v>
      </c>
      <c r="P320" s="146">
        <f t="shared" si="71"/>
        <v>0</v>
      </c>
      <c r="Q320" s="146">
        <v>0</v>
      </c>
      <c r="R320" s="146">
        <f t="shared" si="72"/>
        <v>0</v>
      </c>
      <c r="S320" s="146">
        <v>0</v>
      </c>
      <c r="T320" s="147">
        <f t="shared" si="73"/>
        <v>0</v>
      </c>
      <c r="AR320" s="148" t="s">
        <v>215</v>
      </c>
      <c r="AT320" s="148" t="s">
        <v>168</v>
      </c>
      <c r="AU320" s="148" t="s">
        <v>173</v>
      </c>
      <c r="AY320" s="13" t="s">
        <v>164</v>
      </c>
      <c r="BE320" s="149">
        <f t="shared" si="74"/>
        <v>0</v>
      </c>
      <c r="BF320" s="149">
        <f t="shared" si="75"/>
        <v>0</v>
      </c>
      <c r="BG320" s="149">
        <f t="shared" si="76"/>
        <v>0</v>
      </c>
      <c r="BH320" s="149">
        <f t="shared" si="77"/>
        <v>0</v>
      </c>
      <c r="BI320" s="149">
        <f t="shared" si="78"/>
        <v>0</v>
      </c>
      <c r="BJ320" s="13" t="s">
        <v>173</v>
      </c>
      <c r="BK320" s="149">
        <f t="shared" si="79"/>
        <v>0</v>
      </c>
      <c r="BL320" s="13" t="s">
        <v>215</v>
      </c>
      <c r="BM320" s="148" t="s">
        <v>1069</v>
      </c>
    </row>
    <row r="321" spans="2:65" s="1" customFormat="1" ht="16.5" customHeight="1">
      <c r="B321" s="135"/>
      <c r="C321" s="155" t="s">
        <v>1070</v>
      </c>
      <c r="D321" s="155" t="s">
        <v>556</v>
      </c>
      <c r="E321" s="156" t="s">
        <v>1071</v>
      </c>
      <c r="F321" s="157" t="s">
        <v>1072</v>
      </c>
      <c r="G321" s="158" t="s">
        <v>171</v>
      </c>
      <c r="H321" s="159">
        <v>2497.3470000000002</v>
      </c>
      <c r="I321" s="160"/>
      <c r="J321" s="161">
        <f t="shared" si="70"/>
        <v>0</v>
      </c>
      <c r="K321" s="162"/>
      <c r="L321" s="163"/>
      <c r="M321" s="164" t="s">
        <v>1</v>
      </c>
      <c r="N321" s="165" t="s">
        <v>40</v>
      </c>
      <c r="P321" s="146">
        <f t="shared" si="71"/>
        <v>0</v>
      </c>
      <c r="Q321" s="146">
        <v>2.9999999999999997E-4</v>
      </c>
      <c r="R321" s="146">
        <f t="shared" si="72"/>
        <v>0.74920410000000004</v>
      </c>
      <c r="S321" s="146">
        <v>0</v>
      </c>
      <c r="T321" s="147">
        <f t="shared" si="73"/>
        <v>0</v>
      </c>
      <c r="AR321" s="148" t="s">
        <v>284</v>
      </c>
      <c r="AT321" s="148" t="s">
        <v>556</v>
      </c>
      <c r="AU321" s="148" t="s">
        <v>173</v>
      </c>
      <c r="AY321" s="13" t="s">
        <v>164</v>
      </c>
      <c r="BE321" s="149">
        <f t="shared" si="74"/>
        <v>0</v>
      </c>
      <c r="BF321" s="149">
        <f t="shared" si="75"/>
        <v>0</v>
      </c>
      <c r="BG321" s="149">
        <f t="shared" si="76"/>
        <v>0</v>
      </c>
      <c r="BH321" s="149">
        <f t="shared" si="77"/>
        <v>0</v>
      </c>
      <c r="BI321" s="149">
        <f t="shared" si="78"/>
        <v>0</v>
      </c>
      <c r="BJ321" s="13" t="s">
        <v>173</v>
      </c>
      <c r="BK321" s="149">
        <f t="shared" si="79"/>
        <v>0</v>
      </c>
      <c r="BL321" s="13" t="s">
        <v>215</v>
      </c>
      <c r="BM321" s="148" t="s">
        <v>1073</v>
      </c>
    </row>
    <row r="322" spans="2:65" s="1" customFormat="1" ht="33" customHeight="1">
      <c r="B322" s="135"/>
      <c r="C322" s="136" t="s">
        <v>1074</v>
      </c>
      <c r="D322" s="136" t="s">
        <v>168</v>
      </c>
      <c r="E322" s="137" t="s">
        <v>1075</v>
      </c>
      <c r="F322" s="138" t="s">
        <v>1076</v>
      </c>
      <c r="G322" s="139" t="s">
        <v>249</v>
      </c>
      <c r="H322" s="140">
        <v>249.602</v>
      </c>
      <c r="I322" s="141"/>
      <c r="J322" s="142">
        <f t="shared" si="70"/>
        <v>0</v>
      </c>
      <c r="K322" s="143"/>
      <c r="L322" s="28"/>
      <c r="M322" s="144" t="s">
        <v>1</v>
      </c>
      <c r="N322" s="145" t="s">
        <v>40</v>
      </c>
      <c r="P322" s="146">
        <f t="shared" si="71"/>
        <v>0</v>
      </c>
      <c r="Q322" s="146">
        <v>3.0000000000000001E-5</v>
      </c>
      <c r="R322" s="146">
        <f t="shared" si="72"/>
        <v>7.4880600000000004E-3</v>
      </c>
      <c r="S322" s="146">
        <v>0</v>
      </c>
      <c r="T322" s="147">
        <f t="shared" si="73"/>
        <v>0</v>
      </c>
      <c r="AR322" s="148" t="s">
        <v>215</v>
      </c>
      <c r="AT322" s="148" t="s">
        <v>168</v>
      </c>
      <c r="AU322" s="148" t="s">
        <v>173</v>
      </c>
      <c r="AY322" s="13" t="s">
        <v>164</v>
      </c>
      <c r="BE322" s="149">
        <f t="shared" si="74"/>
        <v>0</v>
      </c>
      <c r="BF322" s="149">
        <f t="shared" si="75"/>
        <v>0</v>
      </c>
      <c r="BG322" s="149">
        <f t="shared" si="76"/>
        <v>0</v>
      </c>
      <c r="BH322" s="149">
        <f t="shared" si="77"/>
        <v>0</v>
      </c>
      <c r="BI322" s="149">
        <f t="shared" si="78"/>
        <v>0</v>
      </c>
      <c r="BJ322" s="13" t="s">
        <v>173</v>
      </c>
      <c r="BK322" s="149">
        <f t="shared" si="79"/>
        <v>0</v>
      </c>
      <c r="BL322" s="13" t="s">
        <v>215</v>
      </c>
      <c r="BM322" s="148" t="s">
        <v>1077</v>
      </c>
    </row>
    <row r="323" spans="2:65" s="1" customFormat="1" ht="16.5" customHeight="1">
      <c r="B323" s="135"/>
      <c r="C323" s="155" t="s">
        <v>1078</v>
      </c>
      <c r="D323" s="155" t="s">
        <v>556</v>
      </c>
      <c r="E323" s="156" t="s">
        <v>1079</v>
      </c>
      <c r="F323" s="157" t="s">
        <v>1080</v>
      </c>
      <c r="G323" s="158" t="s">
        <v>192</v>
      </c>
      <c r="H323" s="159">
        <v>1342.6479999999999</v>
      </c>
      <c r="I323" s="160"/>
      <c r="J323" s="161">
        <f t="shared" si="70"/>
        <v>0</v>
      </c>
      <c r="K323" s="162"/>
      <c r="L323" s="163"/>
      <c r="M323" s="164" t="s">
        <v>1</v>
      </c>
      <c r="N323" s="165" t="s">
        <v>40</v>
      </c>
      <c r="P323" s="146">
        <f t="shared" si="71"/>
        <v>0</v>
      </c>
      <c r="Q323" s="146">
        <v>3.5E-4</v>
      </c>
      <c r="R323" s="146">
        <f t="shared" si="72"/>
        <v>0.46992679999999998</v>
      </c>
      <c r="S323" s="146">
        <v>0</v>
      </c>
      <c r="T323" s="147">
        <f t="shared" si="73"/>
        <v>0</v>
      </c>
      <c r="AR323" s="148" t="s">
        <v>284</v>
      </c>
      <c r="AT323" s="148" t="s">
        <v>556</v>
      </c>
      <c r="AU323" s="148" t="s">
        <v>173</v>
      </c>
      <c r="AY323" s="13" t="s">
        <v>164</v>
      </c>
      <c r="BE323" s="149">
        <f t="shared" si="74"/>
        <v>0</v>
      </c>
      <c r="BF323" s="149">
        <f t="shared" si="75"/>
        <v>0</v>
      </c>
      <c r="BG323" s="149">
        <f t="shared" si="76"/>
        <v>0</v>
      </c>
      <c r="BH323" s="149">
        <f t="shared" si="77"/>
        <v>0</v>
      </c>
      <c r="BI323" s="149">
        <f t="shared" si="78"/>
        <v>0</v>
      </c>
      <c r="BJ323" s="13" t="s">
        <v>173</v>
      </c>
      <c r="BK323" s="149">
        <f t="shared" si="79"/>
        <v>0</v>
      </c>
      <c r="BL323" s="13" t="s">
        <v>215</v>
      </c>
      <c r="BM323" s="148" t="s">
        <v>1081</v>
      </c>
    </row>
    <row r="324" spans="2:65" s="1" customFormat="1" ht="16.5" customHeight="1">
      <c r="B324" s="135"/>
      <c r="C324" s="155" t="s">
        <v>1082</v>
      </c>
      <c r="D324" s="155" t="s">
        <v>556</v>
      </c>
      <c r="E324" s="156" t="s">
        <v>1083</v>
      </c>
      <c r="F324" s="157" t="s">
        <v>1084</v>
      </c>
      <c r="G324" s="158" t="s">
        <v>171</v>
      </c>
      <c r="H324" s="159">
        <v>149.761</v>
      </c>
      <c r="I324" s="160"/>
      <c r="J324" s="161">
        <f t="shared" si="70"/>
        <v>0</v>
      </c>
      <c r="K324" s="162"/>
      <c r="L324" s="163"/>
      <c r="M324" s="164" t="s">
        <v>1</v>
      </c>
      <c r="N324" s="165" t="s">
        <v>40</v>
      </c>
      <c r="P324" s="146">
        <f t="shared" si="71"/>
        <v>0</v>
      </c>
      <c r="Q324" s="146">
        <v>7.92E-3</v>
      </c>
      <c r="R324" s="146">
        <f t="shared" si="72"/>
        <v>1.18610712</v>
      </c>
      <c r="S324" s="146">
        <v>0</v>
      </c>
      <c r="T324" s="147">
        <f t="shared" si="73"/>
        <v>0</v>
      </c>
      <c r="AR324" s="148" t="s">
        <v>284</v>
      </c>
      <c r="AT324" s="148" t="s">
        <v>556</v>
      </c>
      <c r="AU324" s="148" t="s">
        <v>173</v>
      </c>
      <c r="AY324" s="13" t="s">
        <v>164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173</v>
      </c>
      <c r="BK324" s="149">
        <f t="shared" si="79"/>
        <v>0</v>
      </c>
      <c r="BL324" s="13" t="s">
        <v>215</v>
      </c>
      <c r="BM324" s="148" t="s">
        <v>1085</v>
      </c>
    </row>
    <row r="325" spans="2:65" s="1" customFormat="1" ht="33" customHeight="1">
      <c r="B325" s="135"/>
      <c r="C325" s="136" t="s">
        <v>1086</v>
      </c>
      <c r="D325" s="136" t="s">
        <v>168</v>
      </c>
      <c r="E325" s="137" t="s">
        <v>1087</v>
      </c>
      <c r="F325" s="138" t="s">
        <v>1088</v>
      </c>
      <c r="G325" s="139" t="s">
        <v>249</v>
      </c>
      <c r="H325" s="140">
        <v>18.79</v>
      </c>
      <c r="I325" s="141"/>
      <c r="J325" s="142">
        <f t="shared" si="70"/>
        <v>0</v>
      </c>
      <c r="K325" s="143"/>
      <c r="L325" s="28"/>
      <c r="M325" s="144" t="s">
        <v>1</v>
      </c>
      <c r="N325" s="145" t="s">
        <v>40</v>
      </c>
      <c r="P325" s="146">
        <f t="shared" si="71"/>
        <v>0</v>
      </c>
      <c r="Q325" s="146">
        <v>3.0000000000000001E-5</v>
      </c>
      <c r="R325" s="146">
        <f t="shared" si="72"/>
        <v>5.6369999999999999E-4</v>
      </c>
      <c r="S325" s="146">
        <v>0</v>
      </c>
      <c r="T325" s="147">
        <f t="shared" si="73"/>
        <v>0</v>
      </c>
      <c r="AR325" s="148" t="s">
        <v>215</v>
      </c>
      <c r="AT325" s="148" t="s">
        <v>168</v>
      </c>
      <c r="AU325" s="148" t="s">
        <v>173</v>
      </c>
      <c r="AY325" s="13" t="s">
        <v>164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173</v>
      </c>
      <c r="BK325" s="149">
        <f t="shared" si="79"/>
        <v>0</v>
      </c>
      <c r="BL325" s="13" t="s">
        <v>215</v>
      </c>
      <c r="BM325" s="148" t="s">
        <v>1089</v>
      </c>
    </row>
    <row r="326" spans="2:65" s="1" customFormat="1" ht="16.5" customHeight="1">
      <c r="B326" s="135"/>
      <c r="C326" s="155" t="s">
        <v>1090</v>
      </c>
      <c r="D326" s="155" t="s">
        <v>556</v>
      </c>
      <c r="E326" s="156" t="s">
        <v>1079</v>
      </c>
      <c r="F326" s="157" t="s">
        <v>1080</v>
      </c>
      <c r="G326" s="158" t="s">
        <v>192</v>
      </c>
      <c r="H326" s="159">
        <v>150.32</v>
      </c>
      <c r="I326" s="160"/>
      <c r="J326" s="161">
        <f t="shared" si="70"/>
        <v>0</v>
      </c>
      <c r="K326" s="162"/>
      <c r="L326" s="163"/>
      <c r="M326" s="164" t="s">
        <v>1</v>
      </c>
      <c r="N326" s="165" t="s">
        <v>40</v>
      </c>
      <c r="P326" s="146">
        <f t="shared" si="71"/>
        <v>0</v>
      </c>
      <c r="Q326" s="146">
        <v>3.5E-4</v>
      </c>
      <c r="R326" s="146">
        <f t="shared" si="72"/>
        <v>5.2611999999999999E-2</v>
      </c>
      <c r="S326" s="146">
        <v>0</v>
      </c>
      <c r="T326" s="147">
        <f t="shared" si="73"/>
        <v>0</v>
      </c>
      <c r="AR326" s="148" t="s">
        <v>284</v>
      </c>
      <c r="AT326" s="148" t="s">
        <v>556</v>
      </c>
      <c r="AU326" s="148" t="s">
        <v>173</v>
      </c>
      <c r="AY326" s="13" t="s">
        <v>164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173</v>
      </c>
      <c r="BK326" s="149">
        <f t="shared" si="79"/>
        <v>0</v>
      </c>
      <c r="BL326" s="13" t="s">
        <v>215</v>
      </c>
      <c r="BM326" s="148" t="s">
        <v>1091</v>
      </c>
    </row>
    <row r="327" spans="2:65" s="1" customFormat="1" ht="16.5" customHeight="1">
      <c r="B327" s="135"/>
      <c r="C327" s="155" t="s">
        <v>1092</v>
      </c>
      <c r="D327" s="155" t="s">
        <v>556</v>
      </c>
      <c r="E327" s="156" t="s">
        <v>1093</v>
      </c>
      <c r="F327" s="157" t="s">
        <v>1094</v>
      </c>
      <c r="G327" s="158" t="s">
        <v>171</v>
      </c>
      <c r="H327" s="159">
        <v>15.22</v>
      </c>
      <c r="I327" s="160"/>
      <c r="J327" s="161">
        <f t="shared" si="70"/>
        <v>0</v>
      </c>
      <c r="K327" s="162"/>
      <c r="L327" s="163"/>
      <c r="M327" s="164" t="s">
        <v>1</v>
      </c>
      <c r="N327" s="165" t="s">
        <v>40</v>
      </c>
      <c r="P327" s="146">
        <f t="shared" si="71"/>
        <v>0</v>
      </c>
      <c r="Q327" s="146">
        <v>1.0999999999999999E-2</v>
      </c>
      <c r="R327" s="146">
        <f t="shared" si="72"/>
        <v>0.16741999999999999</v>
      </c>
      <c r="S327" s="146">
        <v>0</v>
      </c>
      <c r="T327" s="147">
        <f t="shared" si="73"/>
        <v>0</v>
      </c>
      <c r="AR327" s="148" t="s">
        <v>284</v>
      </c>
      <c r="AT327" s="148" t="s">
        <v>556</v>
      </c>
      <c r="AU327" s="148" t="s">
        <v>173</v>
      </c>
      <c r="AY327" s="13" t="s">
        <v>164</v>
      </c>
      <c r="BE327" s="149">
        <f t="shared" si="74"/>
        <v>0</v>
      </c>
      <c r="BF327" s="149">
        <f t="shared" si="75"/>
        <v>0</v>
      </c>
      <c r="BG327" s="149">
        <f t="shared" si="76"/>
        <v>0</v>
      </c>
      <c r="BH327" s="149">
        <f t="shared" si="77"/>
        <v>0</v>
      </c>
      <c r="BI327" s="149">
        <f t="shared" si="78"/>
        <v>0</v>
      </c>
      <c r="BJ327" s="13" t="s">
        <v>173</v>
      </c>
      <c r="BK327" s="149">
        <f t="shared" si="79"/>
        <v>0</v>
      </c>
      <c r="BL327" s="13" t="s">
        <v>215</v>
      </c>
      <c r="BM327" s="148" t="s">
        <v>1095</v>
      </c>
    </row>
    <row r="328" spans="2:65" s="1" customFormat="1" ht="24.2" customHeight="1">
      <c r="B328" s="135"/>
      <c r="C328" s="136" t="s">
        <v>1096</v>
      </c>
      <c r="D328" s="136" t="s">
        <v>168</v>
      </c>
      <c r="E328" s="137" t="s">
        <v>1097</v>
      </c>
      <c r="F328" s="138" t="s">
        <v>1098</v>
      </c>
      <c r="G328" s="139" t="s">
        <v>1052</v>
      </c>
      <c r="H328" s="166"/>
      <c r="I328" s="141"/>
      <c r="J328" s="142">
        <f t="shared" si="70"/>
        <v>0</v>
      </c>
      <c r="K328" s="143"/>
      <c r="L328" s="28"/>
      <c r="M328" s="144" t="s">
        <v>1</v>
      </c>
      <c r="N328" s="145" t="s">
        <v>40</v>
      </c>
      <c r="P328" s="146">
        <f t="shared" si="71"/>
        <v>0</v>
      </c>
      <c r="Q328" s="146">
        <v>0</v>
      </c>
      <c r="R328" s="146">
        <f t="shared" si="72"/>
        <v>0</v>
      </c>
      <c r="S328" s="146">
        <v>0</v>
      </c>
      <c r="T328" s="147">
        <f t="shared" si="73"/>
        <v>0</v>
      </c>
      <c r="AR328" s="148" t="s">
        <v>215</v>
      </c>
      <c r="AT328" s="148" t="s">
        <v>168</v>
      </c>
      <c r="AU328" s="148" t="s">
        <v>173</v>
      </c>
      <c r="AY328" s="13" t="s">
        <v>164</v>
      </c>
      <c r="BE328" s="149">
        <f t="shared" si="74"/>
        <v>0</v>
      </c>
      <c r="BF328" s="149">
        <f t="shared" si="75"/>
        <v>0</v>
      </c>
      <c r="BG328" s="149">
        <f t="shared" si="76"/>
        <v>0</v>
      </c>
      <c r="BH328" s="149">
        <f t="shared" si="77"/>
        <v>0</v>
      </c>
      <c r="BI328" s="149">
        <f t="shared" si="78"/>
        <v>0</v>
      </c>
      <c r="BJ328" s="13" t="s">
        <v>173</v>
      </c>
      <c r="BK328" s="149">
        <f t="shared" si="79"/>
        <v>0</v>
      </c>
      <c r="BL328" s="13" t="s">
        <v>215</v>
      </c>
      <c r="BM328" s="148" t="s">
        <v>1099</v>
      </c>
    </row>
    <row r="329" spans="2:65" s="11" customFormat="1" ht="22.9" customHeight="1">
      <c r="B329" s="123"/>
      <c r="D329" s="124" t="s">
        <v>73</v>
      </c>
      <c r="E329" s="133" t="s">
        <v>338</v>
      </c>
      <c r="F329" s="133" t="s">
        <v>339</v>
      </c>
      <c r="I329" s="126"/>
      <c r="J329" s="134">
        <f>BK329</f>
        <v>0</v>
      </c>
      <c r="L329" s="123"/>
      <c r="M329" s="128"/>
      <c r="P329" s="129">
        <f>SUM(P330:P338)</f>
        <v>0</v>
      </c>
      <c r="R329" s="129">
        <f>SUM(R330:R338)</f>
        <v>17.2388628</v>
      </c>
      <c r="T329" s="130">
        <f>SUM(T330:T338)</f>
        <v>0</v>
      </c>
      <c r="AR329" s="124" t="s">
        <v>173</v>
      </c>
      <c r="AT329" s="131" t="s">
        <v>73</v>
      </c>
      <c r="AU329" s="131" t="s">
        <v>82</v>
      </c>
      <c r="AY329" s="124" t="s">
        <v>164</v>
      </c>
      <c r="BK329" s="132">
        <f>SUM(BK330:BK338)</f>
        <v>0</v>
      </c>
    </row>
    <row r="330" spans="2:65" s="1" customFormat="1" ht="24.2" customHeight="1">
      <c r="B330" s="135"/>
      <c r="C330" s="136" t="s">
        <v>1100</v>
      </c>
      <c r="D330" s="136" t="s">
        <v>168</v>
      </c>
      <c r="E330" s="137" t="s">
        <v>1101</v>
      </c>
      <c r="F330" s="138" t="s">
        <v>1102</v>
      </c>
      <c r="G330" s="139" t="s">
        <v>171</v>
      </c>
      <c r="H330" s="140">
        <v>33.345999999999997</v>
      </c>
      <c r="I330" s="141"/>
      <c r="J330" s="142">
        <f t="shared" ref="J330:J338" si="80">ROUND(I330*H330,2)</f>
        <v>0</v>
      </c>
      <c r="K330" s="143"/>
      <c r="L330" s="28"/>
      <c r="M330" s="144" t="s">
        <v>1</v>
      </c>
      <c r="N330" s="145" t="s">
        <v>40</v>
      </c>
      <c r="P330" s="146">
        <f t="shared" ref="P330:P338" si="81">O330*H330</f>
        <v>0</v>
      </c>
      <c r="Q330" s="146">
        <v>5.0000000000000001E-3</v>
      </c>
      <c r="R330" s="146">
        <f t="shared" ref="R330:R338" si="82">Q330*H330</f>
        <v>0.16672999999999999</v>
      </c>
      <c r="S330" s="146">
        <v>0</v>
      </c>
      <c r="T330" s="147">
        <f t="shared" ref="T330:T338" si="83">S330*H330</f>
        <v>0</v>
      </c>
      <c r="AR330" s="148" t="s">
        <v>215</v>
      </c>
      <c r="AT330" s="148" t="s">
        <v>168</v>
      </c>
      <c r="AU330" s="148" t="s">
        <v>173</v>
      </c>
      <c r="AY330" s="13" t="s">
        <v>164</v>
      </c>
      <c r="BE330" s="149">
        <f t="shared" ref="BE330:BE338" si="84">IF(N330="základná",J330,0)</f>
        <v>0</v>
      </c>
      <c r="BF330" s="149">
        <f t="shared" ref="BF330:BF338" si="85">IF(N330="znížená",J330,0)</f>
        <v>0</v>
      </c>
      <c r="BG330" s="149">
        <f t="shared" ref="BG330:BG338" si="86">IF(N330="zákl. prenesená",J330,0)</f>
        <v>0</v>
      </c>
      <c r="BH330" s="149">
        <f t="shared" ref="BH330:BH338" si="87">IF(N330="zníž. prenesená",J330,0)</f>
        <v>0</v>
      </c>
      <c r="BI330" s="149">
        <f t="shared" ref="BI330:BI338" si="88">IF(N330="nulová",J330,0)</f>
        <v>0</v>
      </c>
      <c r="BJ330" s="13" t="s">
        <v>173</v>
      </c>
      <c r="BK330" s="149">
        <f t="shared" ref="BK330:BK338" si="89">ROUND(I330*H330,2)</f>
        <v>0</v>
      </c>
      <c r="BL330" s="13" t="s">
        <v>215</v>
      </c>
      <c r="BM330" s="148" t="s">
        <v>1103</v>
      </c>
    </row>
    <row r="331" spans="2:65" s="1" customFormat="1" ht="16.5" customHeight="1">
      <c r="B331" s="135"/>
      <c r="C331" s="155" t="s">
        <v>1104</v>
      </c>
      <c r="D331" s="155" t="s">
        <v>556</v>
      </c>
      <c r="E331" s="156" t="s">
        <v>1105</v>
      </c>
      <c r="F331" s="157" t="s">
        <v>1106</v>
      </c>
      <c r="G331" s="158" t="s">
        <v>171</v>
      </c>
      <c r="H331" s="159">
        <v>34.012999999999998</v>
      </c>
      <c r="I331" s="160"/>
      <c r="J331" s="161">
        <f t="shared" si="80"/>
        <v>0</v>
      </c>
      <c r="K331" s="162"/>
      <c r="L331" s="163"/>
      <c r="M331" s="164" t="s">
        <v>1</v>
      </c>
      <c r="N331" s="165" t="s">
        <v>40</v>
      </c>
      <c r="P331" s="146">
        <f t="shared" si="81"/>
        <v>0</v>
      </c>
      <c r="Q331" s="146">
        <v>2.3999999999999998E-3</v>
      </c>
      <c r="R331" s="146">
        <f t="shared" si="82"/>
        <v>8.1631199999999987E-2</v>
      </c>
      <c r="S331" s="146">
        <v>0</v>
      </c>
      <c r="T331" s="147">
        <f t="shared" si="83"/>
        <v>0</v>
      </c>
      <c r="AR331" s="148" t="s">
        <v>284</v>
      </c>
      <c r="AT331" s="148" t="s">
        <v>556</v>
      </c>
      <c r="AU331" s="148" t="s">
        <v>173</v>
      </c>
      <c r="AY331" s="13" t="s">
        <v>164</v>
      </c>
      <c r="BE331" s="149">
        <f t="shared" si="84"/>
        <v>0</v>
      </c>
      <c r="BF331" s="149">
        <f t="shared" si="85"/>
        <v>0</v>
      </c>
      <c r="BG331" s="149">
        <f t="shared" si="86"/>
        <v>0</v>
      </c>
      <c r="BH331" s="149">
        <f t="shared" si="87"/>
        <v>0</v>
      </c>
      <c r="BI331" s="149">
        <f t="shared" si="88"/>
        <v>0</v>
      </c>
      <c r="BJ331" s="13" t="s">
        <v>173</v>
      </c>
      <c r="BK331" s="149">
        <f t="shared" si="89"/>
        <v>0</v>
      </c>
      <c r="BL331" s="13" t="s">
        <v>215</v>
      </c>
      <c r="BM331" s="148" t="s">
        <v>1107</v>
      </c>
    </row>
    <row r="332" spans="2:65" s="1" customFormat="1" ht="37.9" customHeight="1">
      <c r="B332" s="135"/>
      <c r="C332" s="136" t="s">
        <v>1108</v>
      </c>
      <c r="D332" s="136" t="s">
        <v>168</v>
      </c>
      <c r="E332" s="137" t="s">
        <v>1109</v>
      </c>
      <c r="F332" s="138" t="s">
        <v>1110</v>
      </c>
      <c r="G332" s="139" t="s">
        <v>171</v>
      </c>
      <c r="H332" s="140">
        <v>337.93</v>
      </c>
      <c r="I332" s="141"/>
      <c r="J332" s="142">
        <f t="shared" si="80"/>
        <v>0</v>
      </c>
      <c r="K332" s="143"/>
      <c r="L332" s="28"/>
      <c r="M332" s="144" t="s">
        <v>1</v>
      </c>
      <c r="N332" s="145" t="s">
        <v>40</v>
      </c>
      <c r="P332" s="146">
        <f t="shared" si="81"/>
        <v>0</v>
      </c>
      <c r="Q332" s="146">
        <v>0</v>
      </c>
      <c r="R332" s="146">
        <f t="shared" si="82"/>
        <v>0</v>
      </c>
      <c r="S332" s="146">
        <v>0</v>
      </c>
      <c r="T332" s="147">
        <f t="shared" si="83"/>
        <v>0</v>
      </c>
      <c r="AR332" s="148" t="s">
        <v>215</v>
      </c>
      <c r="AT332" s="148" t="s">
        <v>168</v>
      </c>
      <c r="AU332" s="148" t="s">
        <v>173</v>
      </c>
      <c r="AY332" s="13" t="s">
        <v>164</v>
      </c>
      <c r="BE332" s="149">
        <f t="shared" si="84"/>
        <v>0</v>
      </c>
      <c r="BF332" s="149">
        <f t="shared" si="85"/>
        <v>0</v>
      </c>
      <c r="BG332" s="149">
        <f t="shared" si="86"/>
        <v>0</v>
      </c>
      <c r="BH332" s="149">
        <f t="shared" si="87"/>
        <v>0</v>
      </c>
      <c r="BI332" s="149">
        <f t="shared" si="88"/>
        <v>0</v>
      </c>
      <c r="BJ332" s="13" t="s">
        <v>173</v>
      </c>
      <c r="BK332" s="149">
        <f t="shared" si="89"/>
        <v>0</v>
      </c>
      <c r="BL332" s="13" t="s">
        <v>215</v>
      </c>
      <c r="BM332" s="148" t="s">
        <v>1111</v>
      </c>
    </row>
    <row r="333" spans="2:65" s="1" customFormat="1" ht="24.2" customHeight="1">
      <c r="B333" s="135"/>
      <c r="C333" s="155" t="s">
        <v>1112</v>
      </c>
      <c r="D333" s="155" t="s">
        <v>556</v>
      </c>
      <c r="E333" s="156" t="s">
        <v>1113</v>
      </c>
      <c r="F333" s="157" t="s">
        <v>1114</v>
      </c>
      <c r="G333" s="158" t="s">
        <v>177</v>
      </c>
      <c r="H333" s="159">
        <v>22.404</v>
      </c>
      <c r="I333" s="160"/>
      <c r="J333" s="161">
        <f t="shared" si="80"/>
        <v>0</v>
      </c>
      <c r="K333" s="162"/>
      <c r="L333" s="163"/>
      <c r="M333" s="164" t="s">
        <v>1</v>
      </c>
      <c r="N333" s="165" t="s">
        <v>40</v>
      </c>
      <c r="P333" s="146">
        <f t="shared" si="81"/>
        <v>0</v>
      </c>
      <c r="Q333" s="146">
        <v>4.8999999999999998E-3</v>
      </c>
      <c r="R333" s="146">
        <f t="shared" si="82"/>
        <v>0.10977959999999999</v>
      </c>
      <c r="S333" s="146">
        <v>0</v>
      </c>
      <c r="T333" s="147">
        <f t="shared" si="83"/>
        <v>0</v>
      </c>
      <c r="AR333" s="148" t="s">
        <v>284</v>
      </c>
      <c r="AT333" s="148" t="s">
        <v>556</v>
      </c>
      <c r="AU333" s="148" t="s">
        <v>173</v>
      </c>
      <c r="AY333" s="13" t="s">
        <v>164</v>
      </c>
      <c r="BE333" s="149">
        <f t="shared" si="84"/>
        <v>0</v>
      </c>
      <c r="BF333" s="149">
        <f t="shared" si="85"/>
        <v>0</v>
      </c>
      <c r="BG333" s="149">
        <f t="shared" si="86"/>
        <v>0</v>
      </c>
      <c r="BH333" s="149">
        <f t="shared" si="87"/>
        <v>0</v>
      </c>
      <c r="BI333" s="149">
        <f t="shared" si="88"/>
        <v>0</v>
      </c>
      <c r="BJ333" s="13" t="s">
        <v>173</v>
      </c>
      <c r="BK333" s="149">
        <f t="shared" si="89"/>
        <v>0</v>
      </c>
      <c r="BL333" s="13" t="s">
        <v>215</v>
      </c>
      <c r="BM333" s="148" t="s">
        <v>1115</v>
      </c>
    </row>
    <row r="334" spans="2:65" s="1" customFormat="1" ht="24.2" customHeight="1">
      <c r="B334" s="135"/>
      <c r="C334" s="136" t="s">
        <v>1116</v>
      </c>
      <c r="D334" s="136" t="s">
        <v>168</v>
      </c>
      <c r="E334" s="137" t="s">
        <v>1117</v>
      </c>
      <c r="F334" s="138" t="s">
        <v>1118</v>
      </c>
      <c r="G334" s="139" t="s">
        <v>249</v>
      </c>
      <c r="H334" s="140">
        <v>87.55</v>
      </c>
      <c r="I334" s="141"/>
      <c r="J334" s="142">
        <f t="shared" si="80"/>
        <v>0</v>
      </c>
      <c r="K334" s="143"/>
      <c r="L334" s="28"/>
      <c r="M334" s="144" t="s">
        <v>1</v>
      </c>
      <c r="N334" s="145" t="s">
        <v>40</v>
      </c>
      <c r="P334" s="146">
        <f t="shared" si="81"/>
        <v>0</v>
      </c>
      <c r="Q334" s="146">
        <v>0</v>
      </c>
      <c r="R334" s="146">
        <f t="shared" si="82"/>
        <v>0</v>
      </c>
      <c r="S334" s="146">
        <v>0</v>
      </c>
      <c r="T334" s="147">
        <f t="shared" si="83"/>
        <v>0</v>
      </c>
      <c r="AR334" s="148" t="s">
        <v>215</v>
      </c>
      <c r="AT334" s="148" t="s">
        <v>168</v>
      </c>
      <c r="AU334" s="148" t="s">
        <v>173</v>
      </c>
      <c r="AY334" s="13" t="s">
        <v>164</v>
      </c>
      <c r="BE334" s="149">
        <f t="shared" si="84"/>
        <v>0</v>
      </c>
      <c r="BF334" s="149">
        <f t="shared" si="85"/>
        <v>0</v>
      </c>
      <c r="BG334" s="149">
        <f t="shared" si="86"/>
        <v>0</v>
      </c>
      <c r="BH334" s="149">
        <f t="shared" si="87"/>
        <v>0</v>
      </c>
      <c r="BI334" s="149">
        <f t="shared" si="88"/>
        <v>0</v>
      </c>
      <c r="BJ334" s="13" t="s">
        <v>173</v>
      </c>
      <c r="BK334" s="149">
        <f t="shared" si="89"/>
        <v>0</v>
      </c>
      <c r="BL334" s="13" t="s">
        <v>215</v>
      </c>
      <c r="BM334" s="148" t="s">
        <v>1119</v>
      </c>
    </row>
    <row r="335" spans="2:65" s="1" customFormat="1" ht="33" customHeight="1">
      <c r="B335" s="135"/>
      <c r="C335" s="155" t="s">
        <v>1120</v>
      </c>
      <c r="D335" s="155" t="s">
        <v>556</v>
      </c>
      <c r="E335" s="156" t="s">
        <v>1121</v>
      </c>
      <c r="F335" s="157" t="s">
        <v>1122</v>
      </c>
      <c r="G335" s="158" t="s">
        <v>177</v>
      </c>
      <c r="H335" s="159">
        <v>1.0509999999999999</v>
      </c>
      <c r="I335" s="160"/>
      <c r="J335" s="161">
        <f t="shared" si="80"/>
        <v>0</v>
      </c>
      <c r="K335" s="162"/>
      <c r="L335" s="163"/>
      <c r="M335" s="164" t="s">
        <v>1</v>
      </c>
      <c r="N335" s="165" t="s">
        <v>40</v>
      </c>
      <c r="P335" s="146">
        <f t="shared" si="81"/>
        <v>0</v>
      </c>
      <c r="Q335" s="146">
        <v>1.9E-2</v>
      </c>
      <c r="R335" s="146">
        <f t="shared" si="82"/>
        <v>1.9968999999999997E-2</v>
      </c>
      <c r="S335" s="146">
        <v>0</v>
      </c>
      <c r="T335" s="147">
        <f t="shared" si="83"/>
        <v>0</v>
      </c>
      <c r="AR335" s="148" t="s">
        <v>284</v>
      </c>
      <c r="AT335" s="148" t="s">
        <v>556</v>
      </c>
      <c r="AU335" s="148" t="s">
        <v>173</v>
      </c>
      <c r="AY335" s="13" t="s">
        <v>164</v>
      </c>
      <c r="BE335" s="149">
        <f t="shared" si="84"/>
        <v>0</v>
      </c>
      <c r="BF335" s="149">
        <f t="shared" si="85"/>
        <v>0</v>
      </c>
      <c r="BG335" s="149">
        <f t="shared" si="86"/>
        <v>0</v>
      </c>
      <c r="BH335" s="149">
        <f t="shared" si="87"/>
        <v>0</v>
      </c>
      <c r="BI335" s="149">
        <f t="shared" si="88"/>
        <v>0</v>
      </c>
      <c r="BJ335" s="13" t="s">
        <v>173</v>
      </c>
      <c r="BK335" s="149">
        <f t="shared" si="89"/>
        <v>0</v>
      </c>
      <c r="BL335" s="13" t="s">
        <v>215</v>
      </c>
      <c r="BM335" s="148" t="s">
        <v>1123</v>
      </c>
    </row>
    <row r="336" spans="2:65" s="1" customFormat="1" ht="37.9" customHeight="1">
      <c r="B336" s="135"/>
      <c r="C336" s="136" t="s">
        <v>1124</v>
      </c>
      <c r="D336" s="136" t="s">
        <v>168</v>
      </c>
      <c r="E336" s="137" t="s">
        <v>1125</v>
      </c>
      <c r="F336" s="138" t="s">
        <v>1126</v>
      </c>
      <c r="G336" s="139" t="s">
        <v>171</v>
      </c>
      <c r="H336" s="140">
        <v>1816.5</v>
      </c>
      <c r="I336" s="141"/>
      <c r="J336" s="142">
        <f t="shared" si="80"/>
        <v>0</v>
      </c>
      <c r="K336" s="143"/>
      <c r="L336" s="28"/>
      <c r="M336" s="144" t="s">
        <v>1</v>
      </c>
      <c r="N336" s="145" t="s">
        <v>40</v>
      </c>
      <c r="P336" s="146">
        <f t="shared" si="81"/>
        <v>0</v>
      </c>
      <c r="Q336" s="146">
        <v>0</v>
      </c>
      <c r="R336" s="146">
        <f t="shared" si="82"/>
        <v>0</v>
      </c>
      <c r="S336" s="146">
        <v>0</v>
      </c>
      <c r="T336" s="147">
        <f t="shared" si="83"/>
        <v>0</v>
      </c>
      <c r="AR336" s="148" t="s">
        <v>215</v>
      </c>
      <c r="AT336" s="148" t="s">
        <v>168</v>
      </c>
      <c r="AU336" s="148" t="s">
        <v>173</v>
      </c>
      <c r="AY336" s="13" t="s">
        <v>164</v>
      </c>
      <c r="BE336" s="149">
        <f t="shared" si="84"/>
        <v>0</v>
      </c>
      <c r="BF336" s="149">
        <f t="shared" si="85"/>
        <v>0</v>
      </c>
      <c r="BG336" s="149">
        <f t="shared" si="86"/>
        <v>0</v>
      </c>
      <c r="BH336" s="149">
        <f t="shared" si="87"/>
        <v>0</v>
      </c>
      <c r="BI336" s="149">
        <f t="shared" si="88"/>
        <v>0</v>
      </c>
      <c r="BJ336" s="13" t="s">
        <v>173</v>
      </c>
      <c r="BK336" s="149">
        <f t="shared" si="89"/>
        <v>0</v>
      </c>
      <c r="BL336" s="13" t="s">
        <v>215</v>
      </c>
      <c r="BM336" s="148" t="s">
        <v>1127</v>
      </c>
    </row>
    <row r="337" spans="2:65" s="1" customFormat="1" ht="24.2" customHeight="1">
      <c r="B337" s="135"/>
      <c r="C337" s="155" t="s">
        <v>1128</v>
      </c>
      <c r="D337" s="155" t="s">
        <v>556</v>
      </c>
      <c r="E337" s="156" t="s">
        <v>1129</v>
      </c>
      <c r="F337" s="157" t="s">
        <v>1130</v>
      </c>
      <c r="G337" s="158" t="s">
        <v>171</v>
      </c>
      <c r="H337" s="159">
        <v>1852.83</v>
      </c>
      <c r="I337" s="160"/>
      <c r="J337" s="161">
        <f t="shared" si="80"/>
        <v>0</v>
      </c>
      <c r="K337" s="162"/>
      <c r="L337" s="163"/>
      <c r="M337" s="164" t="s">
        <v>1</v>
      </c>
      <c r="N337" s="165" t="s">
        <v>40</v>
      </c>
      <c r="P337" s="146">
        <f t="shared" si="81"/>
        <v>0</v>
      </c>
      <c r="Q337" s="146">
        <v>4.1999999999999997E-3</v>
      </c>
      <c r="R337" s="146">
        <f t="shared" si="82"/>
        <v>7.7818859999999992</v>
      </c>
      <c r="S337" s="146">
        <v>0</v>
      </c>
      <c r="T337" s="147">
        <f t="shared" si="83"/>
        <v>0</v>
      </c>
      <c r="AR337" s="148" t="s">
        <v>284</v>
      </c>
      <c r="AT337" s="148" t="s">
        <v>556</v>
      </c>
      <c r="AU337" s="148" t="s">
        <v>173</v>
      </c>
      <c r="AY337" s="13" t="s">
        <v>164</v>
      </c>
      <c r="BE337" s="149">
        <f t="shared" si="84"/>
        <v>0</v>
      </c>
      <c r="BF337" s="149">
        <f t="shared" si="85"/>
        <v>0</v>
      </c>
      <c r="BG337" s="149">
        <f t="shared" si="86"/>
        <v>0</v>
      </c>
      <c r="BH337" s="149">
        <f t="shared" si="87"/>
        <v>0</v>
      </c>
      <c r="BI337" s="149">
        <f t="shared" si="88"/>
        <v>0</v>
      </c>
      <c r="BJ337" s="13" t="s">
        <v>173</v>
      </c>
      <c r="BK337" s="149">
        <f t="shared" si="89"/>
        <v>0</v>
      </c>
      <c r="BL337" s="13" t="s">
        <v>215</v>
      </c>
      <c r="BM337" s="148" t="s">
        <v>1131</v>
      </c>
    </row>
    <row r="338" spans="2:65" s="1" customFormat="1" ht="24.2" customHeight="1">
      <c r="B338" s="135"/>
      <c r="C338" s="155" t="s">
        <v>1132</v>
      </c>
      <c r="D338" s="155" t="s">
        <v>556</v>
      </c>
      <c r="E338" s="156" t="s">
        <v>1133</v>
      </c>
      <c r="F338" s="157" t="s">
        <v>1134</v>
      </c>
      <c r="G338" s="158" t="s">
        <v>171</v>
      </c>
      <c r="H338" s="159">
        <v>1852.83</v>
      </c>
      <c r="I338" s="160"/>
      <c r="J338" s="161">
        <f t="shared" si="80"/>
        <v>0</v>
      </c>
      <c r="K338" s="162"/>
      <c r="L338" s="163"/>
      <c r="M338" s="164" t="s">
        <v>1</v>
      </c>
      <c r="N338" s="165" t="s">
        <v>40</v>
      </c>
      <c r="P338" s="146">
        <f t="shared" si="81"/>
        <v>0</v>
      </c>
      <c r="Q338" s="146">
        <v>4.8999999999999998E-3</v>
      </c>
      <c r="R338" s="146">
        <f t="shared" si="82"/>
        <v>9.0788669999999989</v>
      </c>
      <c r="S338" s="146">
        <v>0</v>
      </c>
      <c r="T338" s="147">
        <f t="shared" si="83"/>
        <v>0</v>
      </c>
      <c r="AR338" s="148" t="s">
        <v>284</v>
      </c>
      <c r="AT338" s="148" t="s">
        <v>556</v>
      </c>
      <c r="AU338" s="148" t="s">
        <v>173</v>
      </c>
      <c r="AY338" s="13" t="s">
        <v>164</v>
      </c>
      <c r="BE338" s="149">
        <f t="shared" si="84"/>
        <v>0</v>
      </c>
      <c r="BF338" s="149">
        <f t="shared" si="85"/>
        <v>0</v>
      </c>
      <c r="BG338" s="149">
        <f t="shared" si="86"/>
        <v>0</v>
      </c>
      <c r="BH338" s="149">
        <f t="shared" si="87"/>
        <v>0</v>
      </c>
      <c r="BI338" s="149">
        <f t="shared" si="88"/>
        <v>0</v>
      </c>
      <c r="BJ338" s="13" t="s">
        <v>173</v>
      </c>
      <c r="BK338" s="149">
        <f t="shared" si="89"/>
        <v>0</v>
      </c>
      <c r="BL338" s="13" t="s">
        <v>215</v>
      </c>
      <c r="BM338" s="148" t="s">
        <v>1135</v>
      </c>
    </row>
    <row r="339" spans="2:65" s="11" customFormat="1" ht="22.9" customHeight="1">
      <c r="B339" s="123"/>
      <c r="D339" s="124" t="s">
        <v>73</v>
      </c>
      <c r="E339" s="133" t="s">
        <v>1136</v>
      </c>
      <c r="F339" s="133" t="s">
        <v>1137</v>
      </c>
      <c r="I339" s="126"/>
      <c r="J339" s="134">
        <f>BK339</f>
        <v>0</v>
      </c>
      <c r="L339" s="123"/>
      <c r="M339" s="128"/>
      <c r="P339" s="129">
        <f>SUM(P340:P344)</f>
        <v>0</v>
      </c>
      <c r="R339" s="129">
        <f>SUM(R340:R344)</f>
        <v>3.4917053599999996</v>
      </c>
      <c r="T339" s="130">
        <f>SUM(T340:T344)</f>
        <v>0</v>
      </c>
      <c r="AR339" s="124" t="s">
        <v>173</v>
      </c>
      <c r="AT339" s="131" t="s">
        <v>73</v>
      </c>
      <c r="AU339" s="131" t="s">
        <v>82</v>
      </c>
      <c r="AY339" s="124" t="s">
        <v>164</v>
      </c>
      <c r="BK339" s="132">
        <f>SUM(BK340:BK344)</f>
        <v>0</v>
      </c>
    </row>
    <row r="340" spans="2:65" s="1" customFormat="1" ht="24.2" customHeight="1">
      <c r="B340" s="135"/>
      <c r="C340" s="136" t="s">
        <v>1138</v>
      </c>
      <c r="D340" s="136" t="s">
        <v>168</v>
      </c>
      <c r="E340" s="137" t="s">
        <v>1139</v>
      </c>
      <c r="F340" s="138" t="s">
        <v>1140</v>
      </c>
      <c r="G340" s="139" t="s">
        <v>171</v>
      </c>
      <c r="H340" s="140">
        <v>149.58500000000001</v>
      </c>
      <c r="I340" s="141"/>
      <c r="J340" s="142">
        <f>ROUND(I340*H340,2)</f>
        <v>0</v>
      </c>
      <c r="K340" s="143"/>
      <c r="L340" s="28"/>
      <c r="M340" s="144" t="s">
        <v>1</v>
      </c>
      <c r="N340" s="145" t="s">
        <v>40</v>
      </c>
      <c r="P340" s="146">
        <f>O340*H340</f>
        <v>0</v>
      </c>
      <c r="Q340" s="146">
        <v>1.32E-3</v>
      </c>
      <c r="R340" s="146">
        <f>Q340*H340</f>
        <v>0.19745220000000002</v>
      </c>
      <c r="S340" s="146">
        <v>0</v>
      </c>
      <c r="T340" s="147">
        <f>S340*H340</f>
        <v>0</v>
      </c>
      <c r="AR340" s="148" t="s">
        <v>215</v>
      </c>
      <c r="AT340" s="148" t="s">
        <v>168</v>
      </c>
      <c r="AU340" s="148" t="s">
        <v>173</v>
      </c>
      <c r="AY340" s="13" t="s">
        <v>164</v>
      </c>
      <c r="BE340" s="149">
        <f>IF(N340="základná",J340,0)</f>
        <v>0</v>
      </c>
      <c r="BF340" s="149">
        <f>IF(N340="znížená",J340,0)</f>
        <v>0</v>
      </c>
      <c r="BG340" s="149">
        <f>IF(N340="zákl. prenesená",J340,0)</f>
        <v>0</v>
      </c>
      <c r="BH340" s="149">
        <f>IF(N340="zníž. prenesená",J340,0)</f>
        <v>0</v>
      </c>
      <c r="BI340" s="149">
        <f>IF(N340="nulová",J340,0)</f>
        <v>0</v>
      </c>
      <c r="BJ340" s="13" t="s">
        <v>173</v>
      </c>
      <c r="BK340" s="149">
        <f>ROUND(I340*H340,2)</f>
        <v>0</v>
      </c>
      <c r="BL340" s="13" t="s">
        <v>215</v>
      </c>
      <c r="BM340" s="148" t="s">
        <v>1141</v>
      </c>
    </row>
    <row r="341" spans="2:65" s="1" customFormat="1" ht="37.9" customHeight="1">
      <c r="B341" s="135"/>
      <c r="C341" s="155" t="s">
        <v>1142</v>
      </c>
      <c r="D341" s="155" t="s">
        <v>556</v>
      </c>
      <c r="E341" s="156" t="s">
        <v>1143</v>
      </c>
      <c r="F341" s="157" t="s">
        <v>1144</v>
      </c>
      <c r="G341" s="158" t="s">
        <v>171</v>
      </c>
      <c r="H341" s="159">
        <v>157.06399999999999</v>
      </c>
      <c r="I341" s="160"/>
      <c r="J341" s="161">
        <f>ROUND(I341*H341,2)</f>
        <v>0</v>
      </c>
      <c r="K341" s="162"/>
      <c r="L341" s="163"/>
      <c r="M341" s="164" t="s">
        <v>1</v>
      </c>
      <c r="N341" s="165" t="s">
        <v>40</v>
      </c>
      <c r="P341" s="146">
        <f>O341*H341</f>
        <v>0</v>
      </c>
      <c r="Q341" s="146">
        <v>4.64E-3</v>
      </c>
      <c r="R341" s="146">
        <f>Q341*H341</f>
        <v>0.72877695999999992</v>
      </c>
      <c r="S341" s="146">
        <v>0</v>
      </c>
      <c r="T341" s="147">
        <f>S341*H341</f>
        <v>0</v>
      </c>
      <c r="AR341" s="148" t="s">
        <v>284</v>
      </c>
      <c r="AT341" s="148" t="s">
        <v>556</v>
      </c>
      <c r="AU341" s="148" t="s">
        <v>173</v>
      </c>
      <c r="AY341" s="13" t="s">
        <v>164</v>
      </c>
      <c r="BE341" s="149">
        <f>IF(N341="základná",J341,0)</f>
        <v>0</v>
      </c>
      <c r="BF341" s="149">
        <f>IF(N341="znížená",J341,0)</f>
        <v>0</v>
      </c>
      <c r="BG341" s="149">
        <f>IF(N341="zákl. prenesená",J341,0)</f>
        <v>0</v>
      </c>
      <c r="BH341" s="149">
        <f>IF(N341="zníž. prenesená",J341,0)</f>
        <v>0</v>
      </c>
      <c r="BI341" s="149">
        <f>IF(N341="nulová",J341,0)</f>
        <v>0</v>
      </c>
      <c r="BJ341" s="13" t="s">
        <v>173</v>
      </c>
      <c r="BK341" s="149">
        <f>ROUND(I341*H341,2)</f>
        <v>0</v>
      </c>
      <c r="BL341" s="13" t="s">
        <v>215</v>
      </c>
      <c r="BM341" s="148" t="s">
        <v>1145</v>
      </c>
    </row>
    <row r="342" spans="2:65" s="1" customFormat="1" ht="16.5" customHeight="1">
      <c r="B342" s="135"/>
      <c r="C342" s="136" t="s">
        <v>1146</v>
      </c>
      <c r="D342" s="136" t="s">
        <v>168</v>
      </c>
      <c r="E342" s="137" t="s">
        <v>1147</v>
      </c>
      <c r="F342" s="138" t="s">
        <v>1148</v>
      </c>
      <c r="G342" s="139" t="s">
        <v>402</v>
      </c>
      <c r="H342" s="140">
        <v>1</v>
      </c>
      <c r="I342" s="141"/>
      <c r="J342" s="142">
        <f>ROUND(I342*H342,2)</f>
        <v>0</v>
      </c>
      <c r="K342" s="143"/>
      <c r="L342" s="28"/>
      <c r="M342" s="144" t="s">
        <v>1</v>
      </c>
      <c r="N342" s="145" t="s">
        <v>40</v>
      </c>
      <c r="P342" s="146">
        <f>O342*H342</f>
        <v>0</v>
      </c>
      <c r="Q342" s="146">
        <v>1.3761999999999999E-3</v>
      </c>
      <c r="R342" s="146">
        <f>Q342*H342</f>
        <v>1.3761999999999999E-3</v>
      </c>
      <c r="S342" s="146">
        <v>0</v>
      </c>
      <c r="T342" s="147">
        <f>S342*H342</f>
        <v>0</v>
      </c>
      <c r="AR342" s="148" t="s">
        <v>215</v>
      </c>
      <c r="AT342" s="148" t="s">
        <v>168</v>
      </c>
      <c r="AU342" s="148" t="s">
        <v>173</v>
      </c>
      <c r="AY342" s="13" t="s">
        <v>164</v>
      </c>
      <c r="BE342" s="149">
        <f>IF(N342="základná",J342,0)</f>
        <v>0</v>
      </c>
      <c r="BF342" s="149">
        <f>IF(N342="znížená",J342,0)</f>
        <v>0</v>
      </c>
      <c r="BG342" s="149">
        <f>IF(N342="zákl. prenesená",J342,0)</f>
        <v>0</v>
      </c>
      <c r="BH342" s="149">
        <f>IF(N342="zníž. prenesená",J342,0)</f>
        <v>0</v>
      </c>
      <c r="BI342" s="149">
        <f>IF(N342="nulová",J342,0)</f>
        <v>0</v>
      </c>
      <c r="BJ342" s="13" t="s">
        <v>173</v>
      </c>
      <c r="BK342" s="149">
        <f>ROUND(I342*H342,2)</f>
        <v>0</v>
      </c>
      <c r="BL342" s="13" t="s">
        <v>215</v>
      </c>
      <c r="BM342" s="148" t="s">
        <v>1149</v>
      </c>
    </row>
    <row r="343" spans="2:65" s="1" customFormat="1" ht="24.2" customHeight="1">
      <c r="B343" s="135"/>
      <c r="C343" s="155" t="s">
        <v>1150</v>
      </c>
      <c r="D343" s="155" t="s">
        <v>556</v>
      </c>
      <c r="E343" s="156" t="s">
        <v>1151</v>
      </c>
      <c r="F343" s="157" t="s">
        <v>1152</v>
      </c>
      <c r="G343" s="158" t="s">
        <v>192</v>
      </c>
      <c r="H343" s="159">
        <v>315</v>
      </c>
      <c r="I343" s="160"/>
      <c r="J343" s="161">
        <f>ROUND(I343*H343,2)</f>
        <v>0</v>
      </c>
      <c r="K343" s="162"/>
      <c r="L343" s="163"/>
      <c r="M343" s="164" t="s">
        <v>1</v>
      </c>
      <c r="N343" s="165" t="s">
        <v>40</v>
      </c>
      <c r="P343" s="146">
        <f>O343*H343</f>
        <v>0</v>
      </c>
      <c r="Q343" s="146">
        <v>8.1399999999999997E-3</v>
      </c>
      <c r="R343" s="146">
        <f>Q343*H343</f>
        <v>2.5640999999999998</v>
      </c>
      <c r="S343" s="146">
        <v>0</v>
      </c>
      <c r="T343" s="147">
        <f>S343*H343</f>
        <v>0</v>
      </c>
      <c r="AR343" s="148" t="s">
        <v>284</v>
      </c>
      <c r="AT343" s="148" t="s">
        <v>556</v>
      </c>
      <c r="AU343" s="148" t="s">
        <v>173</v>
      </c>
      <c r="AY343" s="13" t="s">
        <v>164</v>
      </c>
      <c r="BE343" s="149">
        <f>IF(N343="základná",J343,0)</f>
        <v>0</v>
      </c>
      <c r="BF343" s="149">
        <f>IF(N343="znížená",J343,0)</f>
        <v>0</v>
      </c>
      <c r="BG343" s="149">
        <f>IF(N343="zákl. prenesená",J343,0)</f>
        <v>0</v>
      </c>
      <c r="BH343" s="149">
        <f>IF(N343="zníž. prenesená",J343,0)</f>
        <v>0</v>
      </c>
      <c r="BI343" s="149">
        <f>IF(N343="nulová",J343,0)</f>
        <v>0</v>
      </c>
      <c r="BJ343" s="13" t="s">
        <v>173</v>
      </c>
      <c r="BK343" s="149">
        <f>ROUND(I343*H343,2)</f>
        <v>0</v>
      </c>
      <c r="BL343" s="13" t="s">
        <v>215</v>
      </c>
      <c r="BM343" s="148" t="s">
        <v>1153</v>
      </c>
    </row>
    <row r="344" spans="2:65" s="1" customFormat="1" ht="33" customHeight="1">
      <c r="B344" s="135"/>
      <c r="C344" s="136" t="s">
        <v>1154</v>
      </c>
      <c r="D344" s="136" t="s">
        <v>168</v>
      </c>
      <c r="E344" s="137" t="s">
        <v>1155</v>
      </c>
      <c r="F344" s="138" t="s">
        <v>1156</v>
      </c>
      <c r="G344" s="139" t="s">
        <v>1052</v>
      </c>
      <c r="H344" s="166"/>
      <c r="I344" s="141"/>
      <c r="J344" s="142">
        <f>ROUND(I344*H344,2)</f>
        <v>0</v>
      </c>
      <c r="K344" s="143"/>
      <c r="L344" s="28"/>
      <c r="M344" s="144" t="s">
        <v>1</v>
      </c>
      <c r="N344" s="145" t="s">
        <v>40</v>
      </c>
      <c r="P344" s="146">
        <f>O344*H344</f>
        <v>0</v>
      </c>
      <c r="Q344" s="146">
        <v>0</v>
      </c>
      <c r="R344" s="146">
        <f>Q344*H344</f>
        <v>0</v>
      </c>
      <c r="S344" s="146">
        <v>0</v>
      </c>
      <c r="T344" s="147">
        <f>S344*H344</f>
        <v>0</v>
      </c>
      <c r="AR344" s="148" t="s">
        <v>215</v>
      </c>
      <c r="AT344" s="148" t="s">
        <v>168</v>
      </c>
      <c r="AU344" s="148" t="s">
        <v>173</v>
      </c>
      <c r="AY344" s="13" t="s">
        <v>164</v>
      </c>
      <c r="BE344" s="149">
        <f>IF(N344="základná",J344,0)</f>
        <v>0</v>
      </c>
      <c r="BF344" s="149">
        <f>IF(N344="znížená",J344,0)</f>
        <v>0</v>
      </c>
      <c r="BG344" s="149">
        <f>IF(N344="zákl. prenesená",J344,0)</f>
        <v>0</v>
      </c>
      <c r="BH344" s="149">
        <f>IF(N344="zníž. prenesená",J344,0)</f>
        <v>0</v>
      </c>
      <c r="BI344" s="149">
        <f>IF(N344="nulová",J344,0)</f>
        <v>0</v>
      </c>
      <c r="BJ344" s="13" t="s">
        <v>173</v>
      </c>
      <c r="BK344" s="149">
        <f>ROUND(I344*H344,2)</f>
        <v>0</v>
      </c>
      <c r="BL344" s="13" t="s">
        <v>215</v>
      </c>
      <c r="BM344" s="148" t="s">
        <v>1157</v>
      </c>
    </row>
    <row r="345" spans="2:65" s="11" customFormat="1" ht="22.9" customHeight="1">
      <c r="B345" s="123"/>
      <c r="D345" s="124" t="s">
        <v>73</v>
      </c>
      <c r="E345" s="133" t="s">
        <v>1158</v>
      </c>
      <c r="F345" s="133" t="s">
        <v>1159</v>
      </c>
      <c r="I345" s="126"/>
      <c r="J345" s="134">
        <f>BK345</f>
        <v>0</v>
      </c>
      <c r="L345" s="123"/>
      <c r="M345" s="128"/>
      <c r="P345" s="129">
        <f>SUM(P346:P349)</f>
        <v>0</v>
      </c>
      <c r="R345" s="129">
        <f>SUM(R346:R349)</f>
        <v>2.4E-2</v>
      </c>
      <c r="T345" s="130">
        <f>SUM(T346:T349)</f>
        <v>0</v>
      </c>
      <c r="AR345" s="124" t="s">
        <v>173</v>
      </c>
      <c r="AT345" s="131" t="s">
        <v>73</v>
      </c>
      <c r="AU345" s="131" t="s">
        <v>82</v>
      </c>
      <c r="AY345" s="124" t="s">
        <v>164</v>
      </c>
      <c r="BK345" s="132">
        <f>SUM(BK346:BK349)</f>
        <v>0</v>
      </c>
    </row>
    <row r="346" spans="2:65" s="1" customFormat="1" ht="24.2" customHeight="1">
      <c r="B346" s="135"/>
      <c r="C346" s="136" t="s">
        <v>1160</v>
      </c>
      <c r="D346" s="136" t="s">
        <v>168</v>
      </c>
      <c r="E346" s="137" t="s">
        <v>1161</v>
      </c>
      <c r="F346" s="138" t="s">
        <v>1162</v>
      </c>
      <c r="G346" s="139" t="s">
        <v>192</v>
      </c>
      <c r="H346" s="140">
        <v>6</v>
      </c>
      <c r="I346" s="141"/>
      <c r="J346" s="142">
        <f>ROUND(I346*H346,2)</f>
        <v>0</v>
      </c>
      <c r="K346" s="143"/>
      <c r="L346" s="28"/>
      <c r="M346" s="144" t="s">
        <v>1</v>
      </c>
      <c r="N346" s="145" t="s">
        <v>40</v>
      </c>
      <c r="P346" s="146">
        <f>O346*H346</f>
        <v>0</v>
      </c>
      <c r="Q346" s="146">
        <v>3.6999999999999999E-4</v>
      </c>
      <c r="R346" s="146">
        <f>Q346*H346</f>
        <v>2.2199999999999998E-3</v>
      </c>
      <c r="S346" s="146">
        <v>0</v>
      </c>
      <c r="T346" s="147">
        <f>S346*H346</f>
        <v>0</v>
      </c>
      <c r="AR346" s="148" t="s">
        <v>215</v>
      </c>
      <c r="AT346" s="148" t="s">
        <v>168</v>
      </c>
      <c r="AU346" s="148" t="s">
        <v>173</v>
      </c>
      <c r="AY346" s="13" t="s">
        <v>164</v>
      </c>
      <c r="BE346" s="149">
        <f>IF(N346="základná",J346,0)</f>
        <v>0</v>
      </c>
      <c r="BF346" s="149">
        <f>IF(N346="znížená",J346,0)</f>
        <v>0</v>
      </c>
      <c r="BG346" s="149">
        <f>IF(N346="zákl. prenesená",J346,0)</f>
        <v>0</v>
      </c>
      <c r="BH346" s="149">
        <f>IF(N346="zníž. prenesená",J346,0)</f>
        <v>0</v>
      </c>
      <c r="BI346" s="149">
        <f>IF(N346="nulová",J346,0)</f>
        <v>0</v>
      </c>
      <c r="BJ346" s="13" t="s">
        <v>173</v>
      </c>
      <c r="BK346" s="149">
        <f>ROUND(I346*H346,2)</f>
        <v>0</v>
      </c>
      <c r="BL346" s="13" t="s">
        <v>215</v>
      </c>
      <c r="BM346" s="148" t="s">
        <v>1163</v>
      </c>
    </row>
    <row r="347" spans="2:65" s="1" customFormat="1" ht="33" customHeight="1">
      <c r="B347" s="135"/>
      <c r="C347" s="155" t="s">
        <v>1164</v>
      </c>
      <c r="D347" s="155" t="s">
        <v>556</v>
      </c>
      <c r="E347" s="156" t="s">
        <v>1165</v>
      </c>
      <c r="F347" s="157" t="s">
        <v>1166</v>
      </c>
      <c r="G347" s="158" t="s">
        <v>192</v>
      </c>
      <c r="H347" s="159">
        <v>6</v>
      </c>
      <c r="I347" s="160"/>
      <c r="J347" s="161">
        <f>ROUND(I347*H347,2)</f>
        <v>0</v>
      </c>
      <c r="K347" s="162"/>
      <c r="L347" s="163"/>
      <c r="M347" s="164" t="s">
        <v>1</v>
      </c>
      <c r="N347" s="165" t="s">
        <v>40</v>
      </c>
      <c r="P347" s="146">
        <f>O347*H347</f>
        <v>0</v>
      </c>
      <c r="Q347" s="146">
        <v>8.9999999999999998E-4</v>
      </c>
      <c r="R347" s="146">
        <f>Q347*H347</f>
        <v>5.4000000000000003E-3</v>
      </c>
      <c r="S347" s="146">
        <v>0</v>
      </c>
      <c r="T347" s="147">
        <f>S347*H347</f>
        <v>0</v>
      </c>
      <c r="AR347" s="148" t="s">
        <v>284</v>
      </c>
      <c r="AT347" s="148" t="s">
        <v>556</v>
      </c>
      <c r="AU347" s="148" t="s">
        <v>173</v>
      </c>
      <c r="AY347" s="13" t="s">
        <v>164</v>
      </c>
      <c r="BE347" s="149">
        <f>IF(N347="základná",J347,0)</f>
        <v>0</v>
      </c>
      <c r="BF347" s="149">
        <f>IF(N347="znížená",J347,0)</f>
        <v>0</v>
      </c>
      <c r="BG347" s="149">
        <f>IF(N347="zákl. prenesená",J347,0)</f>
        <v>0</v>
      </c>
      <c r="BH347" s="149">
        <f>IF(N347="zníž. prenesená",J347,0)</f>
        <v>0</v>
      </c>
      <c r="BI347" s="149">
        <f>IF(N347="nulová",J347,0)</f>
        <v>0</v>
      </c>
      <c r="BJ347" s="13" t="s">
        <v>173</v>
      </c>
      <c r="BK347" s="149">
        <f>ROUND(I347*H347,2)</f>
        <v>0</v>
      </c>
      <c r="BL347" s="13" t="s">
        <v>215</v>
      </c>
      <c r="BM347" s="148" t="s">
        <v>1167</v>
      </c>
    </row>
    <row r="348" spans="2:65" s="1" customFormat="1" ht="24.2" customHeight="1">
      <c r="B348" s="135"/>
      <c r="C348" s="136" t="s">
        <v>1168</v>
      </c>
      <c r="D348" s="136" t="s">
        <v>168</v>
      </c>
      <c r="E348" s="137" t="s">
        <v>1169</v>
      </c>
      <c r="F348" s="138" t="s">
        <v>1170</v>
      </c>
      <c r="G348" s="139" t="s">
        <v>192</v>
      </c>
      <c r="H348" s="140">
        <v>10</v>
      </c>
      <c r="I348" s="141"/>
      <c r="J348" s="142">
        <f>ROUND(I348*H348,2)</f>
        <v>0</v>
      </c>
      <c r="K348" s="143"/>
      <c r="L348" s="28"/>
      <c r="M348" s="144" t="s">
        <v>1</v>
      </c>
      <c r="N348" s="145" t="s">
        <v>40</v>
      </c>
      <c r="P348" s="146">
        <f>O348*H348</f>
        <v>0</v>
      </c>
      <c r="Q348" s="146">
        <v>5.1800000000000001E-4</v>
      </c>
      <c r="R348" s="146">
        <f>Q348*H348</f>
        <v>5.1800000000000006E-3</v>
      </c>
      <c r="S348" s="146">
        <v>0</v>
      </c>
      <c r="T348" s="147">
        <f>S348*H348</f>
        <v>0</v>
      </c>
      <c r="AR348" s="148" t="s">
        <v>215</v>
      </c>
      <c r="AT348" s="148" t="s">
        <v>168</v>
      </c>
      <c r="AU348" s="148" t="s">
        <v>173</v>
      </c>
      <c r="AY348" s="13" t="s">
        <v>164</v>
      </c>
      <c r="BE348" s="149">
        <f>IF(N348="základná",J348,0)</f>
        <v>0</v>
      </c>
      <c r="BF348" s="149">
        <f>IF(N348="znížená",J348,0)</f>
        <v>0</v>
      </c>
      <c r="BG348" s="149">
        <f>IF(N348="zákl. prenesená",J348,0)</f>
        <v>0</v>
      </c>
      <c r="BH348" s="149">
        <f>IF(N348="zníž. prenesená",J348,0)</f>
        <v>0</v>
      </c>
      <c r="BI348" s="149">
        <f>IF(N348="nulová",J348,0)</f>
        <v>0</v>
      </c>
      <c r="BJ348" s="13" t="s">
        <v>173</v>
      </c>
      <c r="BK348" s="149">
        <f>ROUND(I348*H348,2)</f>
        <v>0</v>
      </c>
      <c r="BL348" s="13" t="s">
        <v>215</v>
      </c>
      <c r="BM348" s="148" t="s">
        <v>1171</v>
      </c>
    </row>
    <row r="349" spans="2:65" s="1" customFormat="1" ht="24.2" customHeight="1">
      <c r="B349" s="135"/>
      <c r="C349" s="155" t="s">
        <v>1172</v>
      </c>
      <c r="D349" s="155" t="s">
        <v>556</v>
      </c>
      <c r="E349" s="156" t="s">
        <v>1173</v>
      </c>
      <c r="F349" s="157" t="s">
        <v>1174</v>
      </c>
      <c r="G349" s="158" t="s">
        <v>192</v>
      </c>
      <c r="H349" s="159">
        <v>10</v>
      </c>
      <c r="I349" s="160"/>
      <c r="J349" s="161">
        <f>ROUND(I349*H349,2)</f>
        <v>0</v>
      </c>
      <c r="K349" s="162"/>
      <c r="L349" s="163"/>
      <c r="M349" s="164" t="s">
        <v>1</v>
      </c>
      <c r="N349" s="165" t="s">
        <v>40</v>
      </c>
      <c r="P349" s="146">
        <f>O349*H349</f>
        <v>0</v>
      </c>
      <c r="Q349" s="146">
        <v>1.1199999999999999E-3</v>
      </c>
      <c r="R349" s="146">
        <f>Q349*H349</f>
        <v>1.1199999999999998E-2</v>
      </c>
      <c r="S349" s="146">
        <v>0</v>
      </c>
      <c r="T349" s="147">
        <f>S349*H349</f>
        <v>0</v>
      </c>
      <c r="AR349" s="148" t="s">
        <v>284</v>
      </c>
      <c r="AT349" s="148" t="s">
        <v>556</v>
      </c>
      <c r="AU349" s="148" t="s">
        <v>173</v>
      </c>
      <c r="AY349" s="13" t="s">
        <v>164</v>
      </c>
      <c r="BE349" s="149">
        <f>IF(N349="základná",J349,0)</f>
        <v>0</v>
      </c>
      <c r="BF349" s="149">
        <f>IF(N349="znížená",J349,0)</f>
        <v>0</v>
      </c>
      <c r="BG349" s="149">
        <f>IF(N349="zákl. prenesená",J349,0)</f>
        <v>0</v>
      </c>
      <c r="BH349" s="149">
        <f>IF(N349="zníž. prenesená",J349,0)</f>
        <v>0</v>
      </c>
      <c r="BI349" s="149">
        <f>IF(N349="nulová",J349,0)</f>
        <v>0</v>
      </c>
      <c r="BJ349" s="13" t="s">
        <v>173</v>
      </c>
      <c r="BK349" s="149">
        <f>ROUND(I349*H349,2)</f>
        <v>0</v>
      </c>
      <c r="BL349" s="13" t="s">
        <v>215</v>
      </c>
      <c r="BM349" s="148" t="s">
        <v>1175</v>
      </c>
    </row>
    <row r="350" spans="2:65" s="11" customFormat="1" ht="22.9" customHeight="1">
      <c r="B350" s="123"/>
      <c r="D350" s="124" t="s">
        <v>73</v>
      </c>
      <c r="E350" s="133" t="s">
        <v>1176</v>
      </c>
      <c r="F350" s="133" t="s">
        <v>1177</v>
      </c>
      <c r="I350" s="126"/>
      <c r="J350" s="134">
        <f>BK350</f>
        <v>0</v>
      </c>
      <c r="L350" s="123"/>
      <c r="M350" s="128"/>
      <c r="P350" s="129">
        <f>SUM(P351:P353)</f>
        <v>0</v>
      </c>
      <c r="R350" s="129">
        <f>SUM(R351:R353)</f>
        <v>2.57125618818</v>
      </c>
      <c r="T350" s="130">
        <f>SUM(T351:T353)</f>
        <v>0</v>
      </c>
      <c r="AR350" s="124" t="s">
        <v>173</v>
      </c>
      <c r="AT350" s="131" t="s">
        <v>73</v>
      </c>
      <c r="AU350" s="131" t="s">
        <v>82</v>
      </c>
      <c r="AY350" s="124" t="s">
        <v>164</v>
      </c>
      <c r="BK350" s="132">
        <f>SUM(BK351:BK353)</f>
        <v>0</v>
      </c>
    </row>
    <row r="351" spans="2:65" s="1" customFormat="1" ht="24.2" customHeight="1">
      <c r="B351" s="135"/>
      <c r="C351" s="136" t="s">
        <v>1178</v>
      </c>
      <c r="D351" s="136" t="s">
        <v>168</v>
      </c>
      <c r="E351" s="137" t="s">
        <v>1179</v>
      </c>
      <c r="F351" s="138" t="s">
        <v>1180</v>
      </c>
      <c r="G351" s="139" t="s">
        <v>171</v>
      </c>
      <c r="H351" s="140">
        <v>127.809</v>
      </c>
      <c r="I351" s="141"/>
      <c r="J351" s="142">
        <f>ROUND(I351*H351,2)</f>
        <v>0</v>
      </c>
      <c r="K351" s="143"/>
      <c r="L351" s="28"/>
      <c r="M351" s="144" t="s">
        <v>1</v>
      </c>
      <c r="N351" s="145" t="s">
        <v>40</v>
      </c>
      <c r="P351" s="146">
        <f>O351*H351</f>
        <v>0</v>
      </c>
      <c r="Q351" s="146">
        <v>1.8480199999999999E-3</v>
      </c>
      <c r="R351" s="146">
        <f>Q351*H351</f>
        <v>0.23619358818</v>
      </c>
      <c r="S351" s="146">
        <v>0</v>
      </c>
      <c r="T351" s="147">
        <f>S351*H351</f>
        <v>0</v>
      </c>
      <c r="AR351" s="148" t="s">
        <v>215</v>
      </c>
      <c r="AT351" s="148" t="s">
        <v>168</v>
      </c>
      <c r="AU351" s="148" t="s">
        <v>173</v>
      </c>
      <c r="AY351" s="13" t="s">
        <v>164</v>
      </c>
      <c r="BE351" s="149">
        <f>IF(N351="základná",J351,0)</f>
        <v>0</v>
      </c>
      <c r="BF351" s="149">
        <f>IF(N351="znížená",J351,0)</f>
        <v>0</v>
      </c>
      <c r="BG351" s="149">
        <f>IF(N351="zákl. prenesená",J351,0)</f>
        <v>0</v>
      </c>
      <c r="BH351" s="149">
        <f>IF(N351="zníž. prenesená",J351,0)</f>
        <v>0</v>
      </c>
      <c r="BI351" s="149">
        <f>IF(N351="nulová",J351,0)</f>
        <v>0</v>
      </c>
      <c r="BJ351" s="13" t="s">
        <v>173</v>
      </c>
      <c r="BK351" s="149">
        <f>ROUND(I351*H351,2)</f>
        <v>0</v>
      </c>
      <c r="BL351" s="13" t="s">
        <v>215</v>
      </c>
      <c r="BM351" s="148" t="s">
        <v>1181</v>
      </c>
    </row>
    <row r="352" spans="2:65" s="1" customFormat="1" ht="44.25" customHeight="1">
      <c r="B352" s="135"/>
      <c r="C352" s="155" t="s">
        <v>1182</v>
      </c>
      <c r="D352" s="155" t="s">
        <v>556</v>
      </c>
      <c r="E352" s="156" t="s">
        <v>1183</v>
      </c>
      <c r="F352" s="157" t="s">
        <v>1184</v>
      </c>
      <c r="G352" s="158" t="s">
        <v>171</v>
      </c>
      <c r="H352" s="159">
        <v>134.19900000000001</v>
      </c>
      <c r="I352" s="160"/>
      <c r="J352" s="161">
        <f>ROUND(I352*H352,2)</f>
        <v>0</v>
      </c>
      <c r="K352" s="162"/>
      <c r="L352" s="163"/>
      <c r="M352" s="164" t="s">
        <v>1</v>
      </c>
      <c r="N352" s="165" t="s">
        <v>40</v>
      </c>
      <c r="P352" s="146">
        <f>O352*H352</f>
        <v>0</v>
      </c>
      <c r="Q352" s="146">
        <v>1.7399999999999999E-2</v>
      </c>
      <c r="R352" s="146">
        <f>Q352*H352</f>
        <v>2.3350626000000001</v>
      </c>
      <c r="S352" s="146">
        <v>0</v>
      </c>
      <c r="T352" s="147">
        <f>S352*H352</f>
        <v>0</v>
      </c>
      <c r="AR352" s="148" t="s">
        <v>284</v>
      </c>
      <c r="AT352" s="148" t="s">
        <v>556</v>
      </c>
      <c r="AU352" s="148" t="s">
        <v>173</v>
      </c>
      <c r="AY352" s="13" t="s">
        <v>164</v>
      </c>
      <c r="BE352" s="149">
        <f>IF(N352="základná",J352,0)</f>
        <v>0</v>
      </c>
      <c r="BF352" s="149">
        <f>IF(N352="znížená",J352,0)</f>
        <v>0</v>
      </c>
      <c r="BG352" s="149">
        <f>IF(N352="zákl. prenesená",J352,0)</f>
        <v>0</v>
      </c>
      <c r="BH352" s="149">
        <f>IF(N352="zníž. prenesená",J352,0)</f>
        <v>0</v>
      </c>
      <c r="BI352" s="149">
        <f>IF(N352="nulová",J352,0)</f>
        <v>0</v>
      </c>
      <c r="BJ352" s="13" t="s">
        <v>173</v>
      </c>
      <c r="BK352" s="149">
        <f>ROUND(I352*H352,2)</f>
        <v>0</v>
      </c>
      <c r="BL352" s="13" t="s">
        <v>215</v>
      </c>
      <c r="BM352" s="148" t="s">
        <v>1185</v>
      </c>
    </row>
    <row r="353" spans="2:65" s="1" customFormat="1" ht="24.2" customHeight="1">
      <c r="B353" s="135"/>
      <c r="C353" s="136" t="s">
        <v>1186</v>
      </c>
      <c r="D353" s="136" t="s">
        <v>168</v>
      </c>
      <c r="E353" s="137" t="s">
        <v>1187</v>
      </c>
      <c r="F353" s="138" t="s">
        <v>1188</v>
      </c>
      <c r="G353" s="139" t="s">
        <v>1052</v>
      </c>
      <c r="H353" s="166"/>
      <c r="I353" s="141"/>
      <c r="J353" s="142">
        <f>ROUND(I353*H353,2)</f>
        <v>0</v>
      </c>
      <c r="K353" s="143"/>
      <c r="L353" s="28"/>
      <c r="M353" s="144" t="s">
        <v>1</v>
      </c>
      <c r="N353" s="145" t="s">
        <v>40</v>
      </c>
      <c r="P353" s="146">
        <f>O353*H353</f>
        <v>0</v>
      </c>
      <c r="Q353" s="146">
        <v>0</v>
      </c>
      <c r="R353" s="146">
        <f>Q353*H353</f>
        <v>0</v>
      </c>
      <c r="S353" s="146">
        <v>0</v>
      </c>
      <c r="T353" s="147">
        <f>S353*H353</f>
        <v>0</v>
      </c>
      <c r="AR353" s="148" t="s">
        <v>215</v>
      </c>
      <c r="AT353" s="148" t="s">
        <v>168</v>
      </c>
      <c r="AU353" s="148" t="s">
        <v>173</v>
      </c>
      <c r="AY353" s="13" t="s">
        <v>164</v>
      </c>
      <c r="BE353" s="149">
        <f>IF(N353="základná",J353,0)</f>
        <v>0</v>
      </c>
      <c r="BF353" s="149">
        <f>IF(N353="znížená",J353,0)</f>
        <v>0</v>
      </c>
      <c r="BG353" s="149">
        <f>IF(N353="zákl. prenesená",J353,0)</f>
        <v>0</v>
      </c>
      <c r="BH353" s="149">
        <f>IF(N353="zníž. prenesená",J353,0)</f>
        <v>0</v>
      </c>
      <c r="BI353" s="149">
        <f>IF(N353="nulová",J353,0)</f>
        <v>0</v>
      </c>
      <c r="BJ353" s="13" t="s">
        <v>173</v>
      </c>
      <c r="BK353" s="149">
        <f>ROUND(I353*H353,2)</f>
        <v>0</v>
      </c>
      <c r="BL353" s="13" t="s">
        <v>215</v>
      </c>
      <c r="BM353" s="148" t="s">
        <v>1189</v>
      </c>
    </row>
    <row r="354" spans="2:65" s="11" customFormat="1" ht="22.9" customHeight="1">
      <c r="B354" s="123"/>
      <c r="D354" s="124" t="s">
        <v>73</v>
      </c>
      <c r="E354" s="133" t="s">
        <v>1190</v>
      </c>
      <c r="F354" s="133" t="s">
        <v>1191</v>
      </c>
      <c r="I354" s="126"/>
      <c r="J354" s="134">
        <f>BK354</f>
        <v>0</v>
      </c>
      <c r="L354" s="123"/>
      <c r="M354" s="128"/>
      <c r="P354" s="129">
        <f>SUM(P355:P357)</f>
        <v>0</v>
      </c>
      <c r="R354" s="129">
        <f>SUM(R355:R357)</f>
        <v>6.3898406000000012</v>
      </c>
      <c r="T354" s="130">
        <f>SUM(T355:T357)</f>
        <v>0</v>
      </c>
      <c r="AR354" s="124" t="s">
        <v>173</v>
      </c>
      <c r="AT354" s="131" t="s">
        <v>73</v>
      </c>
      <c r="AU354" s="131" t="s">
        <v>82</v>
      </c>
      <c r="AY354" s="124" t="s">
        <v>164</v>
      </c>
      <c r="BK354" s="132">
        <f>SUM(BK355:BK357)</f>
        <v>0</v>
      </c>
    </row>
    <row r="355" spans="2:65" s="1" customFormat="1" ht="37.9" customHeight="1">
      <c r="B355" s="135"/>
      <c r="C355" s="136" t="s">
        <v>1192</v>
      </c>
      <c r="D355" s="136" t="s">
        <v>168</v>
      </c>
      <c r="E355" s="137" t="s">
        <v>1193</v>
      </c>
      <c r="F355" s="138" t="s">
        <v>1194</v>
      </c>
      <c r="G355" s="139" t="s">
        <v>171</v>
      </c>
      <c r="H355" s="140">
        <v>22.96</v>
      </c>
      <c r="I355" s="141"/>
      <c r="J355" s="142">
        <f>ROUND(I355*H355,2)</f>
        <v>0</v>
      </c>
      <c r="K355" s="143"/>
      <c r="L355" s="28"/>
      <c r="M355" s="144" t="s">
        <v>1</v>
      </c>
      <c r="N355" s="145" t="s">
        <v>40</v>
      </c>
      <c r="P355" s="146">
        <f>O355*H355</f>
        <v>0</v>
      </c>
      <c r="Q355" s="146">
        <v>6.2920000000000004E-2</v>
      </c>
      <c r="R355" s="146">
        <f>Q355*H355</f>
        <v>1.4446432000000002</v>
      </c>
      <c r="S355" s="146">
        <v>0</v>
      </c>
      <c r="T355" s="147">
        <f>S355*H355</f>
        <v>0</v>
      </c>
      <c r="AR355" s="148" t="s">
        <v>215</v>
      </c>
      <c r="AT355" s="148" t="s">
        <v>168</v>
      </c>
      <c r="AU355" s="148" t="s">
        <v>173</v>
      </c>
      <c r="AY355" s="13" t="s">
        <v>164</v>
      </c>
      <c r="BE355" s="149">
        <f>IF(N355="základná",J355,0)</f>
        <v>0</v>
      </c>
      <c r="BF355" s="149">
        <f>IF(N355="znížená",J355,0)</f>
        <v>0</v>
      </c>
      <c r="BG355" s="149">
        <f>IF(N355="zákl. prenesená",J355,0)</f>
        <v>0</v>
      </c>
      <c r="BH355" s="149">
        <f>IF(N355="zníž. prenesená",J355,0)</f>
        <v>0</v>
      </c>
      <c r="BI355" s="149">
        <f>IF(N355="nulová",J355,0)</f>
        <v>0</v>
      </c>
      <c r="BJ355" s="13" t="s">
        <v>173</v>
      </c>
      <c r="BK355" s="149">
        <f>ROUND(I355*H355,2)</f>
        <v>0</v>
      </c>
      <c r="BL355" s="13" t="s">
        <v>215</v>
      </c>
      <c r="BM355" s="148" t="s">
        <v>1195</v>
      </c>
    </row>
    <row r="356" spans="2:65" s="1" customFormat="1" ht="49.15" customHeight="1">
      <c r="B356" s="135"/>
      <c r="C356" s="136" t="s">
        <v>1196</v>
      </c>
      <c r="D356" s="136" t="s">
        <v>168</v>
      </c>
      <c r="E356" s="137" t="s">
        <v>1197</v>
      </c>
      <c r="F356" s="138" t="s">
        <v>1198</v>
      </c>
      <c r="G356" s="139" t="s">
        <v>171</v>
      </c>
      <c r="H356" s="140">
        <v>78.594999999999999</v>
      </c>
      <c r="I356" s="141"/>
      <c r="J356" s="142">
        <f>ROUND(I356*H356,2)</f>
        <v>0</v>
      </c>
      <c r="K356" s="143"/>
      <c r="L356" s="28"/>
      <c r="M356" s="144" t="s">
        <v>1</v>
      </c>
      <c r="N356" s="145" t="s">
        <v>40</v>
      </c>
      <c r="P356" s="146">
        <f>O356*H356</f>
        <v>0</v>
      </c>
      <c r="Q356" s="146">
        <v>6.2920000000000004E-2</v>
      </c>
      <c r="R356" s="146">
        <f>Q356*H356</f>
        <v>4.9451974000000005</v>
      </c>
      <c r="S356" s="146">
        <v>0</v>
      </c>
      <c r="T356" s="147">
        <f>S356*H356</f>
        <v>0</v>
      </c>
      <c r="AR356" s="148" t="s">
        <v>215</v>
      </c>
      <c r="AT356" s="148" t="s">
        <v>168</v>
      </c>
      <c r="AU356" s="148" t="s">
        <v>173</v>
      </c>
      <c r="AY356" s="13" t="s">
        <v>164</v>
      </c>
      <c r="BE356" s="149">
        <f>IF(N356="základná",J356,0)</f>
        <v>0</v>
      </c>
      <c r="BF356" s="149">
        <f>IF(N356="znížená",J356,0)</f>
        <v>0</v>
      </c>
      <c r="BG356" s="149">
        <f>IF(N356="zákl. prenesená",J356,0)</f>
        <v>0</v>
      </c>
      <c r="BH356" s="149">
        <f>IF(N356="zníž. prenesená",J356,0)</f>
        <v>0</v>
      </c>
      <c r="BI356" s="149">
        <f>IF(N356="nulová",J356,0)</f>
        <v>0</v>
      </c>
      <c r="BJ356" s="13" t="s">
        <v>173</v>
      </c>
      <c r="BK356" s="149">
        <f>ROUND(I356*H356,2)</f>
        <v>0</v>
      </c>
      <c r="BL356" s="13" t="s">
        <v>215</v>
      </c>
      <c r="BM356" s="148" t="s">
        <v>1199</v>
      </c>
    </row>
    <row r="357" spans="2:65" s="1" customFormat="1" ht="24.2" customHeight="1">
      <c r="B357" s="135"/>
      <c r="C357" s="136" t="s">
        <v>1200</v>
      </c>
      <c r="D357" s="136" t="s">
        <v>168</v>
      </c>
      <c r="E357" s="137" t="s">
        <v>1201</v>
      </c>
      <c r="F357" s="138" t="s">
        <v>1202</v>
      </c>
      <c r="G357" s="139" t="s">
        <v>1052</v>
      </c>
      <c r="H357" s="166"/>
      <c r="I357" s="141"/>
      <c r="J357" s="142">
        <f>ROUND(I357*H357,2)</f>
        <v>0</v>
      </c>
      <c r="K357" s="143"/>
      <c r="L357" s="28"/>
      <c r="M357" s="144" t="s">
        <v>1</v>
      </c>
      <c r="N357" s="145" t="s">
        <v>40</v>
      </c>
      <c r="P357" s="146">
        <f>O357*H357</f>
        <v>0</v>
      </c>
      <c r="Q357" s="146">
        <v>0</v>
      </c>
      <c r="R357" s="146">
        <f>Q357*H357</f>
        <v>0</v>
      </c>
      <c r="S357" s="146">
        <v>0</v>
      </c>
      <c r="T357" s="147">
        <f>S357*H357</f>
        <v>0</v>
      </c>
      <c r="AR357" s="148" t="s">
        <v>215</v>
      </c>
      <c r="AT357" s="148" t="s">
        <v>168</v>
      </c>
      <c r="AU357" s="148" t="s">
        <v>173</v>
      </c>
      <c r="AY357" s="13" t="s">
        <v>164</v>
      </c>
      <c r="BE357" s="149">
        <f>IF(N357="základná",J357,0)</f>
        <v>0</v>
      </c>
      <c r="BF357" s="149">
        <f>IF(N357="znížená",J357,0)</f>
        <v>0</v>
      </c>
      <c r="BG357" s="149">
        <f>IF(N357="zákl. prenesená",J357,0)</f>
        <v>0</v>
      </c>
      <c r="BH357" s="149">
        <f>IF(N357="zníž. prenesená",J357,0)</f>
        <v>0</v>
      </c>
      <c r="BI357" s="149">
        <f>IF(N357="nulová",J357,0)</f>
        <v>0</v>
      </c>
      <c r="BJ357" s="13" t="s">
        <v>173</v>
      </c>
      <c r="BK357" s="149">
        <f>ROUND(I357*H357,2)</f>
        <v>0</v>
      </c>
      <c r="BL357" s="13" t="s">
        <v>215</v>
      </c>
      <c r="BM357" s="148" t="s">
        <v>1203</v>
      </c>
    </row>
    <row r="358" spans="2:65" s="11" customFormat="1" ht="22.9" customHeight="1">
      <c r="B358" s="123"/>
      <c r="D358" s="124" t="s">
        <v>73</v>
      </c>
      <c r="E358" s="133" t="s">
        <v>365</v>
      </c>
      <c r="F358" s="133" t="s">
        <v>366</v>
      </c>
      <c r="I358" s="126"/>
      <c r="J358" s="134">
        <f>BK358</f>
        <v>0</v>
      </c>
      <c r="L358" s="123"/>
      <c r="M358" s="128"/>
      <c r="P358" s="129">
        <f>SUM(P359:P366)</f>
        <v>0</v>
      </c>
      <c r="R358" s="129">
        <f>SUM(R359:R366)</f>
        <v>14.226350298</v>
      </c>
      <c r="T358" s="130">
        <f>SUM(T359:T366)</f>
        <v>0</v>
      </c>
      <c r="AR358" s="124" t="s">
        <v>173</v>
      </c>
      <c r="AT358" s="131" t="s">
        <v>73</v>
      </c>
      <c r="AU358" s="131" t="s">
        <v>82</v>
      </c>
      <c r="AY358" s="124" t="s">
        <v>164</v>
      </c>
      <c r="BK358" s="132">
        <f>SUM(BK359:BK366)</f>
        <v>0</v>
      </c>
    </row>
    <row r="359" spans="2:65" s="1" customFormat="1" ht="33" customHeight="1">
      <c r="B359" s="135"/>
      <c r="C359" s="136" t="s">
        <v>1204</v>
      </c>
      <c r="D359" s="136" t="s">
        <v>168</v>
      </c>
      <c r="E359" s="137" t="s">
        <v>1205</v>
      </c>
      <c r="F359" s="138" t="s">
        <v>1206</v>
      </c>
      <c r="G359" s="139" t="s">
        <v>171</v>
      </c>
      <c r="H359" s="140">
        <v>1027.8499999999999</v>
      </c>
      <c r="I359" s="141"/>
      <c r="J359" s="142">
        <f t="shared" ref="J359:J366" si="90">ROUND(I359*H359,2)</f>
        <v>0</v>
      </c>
      <c r="K359" s="143"/>
      <c r="L359" s="28"/>
      <c r="M359" s="144" t="s">
        <v>1</v>
      </c>
      <c r="N359" s="145" t="s">
        <v>40</v>
      </c>
      <c r="P359" s="146">
        <f t="shared" ref="P359:P366" si="91">O359*H359</f>
        <v>0</v>
      </c>
      <c r="Q359" s="146">
        <v>0</v>
      </c>
      <c r="R359" s="146">
        <f t="shared" ref="R359:R366" si="92">Q359*H359</f>
        <v>0</v>
      </c>
      <c r="S359" s="146">
        <v>0</v>
      </c>
      <c r="T359" s="147">
        <f t="shared" ref="T359:T366" si="93">S359*H359</f>
        <v>0</v>
      </c>
      <c r="AR359" s="148" t="s">
        <v>215</v>
      </c>
      <c r="AT359" s="148" t="s">
        <v>168</v>
      </c>
      <c r="AU359" s="148" t="s">
        <v>173</v>
      </c>
      <c r="AY359" s="13" t="s">
        <v>164</v>
      </c>
      <c r="BE359" s="149">
        <f t="shared" ref="BE359:BE366" si="94">IF(N359="základná",J359,0)</f>
        <v>0</v>
      </c>
      <c r="BF359" s="149">
        <f t="shared" ref="BF359:BF366" si="95">IF(N359="znížená",J359,0)</f>
        <v>0</v>
      </c>
      <c r="BG359" s="149">
        <f t="shared" ref="BG359:BG366" si="96">IF(N359="zákl. prenesená",J359,0)</f>
        <v>0</v>
      </c>
      <c r="BH359" s="149">
        <f t="shared" ref="BH359:BH366" si="97">IF(N359="zníž. prenesená",J359,0)</f>
        <v>0</v>
      </c>
      <c r="BI359" s="149">
        <f t="shared" ref="BI359:BI366" si="98">IF(N359="nulová",J359,0)</f>
        <v>0</v>
      </c>
      <c r="BJ359" s="13" t="s">
        <v>173</v>
      </c>
      <c r="BK359" s="149">
        <f t="shared" ref="BK359:BK366" si="99">ROUND(I359*H359,2)</f>
        <v>0</v>
      </c>
      <c r="BL359" s="13" t="s">
        <v>215</v>
      </c>
      <c r="BM359" s="148" t="s">
        <v>1207</v>
      </c>
    </row>
    <row r="360" spans="2:65" s="1" customFormat="1" ht="16.5" customHeight="1">
      <c r="B360" s="135"/>
      <c r="C360" s="155" t="s">
        <v>1208</v>
      </c>
      <c r="D360" s="155" t="s">
        <v>556</v>
      </c>
      <c r="E360" s="156" t="s">
        <v>1209</v>
      </c>
      <c r="F360" s="157" t="s">
        <v>1210</v>
      </c>
      <c r="G360" s="158" t="s">
        <v>171</v>
      </c>
      <c r="H360" s="159">
        <v>1110.078</v>
      </c>
      <c r="I360" s="160"/>
      <c r="J360" s="161">
        <f t="shared" si="90"/>
        <v>0</v>
      </c>
      <c r="K360" s="162"/>
      <c r="L360" s="163"/>
      <c r="M360" s="164" t="s">
        <v>1</v>
      </c>
      <c r="N360" s="165" t="s">
        <v>40</v>
      </c>
      <c r="P360" s="146">
        <f t="shared" si="91"/>
        <v>0</v>
      </c>
      <c r="Q360" s="146">
        <v>6.6E-3</v>
      </c>
      <c r="R360" s="146">
        <f t="shared" si="92"/>
        <v>7.3265148</v>
      </c>
      <c r="S360" s="146">
        <v>0</v>
      </c>
      <c r="T360" s="147">
        <f t="shared" si="93"/>
        <v>0</v>
      </c>
      <c r="AR360" s="148" t="s">
        <v>284</v>
      </c>
      <c r="AT360" s="148" t="s">
        <v>556</v>
      </c>
      <c r="AU360" s="148" t="s">
        <v>173</v>
      </c>
      <c r="AY360" s="13" t="s">
        <v>164</v>
      </c>
      <c r="BE360" s="149">
        <f t="shared" si="94"/>
        <v>0</v>
      </c>
      <c r="BF360" s="149">
        <f t="shared" si="95"/>
        <v>0</v>
      </c>
      <c r="BG360" s="149">
        <f t="shared" si="96"/>
        <v>0</v>
      </c>
      <c r="BH360" s="149">
        <f t="shared" si="97"/>
        <v>0</v>
      </c>
      <c r="BI360" s="149">
        <f t="shared" si="98"/>
        <v>0</v>
      </c>
      <c r="BJ360" s="13" t="s">
        <v>173</v>
      </c>
      <c r="BK360" s="149">
        <f t="shared" si="99"/>
        <v>0</v>
      </c>
      <c r="BL360" s="13" t="s">
        <v>215</v>
      </c>
      <c r="BM360" s="148" t="s">
        <v>1211</v>
      </c>
    </row>
    <row r="361" spans="2:65" s="1" customFormat="1" ht="24.2" customHeight="1">
      <c r="B361" s="135"/>
      <c r="C361" s="136" t="s">
        <v>1212</v>
      </c>
      <c r="D361" s="136" t="s">
        <v>168</v>
      </c>
      <c r="E361" s="137" t="s">
        <v>1213</v>
      </c>
      <c r="F361" s="138" t="s">
        <v>1214</v>
      </c>
      <c r="G361" s="139" t="s">
        <v>171</v>
      </c>
      <c r="H361" s="140">
        <v>75</v>
      </c>
      <c r="I361" s="141"/>
      <c r="J361" s="142">
        <f t="shared" si="90"/>
        <v>0</v>
      </c>
      <c r="K361" s="143"/>
      <c r="L361" s="28"/>
      <c r="M361" s="144" t="s">
        <v>1</v>
      </c>
      <c r="N361" s="145" t="s">
        <v>40</v>
      </c>
      <c r="P361" s="146">
        <f t="shared" si="91"/>
        <v>0</v>
      </c>
      <c r="Q361" s="146">
        <v>0</v>
      </c>
      <c r="R361" s="146">
        <f t="shared" si="92"/>
        <v>0</v>
      </c>
      <c r="S361" s="146">
        <v>0</v>
      </c>
      <c r="T361" s="147">
        <f t="shared" si="93"/>
        <v>0</v>
      </c>
      <c r="AR361" s="148" t="s">
        <v>215</v>
      </c>
      <c r="AT361" s="148" t="s">
        <v>168</v>
      </c>
      <c r="AU361" s="148" t="s">
        <v>173</v>
      </c>
      <c r="AY361" s="13" t="s">
        <v>164</v>
      </c>
      <c r="BE361" s="149">
        <f t="shared" si="94"/>
        <v>0</v>
      </c>
      <c r="BF361" s="149">
        <f t="shared" si="95"/>
        <v>0</v>
      </c>
      <c r="BG361" s="149">
        <f t="shared" si="96"/>
        <v>0</v>
      </c>
      <c r="BH361" s="149">
        <f t="shared" si="97"/>
        <v>0</v>
      </c>
      <c r="BI361" s="149">
        <f t="shared" si="98"/>
        <v>0</v>
      </c>
      <c r="BJ361" s="13" t="s">
        <v>173</v>
      </c>
      <c r="BK361" s="149">
        <f t="shared" si="99"/>
        <v>0</v>
      </c>
      <c r="BL361" s="13" t="s">
        <v>215</v>
      </c>
      <c r="BM361" s="148" t="s">
        <v>1215</v>
      </c>
    </row>
    <row r="362" spans="2:65" s="1" customFormat="1" ht="24.2" customHeight="1">
      <c r="B362" s="135"/>
      <c r="C362" s="136" t="s">
        <v>1216</v>
      </c>
      <c r="D362" s="136" t="s">
        <v>168</v>
      </c>
      <c r="E362" s="137" t="s">
        <v>1217</v>
      </c>
      <c r="F362" s="138" t="s">
        <v>1218</v>
      </c>
      <c r="G362" s="139" t="s">
        <v>171</v>
      </c>
      <c r="H362" s="140">
        <v>5.04</v>
      </c>
      <c r="I362" s="141"/>
      <c r="J362" s="142">
        <f t="shared" si="90"/>
        <v>0</v>
      </c>
      <c r="K362" s="143"/>
      <c r="L362" s="28"/>
      <c r="M362" s="144" t="s">
        <v>1</v>
      </c>
      <c r="N362" s="145" t="s">
        <v>40</v>
      </c>
      <c r="P362" s="146">
        <f t="shared" si="91"/>
        <v>0</v>
      </c>
      <c r="Q362" s="146">
        <v>3.3819999999999998E-4</v>
      </c>
      <c r="R362" s="146">
        <f t="shared" si="92"/>
        <v>1.7045279999999999E-3</v>
      </c>
      <c r="S362" s="146">
        <v>0</v>
      </c>
      <c r="T362" s="147">
        <f t="shared" si="93"/>
        <v>0</v>
      </c>
      <c r="AR362" s="148" t="s">
        <v>215</v>
      </c>
      <c r="AT362" s="148" t="s">
        <v>168</v>
      </c>
      <c r="AU362" s="148" t="s">
        <v>173</v>
      </c>
      <c r="AY362" s="13" t="s">
        <v>164</v>
      </c>
      <c r="BE362" s="149">
        <f t="shared" si="94"/>
        <v>0</v>
      </c>
      <c r="BF362" s="149">
        <f t="shared" si="95"/>
        <v>0</v>
      </c>
      <c r="BG362" s="149">
        <f t="shared" si="96"/>
        <v>0</v>
      </c>
      <c r="BH362" s="149">
        <f t="shared" si="97"/>
        <v>0</v>
      </c>
      <c r="BI362" s="149">
        <f t="shared" si="98"/>
        <v>0</v>
      </c>
      <c r="BJ362" s="13" t="s">
        <v>173</v>
      </c>
      <c r="BK362" s="149">
        <f t="shared" si="99"/>
        <v>0</v>
      </c>
      <c r="BL362" s="13" t="s">
        <v>215</v>
      </c>
      <c r="BM362" s="148" t="s">
        <v>1219</v>
      </c>
    </row>
    <row r="363" spans="2:65" s="1" customFormat="1" ht="37.9" customHeight="1">
      <c r="B363" s="135"/>
      <c r="C363" s="155" t="s">
        <v>1220</v>
      </c>
      <c r="D363" s="155" t="s">
        <v>556</v>
      </c>
      <c r="E363" s="156" t="s">
        <v>1221</v>
      </c>
      <c r="F363" s="157" t="s">
        <v>1222</v>
      </c>
      <c r="G363" s="158" t="s">
        <v>171</v>
      </c>
      <c r="H363" s="159">
        <v>5.4429999999999996</v>
      </c>
      <c r="I363" s="160"/>
      <c r="J363" s="161">
        <f t="shared" si="90"/>
        <v>0</v>
      </c>
      <c r="K363" s="162"/>
      <c r="L363" s="163"/>
      <c r="M363" s="164" t="s">
        <v>1</v>
      </c>
      <c r="N363" s="165" t="s">
        <v>40</v>
      </c>
      <c r="P363" s="146">
        <f t="shared" si="91"/>
        <v>0</v>
      </c>
      <c r="Q363" s="146">
        <v>3.4079999999999999E-2</v>
      </c>
      <c r="R363" s="146">
        <f t="shared" si="92"/>
        <v>0.18549743999999999</v>
      </c>
      <c r="S363" s="146">
        <v>0</v>
      </c>
      <c r="T363" s="147">
        <f t="shared" si="93"/>
        <v>0</v>
      </c>
      <c r="AR363" s="148" t="s">
        <v>284</v>
      </c>
      <c r="AT363" s="148" t="s">
        <v>556</v>
      </c>
      <c r="AU363" s="148" t="s">
        <v>173</v>
      </c>
      <c r="AY363" s="13" t="s">
        <v>164</v>
      </c>
      <c r="BE363" s="149">
        <f t="shared" si="94"/>
        <v>0</v>
      </c>
      <c r="BF363" s="149">
        <f t="shared" si="95"/>
        <v>0</v>
      </c>
      <c r="BG363" s="149">
        <f t="shared" si="96"/>
        <v>0</v>
      </c>
      <c r="BH363" s="149">
        <f t="shared" si="97"/>
        <v>0</v>
      </c>
      <c r="BI363" s="149">
        <f t="shared" si="98"/>
        <v>0</v>
      </c>
      <c r="BJ363" s="13" t="s">
        <v>173</v>
      </c>
      <c r="BK363" s="149">
        <f t="shared" si="99"/>
        <v>0</v>
      </c>
      <c r="BL363" s="13" t="s">
        <v>215</v>
      </c>
      <c r="BM363" s="148" t="s">
        <v>1223</v>
      </c>
    </row>
    <row r="364" spans="2:65" s="1" customFormat="1" ht="33" customHeight="1">
      <c r="B364" s="135"/>
      <c r="C364" s="136" t="s">
        <v>1224</v>
      </c>
      <c r="D364" s="136" t="s">
        <v>168</v>
      </c>
      <c r="E364" s="137" t="s">
        <v>1225</v>
      </c>
      <c r="F364" s="138" t="s">
        <v>1226</v>
      </c>
      <c r="G364" s="139" t="s">
        <v>249</v>
      </c>
      <c r="H364" s="140">
        <v>503.49299999999999</v>
      </c>
      <c r="I364" s="141"/>
      <c r="J364" s="142">
        <f t="shared" si="90"/>
        <v>0</v>
      </c>
      <c r="K364" s="143"/>
      <c r="L364" s="28"/>
      <c r="M364" s="144" t="s">
        <v>1</v>
      </c>
      <c r="N364" s="145" t="s">
        <v>40</v>
      </c>
      <c r="P364" s="146">
        <f t="shared" si="91"/>
        <v>0</v>
      </c>
      <c r="Q364" s="146">
        <v>2.1000000000000001E-4</v>
      </c>
      <c r="R364" s="146">
        <f t="shared" si="92"/>
        <v>0.10573353000000001</v>
      </c>
      <c r="S364" s="146">
        <v>0</v>
      </c>
      <c r="T364" s="147">
        <f t="shared" si="93"/>
        <v>0</v>
      </c>
      <c r="AR364" s="148" t="s">
        <v>215</v>
      </c>
      <c r="AT364" s="148" t="s">
        <v>168</v>
      </c>
      <c r="AU364" s="148" t="s">
        <v>173</v>
      </c>
      <c r="AY364" s="13" t="s">
        <v>164</v>
      </c>
      <c r="BE364" s="149">
        <f t="shared" si="94"/>
        <v>0</v>
      </c>
      <c r="BF364" s="149">
        <f t="shared" si="95"/>
        <v>0</v>
      </c>
      <c r="BG364" s="149">
        <f t="shared" si="96"/>
        <v>0</v>
      </c>
      <c r="BH364" s="149">
        <f t="shared" si="97"/>
        <v>0</v>
      </c>
      <c r="BI364" s="149">
        <f t="shared" si="98"/>
        <v>0</v>
      </c>
      <c r="BJ364" s="13" t="s">
        <v>173</v>
      </c>
      <c r="BK364" s="149">
        <f t="shared" si="99"/>
        <v>0</v>
      </c>
      <c r="BL364" s="13" t="s">
        <v>215</v>
      </c>
      <c r="BM364" s="148" t="s">
        <v>1227</v>
      </c>
    </row>
    <row r="365" spans="2:65" s="1" customFormat="1" ht="44.25" customHeight="1">
      <c r="B365" s="135"/>
      <c r="C365" s="155" t="s">
        <v>1228</v>
      </c>
      <c r="D365" s="155" t="s">
        <v>556</v>
      </c>
      <c r="E365" s="156" t="s">
        <v>1229</v>
      </c>
      <c r="F365" s="157" t="s">
        <v>1230</v>
      </c>
      <c r="G365" s="158" t="s">
        <v>177</v>
      </c>
      <c r="H365" s="159">
        <v>12.234999999999999</v>
      </c>
      <c r="I365" s="160"/>
      <c r="J365" s="161">
        <f t="shared" si="90"/>
        <v>0</v>
      </c>
      <c r="K365" s="162"/>
      <c r="L365" s="163"/>
      <c r="M365" s="164" t="s">
        <v>1</v>
      </c>
      <c r="N365" s="165" t="s">
        <v>40</v>
      </c>
      <c r="P365" s="146">
        <f t="shared" si="91"/>
        <v>0</v>
      </c>
      <c r="Q365" s="146">
        <v>0.54</v>
      </c>
      <c r="R365" s="146">
        <f t="shared" si="92"/>
        <v>6.6069000000000004</v>
      </c>
      <c r="S365" s="146">
        <v>0</v>
      </c>
      <c r="T365" s="147">
        <f t="shared" si="93"/>
        <v>0</v>
      </c>
      <c r="AR365" s="148" t="s">
        <v>284</v>
      </c>
      <c r="AT365" s="148" t="s">
        <v>556</v>
      </c>
      <c r="AU365" s="148" t="s">
        <v>173</v>
      </c>
      <c r="AY365" s="13" t="s">
        <v>164</v>
      </c>
      <c r="BE365" s="149">
        <f t="shared" si="94"/>
        <v>0</v>
      </c>
      <c r="BF365" s="149">
        <f t="shared" si="95"/>
        <v>0</v>
      </c>
      <c r="BG365" s="149">
        <f t="shared" si="96"/>
        <v>0</v>
      </c>
      <c r="BH365" s="149">
        <f t="shared" si="97"/>
        <v>0</v>
      </c>
      <c r="BI365" s="149">
        <f t="shared" si="98"/>
        <v>0</v>
      </c>
      <c r="BJ365" s="13" t="s">
        <v>173</v>
      </c>
      <c r="BK365" s="149">
        <f t="shared" si="99"/>
        <v>0</v>
      </c>
      <c r="BL365" s="13" t="s">
        <v>215</v>
      </c>
      <c r="BM365" s="148" t="s">
        <v>1231</v>
      </c>
    </row>
    <row r="366" spans="2:65" s="1" customFormat="1" ht="24.2" customHeight="1">
      <c r="B366" s="135"/>
      <c r="C366" s="136" t="s">
        <v>1232</v>
      </c>
      <c r="D366" s="136" t="s">
        <v>168</v>
      </c>
      <c r="E366" s="137" t="s">
        <v>1233</v>
      </c>
      <c r="F366" s="138" t="s">
        <v>1234</v>
      </c>
      <c r="G366" s="139" t="s">
        <v>1052</v>
      </c>
      <c r="H366" s="166"/>
      <c r="I366" s="141"/>
      <c r="J366" s="142">
        <f t="shared" si="90"/>
        <v>0</v>
      </c>
      <c r="K366" s="143"/>
      <c r="L366" s="28"/>
      <c r="M366" s="144" t="s">
        <v>1</v>
      </c>
      <c r="N366" s="145" t="s">
        <v>40</v>
      </c>
      <c r="P366" s="146">
        <f t="shared" si="91"/>
        <v>0</v>
      </c>
      <c r="Q366" s="146">
        <v>0</v>
      </c>
      <c r="R366" s="146">
        <f t="shared" si="92"/>
        <v>0</v>
      </c>
      <c r="S366" s="146">
        <v>0</v>
      </c>
      <c r="T366" s="147">
        <f t="shared" si="93"/>
        <v>0</v>
      </c>
      <c r="AR366" s="148" t="s">
        <v>215</v>
      </c>
      <c r="AT366" s="148" t="s">
        <v>168</v>
      </c>
      <c r="AU366" s="148" t="s">
        <v>173</v>
      </c>
      <c r="AY366" s="13" t="s">
        <v>164</v>
      </c>
      <c r="BE366" s="149">
        <f t="shared" si="94"/>
        <v>0</v>
      </c>
      <c r="BF366" s="149">
        <f t="shared" si="95"/>
        <v>0</v>
      </c>
      <c r="BG366" s="149">
        <f t="shared" si="96"/>
        <v>0</v>
      </c>
      <c r="BH366" s="149">
        <f t="shared" si="97"/>
        <v>0</v>
      </c>
      <c r="BI366" s="149">
        <f t="shared" si="98"/>
        <v>0</v>
      </c>
      <c r="BJ366" s="13" t="s">
        <v>173</v>
      </c>
      <c r="BK366" s="149">
        <f t="shared" si="99"/>
        <v>0</v>
      </c>
      <c r="BL366" s="13" t="s">
        <v>215</v>
      </c>
      <c r="BM366" s="148" t="s">
        <v>1235</v>
      </c>
    </row>
    <row r="367" spans="2:65" s="11" customFormat="1" ht="22.9" customHeight="1">
      <c r="B367" s="123"/>
      <c r="D367" s="124" t="s">
        <v>73</v>
      </c>
      <c r="E367" s="133" t="s">
        <v>1236</v>
      </c>
      <c r="F367" s="133" t="s">
        <v>1237</v>
      </c>
      <c r="I367" s="126"/>
      <c r="J367" s="134">
        <f>BK367</f>
        <v>0</v>
      </c>
      <c r="L367" s="123"/>
      <c r="M367" s="128"/>
      <c r="P367" s="129">
        <f>SUM(P368:P380)</f>
        <v>0</v>
      </c>
      <c r="R367" s="129">
        <f>SUM(R368:R380)</f>
        <v>16.212583197000001</v>
      </c>
      <c r="T367" s="130">
        <f>SUM(T368:T380)</f>
        <v>0</v>
      </c>
      <c r="AR367" s="124" t="s">
        <v>173</v>
      </c>
      <c r="AT367" s="131" t="s">
        <v>73</v>
      </c>
      <c r="AU367" s="131" t="s">
        <v>82</v>
      </c>
      <c r="AY367" s="124" t="s">
        <v>164</v>
      </c>
      <c r="BK367" s="132">
        <f>SUM(BK368:BK380)</f>
        <v>0</v>
      </c>
    </row>
    <row r="368" spans="2:65" s="1" customFormat="1" ht="37.9" customHeight="1">
      <c r="B368" s="135"/>
      <c r="C368" s="136" t="s">
        <v>1238</v>
      </c>
      <c r="D368" s="136" t="s">
        <v>168</v>
      </c>
      <c r="E368" s="137" t="s">
        <v>1239</v>
      </c>
      <c r="F368" s="138" t="s">
        <v>1240</v>
      </c>
      <c r="G368" s="139" t="s">
        <v>171</v>
      </c>
      <c r="H368" s="140">
        <v>22.62</v>
      </c>
      <c r="I368" s="141"/>
      <c r="J368" s="142">
        <f t="shared" ref="J368:J380" si="100">ROUND(I368*H368,2)</f>
        <v>0</v>
      </c>
      <c r="K368" s="143"/>
      <c r="L368" s="28"/>
      <c r="M368" s="144" t="s">
        <v>1</v>
      </c>
      <c r="N368" s="145" t="s">
        <v>40</v>
      </c>
      <c r="P368" s="146">
        <f t="shared" ref="P368:P380" si="101">O368*H368</f>
        <v>0</v>
      </c>
      <c r="Q368" s="146">
        <v>4.8907140000000002E-2</v>
      </c>
      <c r="R368" s="146">
        <f t="shared" ref="R368:R380" si="102">Q368*H368</f>
        <v>1.1062795068</v>
      </c>
      <c r="S368" s="146">
        <v>0</v>
      </c>
      <c r="T368" s="147">
        <f t="shared" ref="T368:T380" si="103">S368*H368</f>
        <v>0</v>
      </c>
      <c r="AR368" s="148" t="s">
        <v>215</v>
      </c>
      <c r="AT368" s="148" t="s">
        <v>168</v>
      </c>
      <c r="AU368" s="148" t="s">
        <v>173</v>
      </c>
      <c r="AY368" s="13" t="s">
        <v>164</v>
      </c>
      <c r="BE368" s="149">
        <f t="shared" ref="BE368:BE380" si="104">IF(N368="základná",J368,0)</f>
        <v>0</v>
      </c>
      <c r="BF368" s="149">
        <f t="shared" ref="BF368:BF380" si="105">IF(N368="znížená",J368,0)</f>
        <v>0</v>
      </c>
      <c r="BG368" s="149">
        <f t="shared" ref="BG368:BG380" si="106">IF(N368="zákl. prenesená",J368,0)</f>
        <v>0</v>
      </c>
      <c r="BH368" s="149">
        <f t="shared" ref="BH368:BH380" si="107">IF(N368="zníž. prenesená",J368,0)</f>
        <v>0</v>
      </c>
      <c r="BI368" s="149">
        <f t="shared" ref="BI368:BI380" si="108">IF(N368="nulová",J368,0)</f>
        <v>0</v>
      </c>
      <c r="BJ368" s="13" t="s">
        <v>173</v>
      </c>
      <c r="BK368" s="149">
        <f t="shared" ref="BK368:BK380" si="109">ROUND(I368*H368,2)</f>
        <v>0</v>
      </c>
      <c r="BL368" s="13" t="s">
        <v>215</v>
      </c>
      <c r="BM368" s="148" t="s">
        <v>1241</v>
      </c>
    </row>
    <row r="369" spans="2:65" s="1" customFormat="1" ht="37.9" customHeight="1">
      <c r="B369" s="135"/>
      <c r="C369" s="136" t="s">
        <v>1242</v>
      </c>
      <c r="D369" s="136" t="s">
        <v>168</v>
      </c>
      <c r="E369" s="137" t="s">
        <v>1243</v>
      </c>
      <c r="F369" s="138" t="s">
        <v>1244</v>
      </c>
      <c r="G369" s="139" t="s">
        <v>171</v>
      </c>
      <c r="H369" s="140">
        <v>20.72</v>
      </c>
      <c r="I369" s="141"/>
      <c r="J369" s="142">
        <f t="shared" si="100"/>
        <v>0</v>
      </c>
      <c r="K369" s="143"/>
      <c r="L369" s="28"/>
      <c r="M369" s="144" t="s">
        <v>1</v>
      </c>
      <c r="N369" s="145" t="s">
        <v>40</v>
      </c>
      <c r="P369" s="146">
        <f t="shared" si="101"/>
        <v>0</v>
      </c>
      <c r="Q369" s="146">
        <v>2.3619999999999999E-2</v>
      </c>
      <c r="R369" s="146">
        <f t="shared" si="102"/>
        <v>0.48940639999999996</v>
      </c>
      <c r="S369" s="146">
        <v>0</v>
      </c>
      <c r="T369" s="147">
        <f t="shared" si="103"/>
        <v>0</v>
      </c>
      <c r="AR369" s="148" t="s">
        <v>215</v>
      </c>
      <c r="AT369" s="148" t="s">
        <v>168</v>
      </c>
      <c r="AU369" s="148" t="s">
        <v>173</v>
      </c>
      <c r="AY369" s="13" t="s">
        <v>164</v>
      </c>
      <c r="BE369" s="149">
        <f t="shared" si="104"/>
        <v>0</v>
      </c>
      <c r="BF369" s="149">
        <f t="shared" si="105"/>
        <v>0</v>
      </c>
      <c r="BG369" s="149">
        <f t="shared" si="106"/>
        <v>0</v>
      </c>
      <c r="BH369" s="149">
        <f t="shared" si="107"/>
        <v>0</v>
      </c>
      <c r="BI369" s="149">
        <f t="shared" si="108"/>
        <v>0</v>
      </c>
      <c r="BJ369" s="13" t="s">
        <v>173</v>
      </c>
      <c r="BK369" s="149">
        <f t="shared" si="109"/>
        <v>0</v>
      </c>
      <c r="BL369" s="13" t="s">
        <v>215</v>
      </c>
      <c r="BM369" s="148" t="s">
        <v>1245</v>
      </c>
    </row>
    <row r="370" spans="2:65" s="1" customFormat="1" ht="37.9" customHeight="1">
      <c r="B370" s="135"/>
      <c r="C370" s="136" t="s">
        <v>1246</v>
      </c>
      <c r="D370" s="136" t="s">
        <v>168</v>
      </c>
      <c r="E370" s="137" t="s">
        <v>1247</v>
      </c>
      <c r="F370" s="138" t="s">
        <v>1248</v>
      </c>
      <c r="G370" s="139" t="s">
        <v>171</v>
      </c>
      <c r="H370" s="140">
        <v>78.594999999999999</v>
      </c>
      <c r="I370" s="141"/>
      <c r="J370" s="142">
        <f t="shared" si="100"/>
        <v>0</v>
      </c>
      <c r="K370" s="143"/>
      <c r="L370" s="28"/>
      <c r="M370" s="144" t="s">
        <v>1</v>
      </c>
      <c r="N370" s="145" t="s">
        <v>40</v>
      </c>
      <c r="P370" s="146">
        <f t="shared" si="101"/>
        <v>0</v>
      </c>
      <c r="Q370" s="146">
        <v>2.1760000000000002E-2</v>
      </c>
      <c r="R370" s="146">
        <f t="shared" si="102"/>
        <v>1.7102272000000001</v>
      </c>
      <c r="S370" s="146">
        <v>0</v>
      </c>
      <c r="T370" s="147">
        <f t="shared" si="103"/>
        <v>0</v>
      </c>
      <c r="AR370" s="148" t="s">
        <v>215</v>
      </c>
      <c r="AT370" s="148" t="s">
        <v>168</v>
      </c>
      <c r="AU370" s="148" t="s">
        <v>173</v>
      </c>
      <c r="AY370" s="13" t="s">
        <v>164</v>
      </c>
      <c r="BE370" s="149">
        <f t="shared" si="104"/>
        <v>0</v>
      </c>
      <c r="BF370" s="149">
        <f t="shared" si="105"/>
        <v>0</v>
      </c>
      <c r="BG370" s="149">
        <f t="shared" si="106"/>
        <v>0</v>
      </c>
      <c r="BH370" s="149">
        <f t="shared" si="107"/>
        <v>0</v>
      </c>
      <c r="BI370" s="149">
        <f t="shared" si="108"/>
        <v>0</v>
      </c>
      <c r="BJ370" s="13" t="s">
        <v>173</v>
      </c>
      <c r="BK370" s="149">
        <f t="shared" si="109"/>
        <v>0</v>
      </c>
      <c r="BL370" s="13" t="s">
        <v>215</v>
      </c>
      <c r="BM370" s="148" t="s">
        <v>1249</v>
      </c>
    </row>
    <row r="371" spans="2:65" s="1" customFormat="1" ht="37.9" customHeight="1">
      <c r="B371" s="135"/>
      <c r="C371" s="136" t="s">
        <v>1250</v>
      </c>
      <c r="D371" s="136" t="s">
        <v>168</v>
      </c>
      <c r="E371" s="137" t="s">
        <v>1251</v>
      </c>
      <c r="F371" s="138" t="s">
        <v>1252</v>
      </c>
      <c r="G371" s="139" t="s">
        <v>171</v>
      </c>
      <c r="H371" s="140">
        <v>66.905000000000001</v>
      </c>
      <c r="I371" s="141"/>
      <c r="J371" s="142">
        <f t="shared" si="100"/>
        <v>0</v>
      </c>
      <c r="K371" s="143"/>
      <c r="L371" s="28"/>
      <c r="M371" s="144" t="s">
        <v>1</v>
      </c>
      <c r="N371" s="145" t="s">
        <v>40</v>
      </c>
      <c r="P371" s="146">
        <f t="shared" si="101"/>
        <v>0</v>
      </c>
      <c r="Q371" s="146">
        <v>1.2370000000000001E-2</v>
      </c>
      <c r="R371" s="146">
        <f t="shared" si="102"/>
        <v>0.82761485000000001</v>
      </c>
      <c r="S371" s="146">
        <v>0</v>
      </c>
      <c r="T371" s="147">
        <f t="shared" si="103"/>
        <v>0</v>
      </c>
      <c r="AR371" s="148" t="s">
        <v>215</v>
      </c>
      <c r="AT371" s="148" t="s">
        <v>168</v>
      </c>
      <c r="AU371" s="148" t="s">
        <v>173</v>
      </c>
      <c r="AY371" s="13" t="s">
        <v>164</v>
      </c>
      <c r="BE371" s="149">
        <f t="shared" si="104"/>
        <v>0</v>
      </c>
      <c r="BF371" s="149">
        <f t="shared" si="105"/>
        <v>0</v>
      </c>
      <c r="BG371" s="149">
        <f t="shared" si="106"/>
        <v>0</v>
      </c>
      <c r="BH371" s="149">
        <f t="shared" si="107"/>
        <v>0</v>
      </c>
      <c r="BI371" s="149">
        <f t="shared" si="108"/>
        <v>0</v>
      </c>
      <c r="BJ371" s="13" t="s">
        <v>173</v>
      </c>
      <c r="BK371" s="149">
        <f t="shared" si="109"/>
        <v>0</v>
      </c>
      <c r="BL371" s="13" t="s">
        <v>215</v>
      </c>
      <c r="BM371" s="148" t="s">
        <v>1253</v>
      </c>
    </row>
    <row r="372" spans="2:65" s="1" customFormat="1" ht="37.9" customHeight="1">
      <c r="B372" s="135"/>
      <c r="C372" s="136" t="s">
        <v>1254</v>
      </c>
      <c r="D372" s="136" t="s">
        <v>168</v>
      </c>
      <c r="E372" s="137" t="s">
        <v>1255</v>
      </c>
      <c r="F372" s="138" t="s">
        <v>1256</v>
      </c>
      <c r="G372" s="139" t="s">
        <v>171</v>
      </c>
      <c r="H372" s="140">
        <v>165.83</v>
      </c>
      <c r="I372" s="141"/>
      <c r="J372" s="142">
        <f t="shared" si="100"/>
        <v>0</v>
      </c>
      <c r="K372" s="143"/>
      <c r="L372" s="28"/>
      <c r="M372" s="144" t="s">
        <v>1</v>
      </c>
      <c r="N372" s="145" t="s">
        <v>40</v>
      </c>
      <c r="P372" s="146">
        <f t="shared" si="101"/>
        <v>0</v>
      </c>
      <c r="Q372" s="146">
        <v>8.1300000000000001E-3</v>
      </c>
      <c r="R372" s="146">
        <f t="shared" si="102"/>
        <v>1.3481979000000002</v>
      </c>
      <c r="S372" s="146">
        <v>0</v>
      </c>
      <c r="T372" s="147">
        <f t="shared" si="103"/>
        <v>0</v>
      </c>
      <c r="AR372" s="148" t="s">
        <v>215</v>
      </c>
      <c r="AT372" s="148" t="s">
        <v>168</v>
      </c>
      <c r="AU372" s="148" t="s">
        <v>173</v>
      </c>
      <c r="AY372" s="13" t="s">
        <v>164</v>
      </c>
      <c r="BE372" s="149">
        <f t="shared" si="104"/>
        <v>0</v>
      </c>
      <c r="BF372" s="149">
        <f t="shared" si="105"/>
        <v>0</v>
      </c>
      <c r="BG372" s="149">
        <f t="shared" si="106"/>
        <v>0</v>
      </c>
      <c r="BH372" s="149">
        <f t="shared" si="107"/>
        <v>0</v>
      </c>
      <c r="BI372" s="149">
        <f t="shared" si="108"/>
        <v>0</v>
      </c>
      <c r="BJ372" s="13" t="s">
        <v>173</v>
      </c>
      <c r="BK372" s="149">
        <f t="shared" si="109"/>
        <v>0</v>
      </c>
      <c r="BL372" s="13" t="s">
        <v>215</v>
      </c>
      <c r="BM372" s="148" t="s">
        <v>1257</v>
      </c>
    </row>
    <row r="373" spans="2:65" s="1" customFormat="1" ht="33" customHeight="1">
      <c r="B373" s="135"/>
      <c r="C373" s="136" t="s">
        <v>1258</v>
      </c>
      <c r="D373" s="136" t="s">
        <v>168</v>
      </c>
      <c r="E373" s="137" t="s">
        <v>1259</v>
      </c>
      <c r="F373" s="138" t="s">
        <v>1260</v>
      </c>
      <c r="G373" s="139" t="s">
        <v>171</v>
      </c>
      <c r="H373" s="140">
        <v>81.63</v>
      </c>
      <c r="I373" s="141"/>
      <c r="J373" s="142">
        <f t="shared" si="100"/>
        <v>0</v>
      </c>
      <c r="K373" s="143"/>
      <c r="L373" s="28"/>
      <c r="M373" s="144" t="s">
        <v>1</v>
      </c>
      <c r="N373" s="145" t="s">
        <v>40</v>
      </c>
      <c r="P373" s="146">
        <f t="shared" si="101"/>
        <v>0</v>
      </c>
      <c r="Q373" s="146">
        <v>8.1300000000000001E-3</v>
      </c>
      <c r="R373" s="146">
        <f t="shared" si="102"/>
        <v>0.66365189999999996</v>
      </c>
      <c r="S373" s="146">
        <v>0</v>
      </c>
      <c r="T373" s="147">
        <f t="shared" si="103"/>
        <v>0</v>
      </c>
      <c r="AR373" s="148" t="s">
        <v>215</v>
      </c>
      <c r="AT373" s="148" t="s">
        <v>168</v>
      </c>
      <c r="AU373" s="148" t="s">
        <v>173</v>
      </c>
      <c r="AY373" s="13" t="s">
        <v>164</v>
      </c>
      <c r="BE373" s="149">
        <f t="shared" si="104"/>
        <v>0</v>
      </c>
      <c r="BF373" s="149">
        <f t="shared" si="105"/>
        <v>0</v>
      </c>
      <c r="BG373" s="149">
        <f t="shared" si="106"/>
        <v>0</v>
      </c>
      <c r="BH373" s="149">
        <f t="shared" si="107"/>
        <v>0</v>
      </c>
      <c r="BI373" s="149">
        <f t="shared" si="108"/>
        <v>0</v>
      </c>
      <c r="BJ373" s="13" t="s">
        <v>173</v>
      </c>
      <c r="BK373" s="149">
        <f t="shared" si="109"/>
        <v>0</v>
      </c>
      <c r="BL373" s="13" t="s">
        <v>215</v>
      </c>
      <c r="BM373" s="148" t="s">
        <v>1261</v>
      </c>
    </row>
    <row r="374" spans="2:65" s="1" customFormat="1" ht="24.2" customHeight="1">
      <c r="B374" s="135"/>
      <c r="C374" s="136" t="s">
        <v>1262</v>
      </c>
      <c r="D374" s="136" t="s">
        <v>168</v>
      </c>
      <c r="E374" s="137" t="s">
        <v>1263</v>
      </c>
      <c r="F374" s="138" t="s">
        <v>1264</v>
      </c>
      <c r="G374" s="139" t="s">
        <v>171</v>
      </c>
      <c r="H374" s="140">
        <v>142.41</v>
      </c>
      <c r="I374" s="141"/>
      <c r="J374" s="142">
        <f t="shared" si="100"/>
        <v>0</v>
      </c>
      <c r="K374" s="143"/>
      <c r="L374" s="28"/>
      <c r="M374" s="144" t="s">
        <v>1</v>
      </c>
      <c r="N374" s="145" t="s">
        <v>40</v>
      </c>
      <c r="P374" s="146">
        <f t="shared" si="101"/>
        <v>0</v>
      </c>
      <c r="Q374" s="146">
        <v>7.9699999999999997E-3</v>
      </c>
      <c r="R374" s="146">
        <f t="shared" si="102"/>
        <v>1.1350076999999998</v>
      </c>
      <c r="S374" s="146">
        <v>0</v>
      </c>
      <c r="T374" s="147">
        <f t="shared" si="103"/>
        <v>0</v>
      </c>
      <c r="AR374" s="148" t="s">
        <v>215</v>
      </c>
      <c r="AT374" s="148" t="s">
        <v>168</v>
      </c>
      <c r="AU374" s="148" t="s">
        <v>173</v>
      </c>
      <c r="AY374" s="13" t="s">
        <v>164</v>
      </c>
      <c r="BE374" s="149">
        <f t="shared" si="104"/>
        <v>0</v>
      </c>
      <c r="BF374" s="149">
        <f t="shared" si="105"/>
        <v>0</v>
      </c>
      <c r="BG374" s="149">
        <f t="shared" si="106"/>
        <v>0</v>
      </c>
      <c r="BH374" s="149">
        <f t="shared" si="107"/>
        <v>0</v>
      </c>
      <c r="BI374" s="149">
        <f t="shared" si="108"/>
        <v>0</v>
      </c>
      <c r="BJ374" s="13" t="s">
        <v>173</v>
      </c>
      <c r="BK374" s="149">
        <f t="shared" si="109"/>
        <v>0</v>
      </c>
      <c r="BL374" s="13" t="s">
        <v>215</v>
      </c>
      <c r="BM374" s="148" t="s">
        <v>1265</v>
      </c>
    </row>
    <row r="375" spans="2:65" s="1" customFormat="1" ht="33" customHeight="1">
      <c r="B375" s="135"/>
      <c r="C375" s="136" t="s">
        <v>1266</v>
      </c>
      <c r="D375" s="136" t="s">
        <v>168</v>
      </c>
      <c r="E375" s="137" t="s">
        <v>1267</v>
      </c>
      <c r="F375" s="138" t="s">
        <v>1268</v>
      </c>
      <c r="G375" s="139" t="s">
        <v>171</v>
      </c>
      <c r="H375" s="140">
        <v>134.26</v>
      </c>
      <c r="I375" s="141"/>
      <c r="J375" s="142">
        <f t="shared" si="100"/>
        <v>0</v>
      </c>
      <c r="K375" s="143"/>
      <c r="L375" s="28"/>
      <c r="M375" s="144" t="s">
        <v>1</v>
      </c>
      <c r="N375" s="145" t="s">
        <v>40</v>
      </c>
      <c r="P375" s="146">
        <f t="shared" si="101"/>
        <v>0</v>
      </c>
      <c r="Q375" s="146">
        <v>1.13366E-2</v>
      </c>
      <c r="R375" s="146">
        <f t="shared" si="102"/>
        <v>1.5220519159999999</v>
      </c>
      <c r="S375" s="146">
        <v>0</v>
      </c>
      <c r="T375" s="147">
        <f t="shared" si="103"/>
        <v>0</v>
      </c>
      <c r="AR375" s="148" t="s">
        <v>215</v>
      </c>
      <c r="AT375" s="148" t="s">
        <v>168</v>
      </c>
      <c r="AU375" s="148" t="s">
        <v>173</v>
      </c>
      <c r="AY375" s="13" t="s">
        <v>164</v>
      </c>
      <c r="BE375" s="149">
        <f t="shared" si="104"/>
        <v>0</v>
      </c>
      <c r="BF375" s="149">
        <f t="shared" si="105"/>
        <v>0</v>
      </c>
      <c r="BG375" s="149">
        <f t="shared" si="106"/>
        <v>0</v>
      </c>
      <c r="BH375" s="149">
        <f t="shared" si="107"/>
        <v>0</v>
      </c>
      <c r="BI375" s="149">
        <f t="shared" si="108"/>
        <v>0</v>
      </c>
      <c r="BJ375" s="13" t="s">
        <v>173</v>
      </c>
      <c r="BK375" s="149">
        <f t="shared" si="109"/>
        <v>0</v>
      </c>
      <c r="BL375" s="13" t="s">
        <v>215</v>
      </c>
      <c r="BM375" s="148" t="s">
        <v>1269</v>
      </c>
    </row>
    <row r="376" spans="2:65" s="1" customFormat="1" ht="33" customHeight="1">
      <c r="B376" s="135"/>
      <c r="C376" s="136" t="s">
        <v>1270</v>
      </c>
      <c r="D376" s="136" t="s">
        <v>168</v>
      </c>
      <c r="E376" s="137" t="s">
        <v>1271</v>
      </c>
      <c r="F376" s="138" t="s">
        <v>1272</v>
      </c>
      <c r="G376" s="139" t="s">
        <v>171</v>
      </c>
      <c r="H376" s="140">
        <v>149.95599999999999</v>
      </c>
      <c r="I376" s="141"/>
      <c r="J376" s="142">
        <f t="shared" si="100"/>
        <v>0</v>
      </c>
      <c r="K376" s="143"/>
      <c r="L376" s="28"/>
      <c r="M376" s="144" t="s">
        <v>1</v>
      </c>
      <c r="N376" s="145" t="s">
        <v>40</v>
      </c>
      <c r="P376" s="146">
        <f t="shared" si="101"/>
        <v>0</v>
      </c>
      <c r="Q376" s="146">
        <v>1.2239999999999999E-2</v>
      </c>
      <c r="R376" s="146">
        <f t="shared" si="102"/>
        <v>1.8354614399999998</v>
      </c>
      <c r="S376" s="146">
        <v>0</v>
      </c>
      <c r="T376" s="147">
        <f t="shared" si="103"/>
        <v>0</v>
      </c>
      <c r="AR376" s="148" t="s">
        <v>215</v>
      </c>
      <c r="AT376" s="148" t="s">
        <v>168</v>
      </c>
      <c r="AU376" s="148" t="s">
        <v>173</v>
      </c>
      <c r="AY376" s="13" t="s">
        <v>164</v>
      </c>
      <c r="BE376" s="149">
        <f t="shared" si="104"/>
        <v>0</v>
      </c>
      <c r="BF376" s="149">
        <f t="shared" si="105"/>
        <v>0</v>
      </c>
      <c r="BG376" s="149">
        <f t="shared" si="106"/>
        <v>0</v>
      </c>
      <c r="BH376" s="149">
        <f t="shared" si="107"/>
        <v>0</v>
      </c>
      <c r="BI376" s="149">
        <f t="shared" si="108"/>
        <v>0</v>
      </c>
      <c r="BJ376" s="13" t="s">
        <v>173</v>
      </c>
      <c r="BK376" s="149">
        <f t="shared" si="109"/>
        <v>0</v>
      </c>
      <c r="BL376" s="13" t="s">
        <v>215</v>
      </c>
      <c r="BM376" s="148" t="s">
        <v>1273</v>
      </c>
    </row>
    <row r="377" spans="2:65" s="1" customFormat="1" ht="37.9" customHeight="1">
      <c r="B377" s="135"/>
      <c r="C377" s="136" t="s">
        <v>1274</v>
      </c>
      <c r="D377" s="136" t="s">
        <v>168</v>
      </c>
      <c r="E377" s="137" t="s">
        <v>1275</v>
      </c>
      <c r="F377" s="138" t="s">
        <v>1276</v>
      </c>
      <c r="G377" s="139" t="s">
        <v>171</v>
      </c>
      <c r="H377" s="140">
        <v>2.6</v>
      </c>
      <c r="I377" s="141"/>
      <c r="J377" s="142">
        <f t="shared" si="100"/>
        <v>0</v>
      </c>
      <c r="K377" s="143"/>
      <c r="L377" s="28"/>
      <c r="M377" s="144" t="s">
        <v>1</v>
      </c>
      <c r="N377" s="145" t="s">
        <v>40</v>
      </c>
      <c r="P377" s="146">
        <f t="shared" si="101"/>
        <v>0</v>
      </c>
      <c r="Q377" s="146">
        <v>1.1860000000000001E-2</v>
      </c>
      <c r="R377" s="146">
        <f t="shared" si="102"/>
        <v>3.0836000000000002E-2</v>
      </c>
      <c r="S377" s="146">
        <v>0</v>
      </c>
      <c r="T377" s="147">
        <f t="shared" si="103"/>
        <v>0</v>
      </c>
      <c r="AR377" s="148" t="s">
        <v>215</v>
      </c>
      <c r="AT377" s="148" t="s">
        <v>168</v>
      </c>
      <c r="AU377" s="148" t="s">
        <v>173</v>
      </c>
      <c r="AY377" s="13" t="s">
        <v>164</v>
      </c>
      <c r="BE377" s="149">
        <f t="shared" si="104"/>
        <v>0</v>
      </c>
      <c r="BF377" s="149">
        <f t="shared" si="105"/>
        <v>0</v>
      </c>
      <c r="BG377" s="149">
        <f t="shared" si="106"/>
        <v>0</v>
      </c>
      <c r="BH377" s="149">
        <f t="shared" si="107"/>
        <v>0</v>
      </c>
      <c r="BI377" s="149">
        <f t="shared" si="108"/>
        <v>0</v>
      </c>
      <c r="BJ377" s="13" t="s">
        <v>173</v>
      </c>
      <c r="BK377" s="149">
        <f t="shared" si="109"/>
        <v>0</v>
      </c>
      <c r="BL377" s="13" t="s">
        <v>215</v>
      </c>
      <c r="BM377" s="148" t="s">
        <v>1277</v>
      </c>
    </row>
    <row r="378" spans="2:65" s="1" customFormat="1" ht="37.9" customHeight="1">
      <c r="B378" s="135"/>
      <c r="C378" s="136" t="s">
        <v>1278</v>
      </c>
      <c r="D378" s="136" t="s">
        <v>168</v>
      </c>
      <c r="E378" s="137" t="s">
        <v>1279</v>
      </c>
      <c r="F378" s="138" t="s">
        <v>1280</v>
      </c>
      <c r="G378" s="139" t="s">
        <v>171</v>
      </c>
      <c r="H378" s="140">
        <v>94.144000000000005</v>
      </c>
      <c r="I378" s="141"/>
      <c r="J378" s="142">
        <f t="shared" si="100"/>
        <v>0</v>
      </c>
      <c r="K378" s="143"/>
      <c r="L378" s="28"/>
      <c r="M378" s="144" t="s">
        <v>1</v>
      </c>
      <c r="N378" s="145" t="s">
        <v>40</v>
      </c>
      <c r="P378" s="146">
        <f t="shared" si="101"/>
        <v>0</v>
      </c>
      <c r="Q378" s="146">
        <v>1.3440000000000001E-2</v>
      </c>
      <c r="R378" s="146">
        <f t="shared" si="102"/>
        <v>1.2652953600000001</v>
      </c>
      <c r="S378" s="146">
        <v>0</v>
      </c>
      <c r="T378" s="147">
        <f t="shared" si="103"/>
        <v>0</v>
      </c>
      <c r="AR378" s="148" t="s">
        <v>215</v>
      </c>
      <c r="AT378" s="148" t="s">
        <v>168</v>
      </c>
      <c r="AU378" s="148" t="s">
        <v>173</v>
      </c>
      <c r="AY378" s="13" t="s">
        <v>164</v>
      </c>
      <c r="BE378" s="149">
        <f t="shared" si="104"/>
        <v>0</v>
      </c>
      <c r="BF378" s="149">
        <f t="shared" si="105"/>
        <v>0</v>
      </c>
      <c r="BG378" s="149">
        <f t="shared" si="106"/>
        <v>0</v>
      </c>
      <c r="BH378" s="149">
        <f t="shared" si="107"/>
        <v>0</v>
      </c>
      <c r="BI378" s="149">
        <f t="shared" si="108"/>
        <v>0</v>
      </c>
      <c r="BJ378" s="13" t="s">
        <v>173</v>
      </c>
      <c r="BK378" s="149">
        <f t="shared" si="109"/>
        <v>0</v>
      </c>
      <c r="BL378" s="13" t="s">
        <v>215</v>
      </c>
      <c r="BM378" s="148" t="s">
        <v>1281</v>
      </c>
    </row>
    <row r="379" spans="2:65" s="1" customFormat="1" ht="24.2" customHeight="1">
      <c r="B379" s="135"/>
      <c r="C379" s="136" t="s">
        <v>1282</v>
      </c>
      <c r="D379" s="136" t="s">
        <v>168</v>
      </c>
      <c r="E379" s="137" t="s">
        <v>1283</v>
      </c>
      <c r="F379" s="138" t="s">
        <v>1284</v>
      </c>
      <c r="G379" s="139" t="s">
        <v>171</v>
      </c>
      <c r="H379" s="140">
        <v>362.81</v>
      </c>
      <c r="I379" s="141"/>
      <c r="J379" s="142">
        <f t="shared" si="100"/>
        <v>0</v>
      </c>
      <c r="K379" s="143"/>
      <c r="L379" s="28"/>
      <c r="M379" s="144" t="s">
        <v>1</v>
      </c>
      <c r="N379" s="145" t="s">
        <v>40</v>
      </c>
      <c r="P379" s="146">
        <f t="shared" si="101"/>
        <v>0</v>
      </c>
      <c r="Q379" s="146">
        <v>1.1792820000000001E-2</v>
      </c>
      <c r="R379" s="146">
        <f t="shared" si="102"/>
        <v>4.2785530242000007</v>
      </c>
      <c r="S379" s="146">
        <v>0</v>
      </c>
      <c r="T379" s="147">
        <f t="shared" si="103"/>
        <v>0</v>
      </c>
      <c r="AR379" s="148" t="s">
        <v>172</v>
      </c>
      <c r="AT379" s="148" t="s">
        <v>168</v>
      </c>
      <c r="AU379" s="148" t="s">
        <v>173</v>
      </c>
      <c r="AY379" s="13" t="s">
        <v>164</v>
      </c>
      <c r="BE379" s="149">
        <f t="shared" si="104"/>
        <v>0</v>
      </c>
      <c r="BF379" s="149">
        <f t="shared" si="105"/>
        <v>0</v>
      </c>
      <c r="BG379" s="149">
        <f t="shared" si="106"/>
        <v>0</v>
      </c>
      <c r="BH379" s="149">
        <f t="shared" si="107"/>
        <v>0</v>
      </c>
      <c r="BI379" s="149">
        <f t="shared" si="108"/>
        <v>0</v>
      </c>
      <c r="BJ379" s="13" t="s">
        <v>173</v>
      </c>
      <c r="BK379" s="149">
        <f t="shared" si="109"/>
        <v>0</v>
      </c>
      <c r="BL379" s="13" t="s">
        <v>172</v>
      </c>
      <c r="BM379" s="148" t="s">
        <v>1285</v>
      </c>
    </row>
    <row r="380" spans="2:65" s="1" customFormat="1" ht="24.2" customHeight="1">
      <c r="B380" s="135"/>
      <c r="C380" s="136" t="s">
        <v>1286</v>
      </c>
      <c r="D380" s="136" t="s">
        <v>168</v>
      </c>
      <c r="E380" s="137" t="s">
        <v>1287</v>
      </c>
      <c r="F380" s="138" t="s">
        <v>1288</v>
      </c>
      <c r="G380" s="139" t="s">
        <v>1052</v>
      </c>
      <c r="H380" s="166"/>
      <c r="I380" s="141"/>
      <c r="J380" s="142">
        <f t="shared" si="100"/>
        <v>0</v>
      </c>
      <c r="K380" s="143"/>
      <c r="L380" s="28"/>
      <c r="M380" s="144" t="s">
        <v>1</v>
      </c>
      <c r="N380" s="145" t="s">
        <v>40</v>
      </c>
      <c r="P380" s="146">
        <f t="shared" si="101"/>
        <v>0</v>
      </c>
      <c r="Q380" s="146">
        <v>0</v>
      </c>
      <c r="R380" s="146">
        <f t="shared" si="102"/>
        <v>0</v>
      </c>
      <c r="S380" s="146">
        <v>0</v>
      </c>
      <c r="T380" s="147">
        <f t="shared" si="103"/>
        <v>0</v>
      </c>
      <c r="AR380" s="148" t="s">
        <v>215</v>
      </c>
      <c r="AT380" s="148" t="s">
        <v>168</v>
      </c>
      <c r="AU380" s="148" t="s">
        <v>173</v>
      </c>
      <c r="AY380" s="13" t="s">
        <v>164</v>
      </c>
      <c r="BE380" s="149">
        <f t="shared" si="104"/>
        <v>0</v>
      </c>
      <c r="BF380" s="149">
        <f t="shared" si="105"/>
        <v>0</v>
      </c>
      <c r="BG380" s="149">
        <f t="shared" si="106"/>
        <v>0</v>
      </c>
      <c r="BH380" s="149">
        <f t="shared" si="107"/>
        <v>0</v>
      </c>
      <c r="BI380" s="149">
        <f t="shared" si="108"/>
        <v>0</v>
      </c>
      <c r="BJ380" s="13" t="s">
        <v>173</v>
      </c>
      <c r="BK380" s="149">
        <f t="shared" si="109"/>
        <v>0</v>
      </c>
      <c r="BL380" s="13" t="s">
        <v>215</v>
      </c>
      <c r="BM380" s="148" t="s">
        <v>1289</v>
      </c>
    </row>
    <row r="381" spans="2:65" s="11" customFormat="1" ht="22.9" customHeight="1">
      <c r="B381" s="123"/>
      <c r="D381" s="124" t="s">
        <v>73</v>
      </c>
      <c r="E381" s="133" t="s">
        <v>371</v>
      </c>
      <c r="F381" s="133" t="s">
        <v>372</v>
      </c>
      <c r="I381" s="126"/>
      <c r="J381" s="134">
        <f>BK381</f>
        <v>0</v>
      </c>
      <c r="L381" s="123"/>
      <c r="M381" s="128"/>
      <c r="P381" s="129">
        <f>SUM(P382:P388)</f>
        <v>0</v>
      </c>
      <c r="R381" s="129">
        <f>SUM(R382:R388)</f>
        <v>1.7433542309999999</v>
      </c>
      <c r="T381" s="130">
        <f>SUM(T382:T388)</f>
        <v>0</v>
      </c>
      <c r="AR381" s="124" t="s">
        <v>173</v>
      </c>
      <c r="AT381" s="131" t="s">
        <v>73</v>
      </c>
      <c r="AU381" s="131" t="s">
        <v>82</v>
      </c>
      <c r="AY381" s="124" t="s">
        <v>164</v>
      </c>
      <c r="BK381" s="132">
        <f>SUM(BK382:BK388)</f>
        <v>0</v>
      </c>
    </row>
    <row r="382" spans="2:65" s="1" customFormat="1" ht="33" customHeight="1">
      <c r="B382" s="135"/>
      <c r="C382" s="136" t="s">
        <v>1290</v>
      </c>
      <c r="D382" s="136" t="s">
        <v>168</v>
      </c>
      <c r="E382" s="137" t="s">
        <v>1291</v>
      </c>
      <c r="F382" s="138" t="s">
        <v>1292</v>
      </c>
      <c r="G382" s="139" t="s">
        <v>171</v>
      </c>
      <c r="H382" s="140">
        <v>2.7549999999999999</v>
      </c>
      <c r="I382" s="141"/>
      <c r="J382" s="142">
        <f t="shared" ref="J382:J388" si="110">ROUND(I382*H382,2)</f>
        <v>0</v>
      </c>
      <c r="K382" s="143"/>
      <c r="L382" s="28"/>
      <c r="M382" s="144" t="s">
        <v>1</v>
      </c>
      <c r="N382" s="145" t="s">
        <v>40</v>
      </c>
      <c r="P382" s="146">
        <f t="shared" ref="P382:P388" si="111">O382*H382</f>
        <v>0</v>
      </c>
      <c r="Q382" s="146">
        <v>2.81E-3</v>
      </c>
      <c r="R382" s="146">
        <f t="shared" ref="R382:R388" si="112">Q382*H382</f>
        <v>7.7415499999999998E-3</v>
      </c>
      <c r="S382" s="146">
        <v>0</v>
      </c>
      <c r="T382" s="147">
        <f t="shared" ref="T382:T388" si="113">S382*H382</f>
        <v>0</v>
      </c>
      <c r="AR382" s="148" t="s">
        <v>215</v>
      </c>
      <c r="AT382" s="148" t="s">
        <v>168</v>
      </c>
      <c r="AU382" s="148" t="s">
        <v>173</v>
      </c>
      <c r="AY382" s="13" t="s">
        <v>164</v>
      </c>
      <c r="BE382" s="149">
        <f t="shared" ref="BE382:BE388" si="114">IF(N382="základná",J382,0)</f>
        <v>0</v>
      </c>
      <c r="BF382" s="149">
        <f t="shared" ref="BF382:BF388" si="115">IF(N382="znížená",J382,0)</f>
        <v>0</v>
      </c>
      <c r="BG382" s="149">
        <f t="shared" ref="BG382:BG388" si="116">IF(N382="zákl. prenesená",J382,0)</f>
        <v>0</v>
      </c>
      <c r="BH382" s="149">
        <f t="shared" ref="BH382:BH388" si="117">IF(N382="zníž. prenesená",J382,0)</f>
        <v>0</v>
      </c>
      <c r="BI382" s="149">
        <f t="shared" ref="BI382:BI388" si="118">IF(N382="nulová",J382,0)</f>
        <v>0</v>
      </c>
      <c r="BJ382" s="13" t="s">
        <v>173</v>
      </c>
      <c r="BK382" s="149">
        <f t="shared" ref="BK382:BK388" si="119">ROUND(I382*H382,2)</f>
        <v>0</v>
      </c>
      <c r="BL382" s="13" t="s">
        <v>215</v>
      </c>
      <c r="BM382" s="148" t="s">
        <v>1293</v>
      </c>
    </row>
    <row r="383" spans="2:65" s="1" customFormat="1" ht="24.2" customHeight="1">
      <c r="B383" s="135"/>
      <c r="C383" s="136" t="s">
        <v>1294</v>
      </c>
      <c r="D383" s="136" t="s">
        <v>168</v>
      </c>
      <c r="E383" s="137" t="s">
        <v>1295</v>
      </c>
      <c r="F383" s="138" t="s">
        <v>1296</v>
      </c>
      <c r="G383" s="139" t="s">
        <v>249</v>
      </c>
      <c r="H383" s="140">
        <v>284</v>
      </c>
      <c r="I383" s="141"/>
      <c r="J383" s="142">
        <f t="shared" si="110"/>
        <v>0</v>
      </c>
      <c r="K383" s="143"/>
      <c r="L383" s="28"/>
      <c r="M383" s="144" t="s">
        <v>1</v>
      </c>
      <c r="N383" s="145" t="s">
        <v>40</v>
      </c>
      <c r="P383" s="146">
        <f t="shared" si="111"/>
        <v>0</v>
      </c>
      <c r="Q383" s="146">
        <v>2.2649499999999999E-3</v>
      </c>
      <c r="R383" s="146">
        <f t="shared" si="112"/>
        <v>0.64324579999999998</v>
      </c>
      <c r="S383" s="146">
        <v>0</v>
      </c>
      <c r="T383" s="147">
        <f t="shared" si="113"/>
        <v>0</v>
      </c>
      <c r="AR383" s="148" t="s">
        <v>215</v>
      </c>
      <c r="AT383" s="148" t="s">
        <v>168</v>
      </c>
      <c r="AU383" s="148" t="s">
        <v>173</v>
      </c>
      <c r="AY383" s="13" t="s">
        <v>164</v>
      </c>
      <c r="BE383" s="149">
        <f t="shared" si="114"/>
        <v>0</v>
      </c>
      <c r="BF383" s="149">
        <f t="shared" si="115"/>
        <v>0</v>
      </c>
      <c r="BG383" s="149">
        <f t="shared" si="116"/>
        <v>0</v>
      </c>
      <c r="BH383" s="149">
        <f t="shared" si="117"/>
        <v>0</v>
      </c>
      <c r="BI383" s="149">
        <f t="shared" si="118"/>
        <v>0</v>
      </c>
      <c r="BJ383" s="13" t="s">
        <v>173</v>
      </c>
      <c r="BK383" s="149">
        <f t="shared" si="119"/>
        <v>0</v>
      </c>
      <c r="BL383" s="13" t="s">
        <v>215</v>
      </c>
      <c r="BM383" s="148" t="s">
        <v>1297</v>
      </c>
    </row>
    <row r="384" spans="2:65" s="1" customFormat="1" ht="24.2" customHeight="1">
      <c r="B384" s="135"/>
      <c r="C384" s="136" t="s">
        <v>1298</v>
      </c>
      <c r="D384" s="136" t="s">
        <v>168</v>
      </c>
      <c r="E384" s="137" t="s">
        <v>1299</v>
      </c>
      <c r="F384" s="138" t="s">
        <v>1300</v>
      </c>
      <c r="G384" s="139" t="s">
        <v>249</v>
      </c>
      <c r="H384" s="140">
        <v>298</v>
      </c>
      <c r="I384" s="141"/>
      <c r="J384" s="142">
        <f t="shared" si="110"/>
        <v>0</v>
      </c>
      <c r="K384" s="143"/>
      <c r="L384" s="28"/>
      <c r="M384" s="144" t="s">
        <v>1</v>
      </c>
      <c r="N384" s="145" t="s">
        <v>40</v>
      </c>
      <c r="P384" s="146">
        <f t="shared" si="111"/>
        <v>0</v>
      </c>
      <c r="Q384" s="146">
        <v>2.2649499999999999E-3</v>
      </c>
      <c r="R384" s="146">
        <f t="shared" si="112"/>
        <v>0.67495510000000003</v>
      </c>
      <c r="S384" s="146">
        <v>0</v>
      </c>
      <c r="T384" s="147">
        <f t="shared" si="113"/>
        <v>0</v>
      </c>
      <c r="AR384" s="148" t="s">
        <v>215</v>
      </c>
      <c r="AT384" s="148" t="s">
        <v>168</v>
      </c>
      <c r="AU384" s="148" t="s">
        <v>173</v>
      </c>
      <c r="AY384" s="13" t="s">
        <v>164</v>
      </c>
      <c r="BE384" s="149">
        <f t="shared" si="114"/>
        <v>0</v>
      </c>
      <c r="BF384" s="149">
        <f t="shared" si="115"/>
        <v>0</v>
      </c>
      <c r="BG384" s="149">
        <f t="shared" si="116"/>
        <v>0</v>
      </c>
      <c r="BH384" s="149">
        <f t="shared" si="117"/>
        <v>0</v>
      </c>
      <c r="BI384" s="149">
        <f t="shared" si="118"/>
        <v>0</v>
      </c>
      <c r="BJ384" s="13" t="s">
        <v>173</v>
      </c>
      <c r="BK384" s="149">
        <f t="shared" si="119"/>
        <v>0</v>
      </c>
      <c r="BL384" s="13" t="s">
        <v>215</v>
      </c>
      <c r="BM384" s="148" t="s">
        <v>1301</v>
      </c>
    </row>
    <row r="385" spans="2:65" s="1" customFormat="1" ht="24.2" customHeight="1">
      <c r="B385" s="135"/>
      <c r="C385" s="136" t="s">
        <v>1302</v>
      </c>
      <c r="D385" s="136" t="s">
        <v>168</v>
      </c>
      <c r="E385" s="137" t="s">
        <v>1303</v>
      </c>
      <c r="F385" s="138" t="s">
        <v>1304</v>
      </c>
      <c r="G385" s="139" t="s">
        <v>249</v>
      </c>
      <c r="H385" s="140">
        <v>71.5</v>
      </c>
      <c r="I385" s="141"/>
      <c r="J385" s="142">
        <f t="shared" si="110"/>
        <v>0</v>
      </c>
      <c r="K385" s="143"/>
      <c r="L385" s="28"/>
      <c r="M385" s="144" t="s">
        <v>1</v>
      </c>
      <c r="N385" s="145" t="s">
        <v>40</v>
      </c>
      <c r="P385" s="146">
        <f t="shared" si="111"/>
        <v>0</v>
      </c>
      <c r="Q385" s="146">
        <v>2.2649499999999999E-3</v>
      </c>
      <c r="R385" s="146">
        <f t="shared" si="112"/>
        <v>0.16194392499999999</v>
      </c>
      <c r="S385" s="146">
        <v>0</v>
      </c>
      <c r="T385" s="147">
        <f t="shared" si="113"/>
        <v>0</v>
      </c>
      <c r="AR385" s="148" t="s">
        <v>215</v>
      </c>
      <c r="AT385" s="148" t="s">
        <v>168</v>
      </c>
      <c r="AU385" s="148" t="s">
        <v>173</v>
      </c>
      <c r="AY385" s="13" t="s">
        <v>164</v>
      </c>
      <c r="BE385" s="149">
        <f t="shared" si="114"/>
        <v>0</v>
      </c>
      <c r="BF385" s="149">
        <f t="shared" si="115"/>
        <v>0</v>
      </c>
      <c r="BG385" s="149">
        <f t="shared" si="116"/>
        <v>0</v>
      </c>
      <c r="BH385" s="149">
        <f t="shared" si="117"/>
        <v>0</v>
      </c>
      <c r="BI385" s="149">
        <f t="shared" si="118"/>
        <v>0</v>
      </c>
      <c r="BJ385" s="13" t="s">
        <v>173</v>
      </c>
      <c r="BK385" s="149">
        <f t="shared" si="119"/>
        <v>0</v>
      </c>
      <c r="BL385" s="13" t="s">
        <v>215</v>
      </c>
      <c r="BM385" s="148" t="s">
        <v>1305</v>
      </c>
    </row>
    <row r="386" spans="2:65" s="1" customFormat="1" ht="37.9" customHeight="1">
      <c r="B386" s="135"/>
      <c r="C386" s="136" t="s">
        <v>1306</v>
      </c>
      <c r="D386" s="136" t="s">
        <v>168</v>
      </c>
      <c r="E386" s="137" t="s">
        <v>1307</v>
      </c>
      <c r="F386" s="138" t="s">
        <v>1308</v>
      </c>
      <c r="G386" s="139" t="s">
        <v>249</v>
      </c>
      <c r="H386" s="140">
        <v>228</v>
      </c>
      <c r="I386" s="141"/>
      <c r="J386" s="142">
        <f t="shared" si="110"/>
        <v>0</v>
      </c>
      <c r="K386" s="143"/>
      <c r="L386" s="28"/>
      <c r="M386" s="144" t="s">
        <v>1</v>
      </c>
      <c r="N386" s="145" t="s">
        <v>40</v>
      </c>
      <c r="P386" s="146">
        <f t="shared" si="111"/>
        <v>0</v>
      </c>
      <c r="Q386" s="146">
        <v>7.7904000000000005E-4</v>
      </c>
      <c r="R386" s="146">
        <f t="shared" si="112"/>
        <v>0.17762112000000002</v>
      </c>
      <c r="S386" s="146">
        <v>0</v>
      </c>
      <c r="T386" s="147">
        <f t="shared" si="113"/>
        <v>0</v>
      </c>
      <c r="AR386" s="148" t="s">
        <v>215</v>
      </c>
      <c r="AT386" s="148" t="s">
        <v>168</v>
      </c>
      <c r="AU386" s="148" t="s">
        <v>173</v>
      </c>
      <c r="AY386" s="13" t="s">
        <v>164</v>
      </c>
      <c r="BE386" s="149">
        <f t="shared" si="114"/>
        <v>0</v>
      </c>
      <c r="BF386" s="149">
        <f t="shared" si="115"/>
        <v>0</v>
      </c>
      <c r="BG386" s="149">
        <f t="shared" si="116"/>
        <v>0</v>
      </c>
      <c r="BH386" s="149">
        <f t="shared" si="117"/>
        <v>0</v>
      </c>
      <c r="BI386" s="149">
        <f t="shared" si="118"/>
        <v>0</v>
      </c>
      <c r="BJ386" s="13" t="s">
        <v>173</v>
      </c>
      <c r="BK386" s="149">
        <f t="shared" si="119"/>
        <v>0</v>
      </c>
      <c r="BL386" s="13" t="s">
        <v>215</v>
      </c>
      <c r="BM386" s="148" t="s">
        <v>1309</v>
      </c>
    </row>
    <row r="387" spans="2:65" s="1" customFormat="1" ht="33" customHeight="1">
      <c r="B387" s="135"/>
      <c r="C387" s="136" t="s">
        <v>1310</v>
      </c>
      <c r="D387" s="136" t="s">
        <v>168</v>
      </c>
      <c r="E387" s="137" t="s">
        <v>1311</v>
      </c>
      <c r="F387" s="138" t="s">
        <v>1312</v>
      </c>
      <c r="G387" s="139" t="s">
        <v>249</v>
      </c>
      <c r="H387" s="140">
        <v>13.2</v>
      </c>
      <c r="I387" s="141"/>
      <c r="J387" s="142">
        <f t="shared" si="110"/>
        <v>0</v>
      </c>
      <c r="K387" s="143"/>
      <c r="L387" s="28"/>
      <c r="M387" s="144" t="s">
        <v>1</v>
      </c>
      <c r="N387" s="145" t="s">
        <v>40</v>
      </c>
      <c r="P387" s="146">
        <f t="shared" si="111"/>
        <v>0</v>
      </c>
      <c r="Q387" s="146">
        <v>5.8974800000000001E-3</v>
      </c>
      <c r="R387" s="146">
        <f t="shared" si="112"/>
        <v>7.7846736E-2</v>
      </c>
      <c r="S387" s="146">
        <v>0</v>
      </c>
      <c r="T387" s="147">
        <f t="shared" si="113"/>
        <v>0</v>
      </c>
      <c r="AR387" s="148" t="s">
        <v>215</v>
      </c>
      <c r="AT387" s="148" t="s">
        <v>168</v>
      </c>
      <c r="AU387" s="148" t="s">
        <v>173</v>
      </c>
      <c r="AY387" s="13" t="s">
        <v>164</v>
      </c>
      <c r="BE387" s="149">
        <f t="shared" si="114"/>
        <v>0</v>
      </c>
      <c r="BF387" s="149">
        <f t="shared" si="115"/>
        <v>0</v>
      </c>
      <c r="BG387" s="149">
        <f t="shared" si="116"/>
        <v>0</v>
      </c>
      <c r="BH387" s="149">
        <f t="shared" si="117"/>
        <v>0</v>
      </c>
      <c r="BI387" s="149">
        <f t="shared" si="118"/>
        <v>0</v>
      </c>
      <c r="BJ387" s="13" t="s">
        <v>173</v>
      </c>
      <c r="BK387" s="149">
        <f t="shared" si="119"/>
        <v>0</v>
      </c>
      <c r="BL387" s="13" t="s">
        <v>215</v>
      </c>
      <c r="BM387" s="148" t="s">
        <v>1313</v>
      </c>
    </row>
    <row r="388" spans="2:65" s="1" customFormat="1" ht="24.2" customHeight="1">
      <c r="B388" s="135"/>
      <c r="C388" s="136" t="s">
        <v>1314</v>
      </c>
      <c r="D388" s="136" t="s">
        <v>168</v>
      </c>
      <c r="E388" s="137" t="s">
        <v>1315</v>
      </c>
      <c r="F388" s="138" t="s">
        <v>1316</v>
      </c>
      <c r="G388" s="139" t="s">
        <v>1052</v>
      </c>
      <c r="H388" s="166"/>
      <c r="I388" s="141"/>
      <c r="J388" s="142">
        <f t="shared" si="110"/>
        <v>0</v>
      </c>
      <c r="K388" s="143"/>
      <c r="L388" s="28"/>
      <c r="M388" s="144" t="s">
        <v>1</v>
      </c>
      <c r="N388" s="145" t="s">
        <v>40</v>
      </c>
      <c r="P388" s="146">
        <f t="shared" si="111"/>
        <v>0</v>
      </c>
      <c r="Q388" s="146">
        <v>0</v>
      </c>
      <c r="R388" s="146">
        <f t="shared" si="112"/>
        <v>0</v>
      </c>
      <c r="S388" s="146">
        <v>0</v>
      </c>
      <c r="T388" s="147">
        <f t="shared" si="113"/>
        <v>0</v>
      </c>
      <c r="AR388" s="148" t="s">
        <v>215</v>
      </c>
      <c r="AT388" s="148" t="s">
        <v>168</v>
      </c>
      <c r="AU388" s="148" t="s">
        <v>173</v>
      </c>
      <c r="AY388" s="13" t="s">
        <v>164</v>
      </c>
      <c r="BE388" s="149">
        <f t="shared" si="114"/>
        <v>0</v>
      </c>
      <c r="BF388" s="149">
        <f t="shared" si="115"/>
        <v>0</v>
      </c>
      <c r="BG388" s="149">
        <f t="shared" si="116"/>
        <v>0</v>
      </c>
      <c r="BH388" s="149">
        <f t="shared" si="117"/>
        <v>0</v>
      </c>
      <c r="BI388" s="149">
        <f t="shared" si="118"/>
        <v>0</v>
      </c>
      <c r="BJ388" s="13" t="s">
        <v>173</v>
      </c>
      <c r="BK388" s="149">
        <f t="shared" si="119"/>
        <v>0</v>
      </c>
      <c r="BL388" s="13" t="s">
        <v>215</v>
      </c>
      <c r="BM388" s="148" t="s">
        <v>1317</v>
      </c>
    </row>
    <row r="389" spans="2:65" s="11" customFormat="1" ht="22.9" customHeight="1">
      <c r="B389" s="123"/>
      <c r="D389" s="124" t="s">
        <v>73</v>
      </c>
      <c r="E389" s="133" t="s">
        <v>377</v>
      </c>
      <c r="F389" s="133" t="s">
        <v>378</v>
      </c>
      <c r="I389" s="126"/>
      <c r="J389" s="134">
        <f>BK389</f>
        <v>0</v>
      </c>
      <c r="L389" s="123"/>
      <c r="M389" s="128"/>
      <c r="P389" s="129">
        <f>SUM(P390:P427)</f>
        <v>0</v>
      </c>
      <c r="R389" s="129">
        <f>SUM(R390:R427)</f>
        <v>5.8977919600000011</v>
      </c>
      <c r="T389" s="130">
        <f>SUM(T390:T427)</f>
        <v>0</v>
      </c>
      <c r="AR389" s="124" t="s">
        <v>173</v>
      </c>
      <c r="AT389" s="131" t="s">
        <v>73</v>
      </c>
      <c r="AU389" s="131" t="s">
        <v>82</v>
      </c>
      <c r="AY389" s="124" t="s">
        <v>164</v>
      </c>
      <c r="BK389" s="132">
        <f>SUM(BK390:BK427)</f>
        <v>0</v>
      </c>
    </row>
    <row r="390" spans="2:65" s="1" customFormat="1" ht="24.2" customHeight="1">
      <c r="B390" s="135"/>
      <c r="C390" s="136" t="s">
        <v>1318</v>
      </c>
      <c r="D390" s="136" t="s">
        <v>168</v>
      </c>
      <c r="E390" s="137" t="s">
        <v>1319</v>
      </c>
      <c r="F390" s="138" t="s">
        <v>1320</v>
      </c>
      <c r="G390" s="139" t="s">
        <v>171</v>
      </c>
      <c r="H390" s="140">
        <v>39.6</v>
      </c>
      <c r="I390" s="141"/>
      <c r="J390" s="142">
        <f t="shared" ref="J390:J427" si="120">ROUND(I390*H390,2)</f>
        <v>0</v>
      </c>
      <c r="K390" s="143"/>
      <c r="L390" s="28"/>
      <c r="M390" s="144" t="s">
        <v>1</v>
      </c>
      <c r="N390" s="145" t="s">
        <v>40</v>
      </c>
      <c r="P390" s="146">
        <f t="shared" ref="P390:P427" si="121">O390*H390</f>
        <v>0</v>
      </c>
      <c r="Q390" s="146">
        <v>4.0000000000000003E-5</v>
      </c>
      <c r="R390" s="146">
        <f t="shared" ref="R390:R427" si="122">Q390*H390</f>
        <v>1.5840000000000001E-3</v>
      </c>
      <c r="S390" s="146">
        <v>0</v>
      </c>
      <c r="T390" s="147">
        <f t="shared" ref="T390:T427" si="123">S390*H390</f>
        <v>0</v>
      </c>
      <c r="AR390" s="148" t="s">
        <v>215</v>
      </c>
      <c r="AT390" s="148" t="s">
        <v>168</v>
      </c>
      <c r="AU390" s="148" t="s">
        <v>173</v>
      </c>
      <c r="AY390" s="13" t="s">
        <v>164</v>
      </c>
      <c r="BE390" s="149">
        <f t="shared" ref="BE390:BE427" si="124">IF(N390="základná",J390,0)</f>
        <v>0</v>
      </c>
      <c r="BF390" s="149">
        <f t="shared" ref="BF390:BF427" si="125">IF(N390="znížená",J390,0)</f>
        <v>0</v>
      </c>
      <c r="BG390" s="149">
        <f t="shared" ref="BG390:BG427" si="126">IF(N390="zákl. prenesená",J390,0)</f>
        <v>0</v>
      </c>
      <c r="BH390" s="149">
        <f t="shared" ref="BH390:BH427" si="127">IF(N390="zníž. prenesená",J390,0)</f>
        <v>0</v>
      </c>
      <c r="BI390" s="149">
        <f t="shared" ref="BI390:BI427" si="128">IF(N390="nulová",J390,0)</f>
        <v>0</v>
      </c>
      <c r="BJ390" s="13" t="s">
        <v>173</v>
      </c>
      <c r="BK390" s="149">
        <f t="shared" ref="BK390:BK427" si="129">ROUND(I390*H390,2)</f>
        <v>0</v>
      </c>
      <c r="BL390" s="13" t="s">
        <v>215</v>
      </c>
      <c r="BM390" s="148" t="s">
        <v>1321</v>
      </c>
    </row>
    <row r="391" spans="2:65" s="1" customFormat="1" ht="33" customHeight="1">
      <c r="B391" s="135"/>
      <c r="C391" s="155" t="s">
        <v>1322</v>
      </c>
      <c r="D391" s="155" t="s">
        <v>556</v>
      </c>
      <c r="E391" s="156" t="s">
        <v>1323</v>
      </c>
      <c r="F391" s="157" t="s">
        <v>1324</v>
      </c>
      <c r="G391" s="158" t="s">
        <v>171</v>
      </c>
      <c r="H391" s="159">
        <v>39.6</v>
      </c>
      <c r="I391" s="160"/>
      <c r="J391" s="161">
        <f t="shared" si="120"/>
        <v>0</v>
      </c>
      <c r="K391" s="162"/>
      <c r="L391" s="163"/>
      <c r="M391" s="164" t="s">
        <v>1</v>
      </c>
      <c r="N391" s="165" t="s">
        <v>40</v>
      </c>
      <c r="P391" s="146">
        <f t="shared" si="121"/>
        <v>0</v>
      </c>
      <c r="Q391" s="146">
        <v>1.0999999999999999E-2</v>
      </c>
      <c r="R391" s="146">
        <f t="shared" si="122"/>
        <v>0.43559999999999999</v>
      </c>
      <c r="S391" s="146">
        <v>0</v>
      </c>
      <c r="T391" s="147">
        <f t="shared" si="123"/>
        <v>0</v>
      </c>
      <c r="AR391" s="148" t="s">
        <v>284</v>
      </c>
      <c r="AT391" s="148" t="s">
        <v>556</v>
      </c>
      <c r="AU391" s="148" t="s">
        <v>173</v>
      </c>
      <c r="AY391" s="13" t="s">
        <v>164</v>
      </c>
      <c r="BE391" s="149">
        <f t="shared" si="124"/>
        <v>0</v>
      </c>
      <c r="BF391" s="149">
        <f t="shared" si="125"/>
        <v>0</v>
      </c>
      <c r="BG391" s="149">
        <f t="shared" si="126"/>
        <v>0</v>
      </c>
      <c r="BH391" s="149">
        <f t="shared" si="127"/>
        <v>0</v>
      </c>
      <c r="BI391" s="149">
        <f t="shared" si="128"/>
        <v>0</v>
      </c>
      <c r="BJ391" s="13" t="s">
        <v>173</v>
      </c>
      <c r="BK391" s="149">
        <f t="shared" si="129"/>
        <v>0</v>
      </c>
      <c r="BL391" s="13" t="s">
        <v>215</v>
      </c>
      <c r="BM391" s="148" t="s">
        <v>1325</v>
      </c>
    </row>
    <row r="392" spans="2:65" s="1" customFormat="1" ht="24.2" customHeight="1">
      <c r="B392" s="135"/>
      <c r="C392" s="136" t="s">
        <v>1326</v>
      </c>
      <c r="D392" s="136" t="s">
        <v>168</v>
      </c>
      <c r="E392" s="137" t="s">
        <v>1327</v>
      </c>
      <c r="F392" s="138" t="s">
        <v>1328</v>
      </c>
      <c r="G392" s="139" t="s">
        <v>171</v>
      </c>
      <c r="H392" s="140">
        <v>31.611999999999998</v>
      </c>
      <c r="I392" s="141"/>
      <c r="J392" s="142">
        <f t="shared" si="120"/>
        <v>0</v>
      </c>
      <c r="K392" s="143"/>
      <c r="L392" s="28"/>
      <c r="M392" s="144" t="s">
        <v>1</v>
      </c>
      <c r="N392" s="145" t="s">
        <v>40</v>
      </c>
      <c r="P392" s="146">
        <f t="shared" si="121"/>
        <v>0</v>
      </c>
      <c r="Q392" s="146">
        <v>3.0000000000000001E-5</v>
      </c>
      <c r="R392" s="146">
        <f t="shared" si="122"/>
        <v>9.4835999999999998E-4</v>
      </c>
      <c r="S392" s="146">
        <v>0</v>
      </c>
      <c r="T392" s="147">
        <f t="shared" si="123"/>
        <v>0</v>
      </c>
      <c r="AR392" s="148" t="s">
        <v>215</v>
      </c>
      <c r="AT392" s="148" t="s">
        <v>168</v>
      </c>
      <c r="AU392" s="148" t="s">
        <v>173</v>
      </c>
      <c r="AY392" s="13" t="s">
        <v>164</v>
      </c>
      <c r="BE392" s="149">
        <f t="shared" si="124"/>
        <v>0</v>
      </c>
      <c r="BF392" s="149">
        <f t="shared" si="125"/>
        <v>0</v>
      </c>
      <c r="BG392" s="149">
        <f t="shared" si="126"/>
        <v>0</v>
      </c>
      <c r="BH392" s="149">
        <f t="shared" si="127"/>
        <v>0</v>
      </c>
      <c r="BI392" s="149">
        <f t="shared" si="128"/>
        <v>0</v>
      </c>
      <c r="BJ392" s="13" t="s">
        <v>173</v>
      </c>
      <c r="BK392" s="149">
        <f t="shared" si="129"/>
        <v>0</v>
      </c>
      <c r="BL392" s="13" t="s">
        <v>215</v>
      </c>
      <c r="BM392" s="148" t="s">
        <v>1329</v>
      </c>
    </row>
    <row r="393" spans="2:65" s="1" customFormat="1" ht="37.9" customHeight="1">
      <c r="B393" s="135"/>
      <c r="C393" s="155" t="s">
        <v>1330</v>
      </c>
      <c r="D393" s="155" t="s">
        <v>556</v>
      </c>
      <c r="E393" s="156" t="s">
        <v>1331</v>
      </c>
      <c r="F393" s="157" t="s">
        <v>1332</v>
      </c>
      <c r="G393" s="158" t="s">
        <v>171</v>
      </c>
      <c r="H393" s="159">
        <v>32.56</v>
      </c>
      <c r="I393" s="160"/>
      <c r="J393" s="161">
        <f t="shared" si="120"/>
        <v>0</v>
      </c>
      <c r="K393" s="162"/>
      <c r="L393" s="163"/>
      <c r="M393" s="164" t="s">
        <v>1</v>
      </c>
      <c r="N393" s="165" t="s">
        <v>40</v>
      </c>
      <c r="P393" s="146">
        <f t="shared" si="121"/>
        <v>0</v>
      </c>
      <c r="Q393" s="146">
        <v>4.3400000000000001E-3</v>
      </c>
      <c r="R393" s="146">
        <f t="shared" si="122"/>
        <v>0.1413104</v>
      </c>
      <c r="S393" s="146">
        <v>0</v>
      </c>
      <c r="T393" s="147">
        <f t="shared" si="123"/>
        <v>0</v>
      </c>
      <c r="AR393" s="148" t="s">
        <v>284</v>
      </c>
      <c r="AT393" s="148" t="s">
        <v>556</v>
      </c>
      <c r="AU393" s="148" t="s">
        <v>173</v>
      </c>
      <c r="AY393" s="13" t="s">
        <v>164</v>
      </c>
      <c r="BE393" s="149">
        <f t="shared" si="124"/>
        <v>0</v>
      </c>
      <c r="BF393" s="149">
        <f t="shared" si="125"/>
        <v>0</v>
      </c>
      <c r="BG393" s="149">
        <f t="shared" si="126"/>
        <v>0</v>
      </c>
      <c r="BH393" s="149">
        <f t="shared" si="127"/>
        <v>0</v>
      </c>
      <c r="BI393" s="149">
        <f t="shared" si="128"/>
        <v>0</v>
      </c>
      <c r="BJ393" s="13" t="s">
        <v>173</v>
      </c>
      <c r="BK393" s="149">
        <f t="shared" si="129"/>
        <v>0</v>
      </c>
      <c r="BL393" s="13" t="s">
        <v>215</v>
      </c>
      <c r="BM393" s="148" t="s">
        <v>1333</v>
      </c>
    </row>
    <row r="394" spans="2:65" s="1" customFormat="1" ht="24.2" customHeight="1">
      <c r="B394" s="135"/>
      <c r="C394" s="136" t="s">
        <v>1334</v>
      </c>
      <c r="D394" s="136" t="s">
        <v>168</v>
      </c>
      <c r="E394" s="137" t="s">
        <v>1335</v>
      </c>
      <c r="F394" s="138" t="s">
        <v>1336</v>
      </c>
      <c r="G394" s="139" t="s">
        <v>171</v>
      </c>
      <c r="H394" s="140">
        <v>971.12199999999996</v>
      </c>
      <c r="I394" s="141"/>
      <c r="J394" s="142">
        <f t="shared" si="120"/>
        <v>0</v>
      </c>
      <c r="K394" s="143"/>
      <c r="L394" s="28"/>
      <c r="M394" s="144" t="s">
        <v>1</v>
      </c>
      <c r="N394" s="145" t="s">
        <v>40</v>
      </c>
      <c r="P394" s="146">
        <f t="shared" si="121"/>
        <v>0</v>
      </c>
      <c r="Q394" s="146">
        <v>3.0000000000000001E-5</v>
      </c>
      <c r="R394" s="146">
        <f t="shared" si="122"/>
        <v>2.9133659999999999E-2</v>
      </c>
      <c r="S394" s="146">
        <v>0</v>
      </c>
      <c r="T394" s="147">
        <f t="shared" si="123"/>
        <v>0</v>
      </c>
      <c r="AR394" s="148" t="s">
        <v>215</v>
      </c>
      <c r="AT394" s="148" t="s">
        <v>168</v>
      </c>
      <c r="AU394" s="148" t="s">
        <v>173</v>
      </c>
      <c r="AY394" s="13" t="s">
        <v>164</v>
      </c>
      <c r="BE394" s="149">
        <f t="shared" si="124"/>
        <v>0</v>
      </c>
      <c r="BF394" s="149">
        <f t="shared" si="125"/>
        <v>0</v>
      </c>
      <c r="BG394" s="149">
        <f t="shared" si="126"/>
        <v>0</v>
      </c>
      <c r="BH394" s="149">
        <f t="shared" si="127"/>
        <v>0</v>
      </c>
      <c r="BI394" s="149">
        <f t="shared" si="128"/>
        <v>0</v>
      </c>
      <c r="BJ394" s="13" t="s">
        <v>173</v>
      </c>
      <c r="BK394" s="149">
        <f t="shared" si="129"/>
        <v>0</v>
      </c>
      <c r="BL394" s="13" t="s">
        <v>215</v>
      </c>
      <c r="BM394" s="148" t="s">
        <v>1337</v>
      </c>
    </row>
    <row r="395" spans="2:65" s="1" customFormat="1" ht="24.2" customHeight="1">
      <c r="B395" s="135"/>
      <c r="C395" s="155" t="s">
        <v>1338</v>
      </c>
      <c r="D395" s="155" t="s">
        <v>556</v>
      </c>
      <c r="E395" s="156" t="s">
        <v>1339</v>
      </c>
      <c r="F395" s="157" t="s">
        <v>1340</v>
      </c>
      <c r="G395" s="158" t="s">
        <v>171</v>
      </c>
      <c r="H395" s="159">
        <v>1000.256</v>
      </c>
      <c r="I395" s="160"/>
      <c r="J395" s="161">
        <f t="shared" si="120"/>
        <v>0</v>
      </c>
      <c r="K395" s="162"/>
      <c r="L395" s="163"/>
      <c r="M395" s="164" t="s">
        <v>1</v>
      </c>
      <c r="N395" s="165" t="s">
        <v>40</v>
      </c>
      <c r="P395" s="146">
        <f t="shared" si="121"/>
        <v>0</v>
      </c>
      <c r="Q395" s="146">
        <v>3.8999999999999998E-3</v>
      </c>
      <c r="R395" s="146">
        <f t="shared" si="122"/>
        <v>3.9009983999999998</v>
      </c>
      <c r="S395" s="146">
        <v>0</v>
      </c>
      <c r="T395" s="147">
        <f t="shared" si="123"/>
        <v>0</v>
      </c>
      <c r="AR395" s="148" t="s">
        <v>284</v>
      </c>
      <c r="AT395" s="148" t="s">
        <v>556</v>
      </c>
      <c r="AU395" s="148" t="s">
        <v>173</v>
      </c>
      <c r="AY395" s="13" t="s">
        <v>164</v>
      </c>
      <c r="BE395" s="149">
        <f t="shared" si="124"/>
        <v>0</v>
      </c>
      <c r="BF395" s="149">
        <f t="shared" si="125"/>
        <v>0</v>
      </c>
      <c r="BG395" s="149">
        <f t="shared" si="126"/>
        <v>0</v>
      </c>
      <c r="BH395" s="149">
        <f t="shared" si="127"/>
        <v>0</v>
      </c>
      <c r="BI395" s="149">
        <f t="shared" si="128"/>
        <v>0</v>
      </c>
      <c r="BJ395" s="13" t="s">
        <v>173</v>
      </c>
      <c r="BK395" s="149">
        <f t="shared" si="129"/>
        <v>0</v>
      </c>
      <c r="BL395" s="13" t="s">
        <v>215</v>
      </c>
      <c r="BM395" s="148" t="s">
        <v>1341</v>
      </c>
    </row>
    <row r="396" spans="2:65" s="1" customFormat="1" ht="24.2" customHeight="1">
      <c r="B396" s="135"/>
      <c r="C396" s="136" t="s">
        <v>1342</v>
      </c>
      <c r="D396" s="136" t="s">
        <v>168</v>
      </c>
      <c r="E396" s="137" t="s">
        <v>1343</v>
      </c>
      <c r="F396" s="138" t="s">
        <v>1344</v>
      </c>
      <c r="G396" s="139" t="s">
        <v>171</v>
      </c>
      <c r="H396" s="140">
        <v>438.80200000000002</v>
      </c>
      <c r="I396" s="141"/>
      <c r="J396" s="142">
        <f t="shared" si="120"/>
        <v>0</v>
      </c>
      <c r="K396" s="143"/>
      <c r="L396" s="28"/>
      <c r="M396" s="144" t="s">
        <v>1</v>
      </c>
      <c r="N396" s="145" t="s">
        <v>40</v>
      </c>
      <c r="P396" s="146">
        <f t="shared" si="121"/>
        <v>0</v>
      </c>
      <c r="Q396" s="146">
        <v>3.0000000000000001E-5</v>
      </c>
      <c r="R396" s="146">
        <f t="shared" si="122"/>
        <v>1.3164060000000002E-2</v>
      </c>
      <c r="S396" s="146">
        <v>0</v>
      </c>
      <c r="T396" s="147">
        <f t="shared" si="123"/>
        <v>0</v>
      </c>
      <c r="AR396" s="148" t="s">
        <v>215</v>
      </c>
      <c r="AT396" s="148" t="s">
        <v>168</v>
      </c>
      <c r="AU396" s="148" t="s">
        <v>173</v>
      </c>
      <c r="AY396" s="13" t="s">
        <v>164</v>
      </c>
      <c r="BE396" s="149">
        <f t="shared" si="124"/>
        <v>0</v>
      </c>
      <c r="BF396" s="149">
        <f t="shared" si="125"/>
        <v>0</v>
      </c>
      <c r="BG396" s="149">
        <f t="shared" si="126"/>
        <v>0</v>
      </c>
      <c r="BH396" s="149">
        <f t="shared" si="127"/>
        <v>0</v>
      </c>
      <c r="BI396" s="149">
        <f t="shared" si="128"/>
        <v>0</v>
      </c>
      <c r="BJ396" s="13" t="s">
        <v>173</v>
      </c>
      <c r="BK396" s="149">
        <f t="shared" si="129"/>
        <v>0</v>
      </c>
      <c r="BL396" s="13" t="s">
        <v>215</v>
      </c>
      <c r="BM396" s="148" t="s">
        <v>1345</v>
      </c>
    </row>
    <row r="397" spans="2:65" s="1" customFormat="1" ht="44.25" customHeight="1">
      <c r="B397" s="135"/>
      <c r="C397" s="155" t="s">
        <v>1346</v>
      </c>
      <c r="D397" s="155" t="s">
        <v>556</v>
      </c>
      <c r="E397" s="156" t="s">
        <v>1347</v>
      </c>
      <c r="F397" s="157" t="s">
        <v>1348</v>
      </c>
      <c r="G397" s="158" t="s">
        <v>171</v>
      </c>
      <c r="H397" s="159">
        <v>658.20299999999997</v>
      </c>
      <c r="I397" s="160"/>
      <c r="J397" s="161">
        <f t="shared" si="120"/>
        <v>0</v>
      </c>
      <c r="K397" s="162"/>
      <c r="L397" s="163"/>
      <c r="M397" s="164" t="s">
        <v>1</v>
      </c>
      <c r="N397" s="165" t="s">
        <v>40</v>
      </c>
      <c r="P397" s="146">
        <f t="shared" si="121"/>
        <v>0</v>
      </c>
      <c r="Q397" s="146">
        <v>0</v>
      </c>
      <c r="R397" s="146">
        <f t="shared" si="122"/>
        <v>0</v>
      </c>
      <c r="S397" s="146">
        <v>0</v>
      </c>
      <c r="T397" s="147">
        <f t="shared" si="123"/>
        <v>0</v>
      </c>
      <c r="AR397" s="148" t="s">
        <v>284</v>
      </c>
      <c r="AT397" s="148" t="s">
        <v>556</v>
      </c>
      <c r="AU397" s="148" t="s">
        <v>173</v>
      </c>
      <c r="AY397" s="13" t="s">
        <v>164</v>
      </c>
      <c r="BE397" s="149">
        <f t="shared" si="124"/>
        <v>0</v>
      </c>
      <c r="BF397" s="149">
        <f t="shared" si="125"/>
        <v>0</v>
      </c>
      <c r="BG397" s="149">
        <f t="shared" si="126"/>
        <v>0</v>
      </c>
      <c r="BH397" s="149">
        <f t="shared" si="127"/>
        <v>0</v>
      </c>
      <c r="BI397" s="149">
        <f t="shared" si="128"/>
        <v>0</v>
      </c>
      <c r="BJ397" s="13" t="s">
        <v>173</v>
      </c>
      <c r="BK397" s="149">
        <f t="shared" si="129"/>
        <v>0</v>
      </c>
      <c r="BL397" s="13" t="s">
        <v>215</v>
      </c>
      <c r="BM397" s="148" t="s">
        <v>1349</v>
      </c>
    </row>
    <row r="398" spans="2:65" s="1" customFormat="1" ht="37.9" customHeight="1">
      <c r="B398" s="135"/>
      <c r="C398" s="136" t="s">
        <v>1350</v>
      </c>
      <c r="D398" s="136" t="s">
        <v>168</v>
      </c>
      <c r="E398" s="137" t="s">
        <v>1351</v>
      </c>
      <c r="F398" s="138" t="s">
        <v>1352</v>
      </c>
      <c r="G398" s="139" t="s">
        <v>171</v>
      </c>
      <c r="H398" s="140">
        <v>279.43599999999998</v>
      </c>
      <c r="I398" s="141"/>
      <c r="J398" s="142">
        <f t="shared" si="120"/>
        <v>0</v>
      </c>
      <c r="K398" s="143"/>
      <c r="L398" s="28"/>
      <c r="M398" s="144" t="s">
        <v>1</v>
      </c>
      <c r="N398" s="145" t="s">
        <v>40</v>
      </c>
      <c r="P398" s="146">
        <f t="shared" si="121"/>
        <v>0</v>
      </c>
      <c r="Q398" s="146">
        <v>3.0000000000000001E-5</v>
      </c>
      <c r="R398" s="146">
        <f t="shared" si="122"/>
        <v>8.3830799999999994E-3</v>
      </c>
      <c r="S398" s="146">
        <v>0</v>
      </c>
      <c r="T398" s="147">
        <f t="shared" si="123"/>
        <v>0</v>
      </c>
      <c r="AR398" s="148" t="s">
        <v>215</v>
      </c>
      <c r="AT398" s="148" t="s">
        <v>168</v>
      </c>
      <c r="AU398" s="148" t="s">
        <v>173</v>
      </c>
      <c r="AY398" s="13" t="s">
        <v>164</v>
      </c>
      <c r="BE398" s="149">
        <f t="shared" si="124"/>
        <v>0</v>
      </c>
      <c r="BF398" s="149">
        <f t="shared" si="125"/>
        <v>0</v>
      </c>
      <c r="BG398" s="149">
        <f t="shared" si="126"/>
        <v>0</v>
      </c>
      <c r="BH398" s="149">
        <f t="shared" si="127"/>
        <v>0</v>
      </c>
      <c r="BI398" s="149">
        <f t="shared" si="128"/>
        <v>0</v>
      </c>
      <c r="BJ398" s="13" t="s">
        <v>173</v>
      </c>
      <c r="BK398" s="149">
        <f t="shared" si="129"/>
        <v>0</v>
      </c>
      <c r="BL398" s="13" t="s">
        <v>215</v>
      </c>
      <c r="BM398" s="148" t="s">
        <v>1353</v>
      </c>
    </row>
    <row r="399" spans="2:65" s="1" customFormat="1" ht="37.9" customHeight="1">
      <c r="B399" s="135"/>
      <c r="C399" s="155" t="s">
        <v>1354</v>
      </c>
      <c r="D399" s="155" t="s">
        <v>556</v>
      </c>
      <c r="E399" s="156" t="s">
        <v>1355</v>
      </c>
      <c r="F399" s="157" t="s">
        <v>1356</v>
      </c>
      <c r="G399" s="158" t="s">
        <v>171</v>
      </c>
      <c r="H399" s="159">
        <v>279.43599999999998</v>
      </c>
      <c r="I399" s="160"/>
      <c r="J399" s="161">
        <f t="shared" si="120"/>
        <v>0</v>
      </c>
      <c r="K399" s="162"/>
      <c r="L399" s="163"/>
      <c r="M399" s="164" t="s">
        <v>1</v>
      </c>
      <c r="N399" s="165" t="s">
        <v>40</v>
      </c>
      <c r="P399" s="146">
        <f t="shared" si="121"/>
        <v>0</v>
      </c>
      <c r="Q399" s="146">
        <v>0</v>
      </c>
      <c r="R399" s="146">
        <f t="shared" si="122"/>
        <v>0</v>
      </c>
      <c r="S399" s="146">
        <v>0</v>
      </c>
      <c r="T399" s="147">
        <f t="shared" si="123"/>
        <v>0</v>
      </c>
      <c r="AR399" s="148" t="s">
        <v>284</v>
      </c>
      <c r="AT399" s="148" t="s">
        <v>556</v>
      </c>
      <c r="AU399" s="148" t="s">
        <v>173</v>
      </c>
      <c r="AY399" s="13" t="s">
        <v>164</v>
      </c>
      <c r="BE399" s="149">
        <f t="shared" si="124"/>
        <v>0</v>
      </c>
      <c r="BF399" s="149">
        <f t="shared" si="125"/>
        <v>0</v>
      </c>
      <c r="BG399" s="149">
        <f t="shared" si="126"/>
        <v>0</v>
      </c>
      <c r="BH399" s="149">
        <f t="shared" si="127"/>
        <v>0</v>
      </c>
      <c r="BI399" s="149">
        <f t="shared" si="128"/>
        <v>0</v>
      </c>
      <c r="BJ399" s="13" t="s">
        <v>173</v>
      </c>
      <c r="BK399" s="149">
        <f t="shared" si="129"/>
        <v>0</v>
      </c>
      <c r="BL399" s="13" t="s">
        <v>215</v>
      </c>
      <c r="BM399" s="148" t="s">
        <v>1357</v>
      </c>
    </row>
    <row r="400" spans="2:65" s="1" customFormat="1" ht="21.75" customHeight="1">
      <c r="B400" s="135"/>
      <c r="C400" s="136" t="s">
        <v>1358</v>
      </c>
      <c r="D400" s="136" t="s">
        <v>168</v>
      </c>
      <c r="E400" s="137" t="s">
        <v>1359</v>
      </c>
      <c r="F400" s="138" t="s">
        <v>1360</v>
      </c>
      <c r="G400" s="139" t="s">
        <v>192</v>
      </c>
      <c r="H400" s="140">
        <v>9</v>
      </c>
      <c r="I400" s="141"/>
      <c r="J400" s="142">
        <f t="shared" si="120"/>
        <v>0</v>
      </c>
      <c r="K400" s="143"/>
      <c r="L400" s="28"/>
      <c r="M400" s="144" t="s">
        <v>1</v>
      </c>
      <c r="N400" s="145" t="s">
        <v>40</v>
      </c>
      <c r="P400" s="146">
        <f t="shared" si="121"/>
        <v>0</v>
      </c>
      <c r="Q400" s="146">
        <v>3.0000000000000001E-5</v>
      </c>
      <c r="R400" s="146">
        <f t="shared" si="122"/>
        <v>2.7E-4</v>
      </c>
      <c r="S400" s="146">
        <v>0</v>
      </c>
      <c r="T400" s="147">
        <f t="shared" si="123"/>
        <v>0</v>
      </c>
      <c r="AR400" s="148" t="s">
        <v>215</v>
      </c>
      <c r="AT400" s="148" t="s">
        <v>168</v>
      </c>
      <c r="AU400" s="148" t="s">
        <v>173</v>
      </c>
      <c r="AY400" s="13" t="s">
        <v>164</v>
      </c>
      <c r="BE400" s="149">
        <f t="shared" si="124"/>
        <v>0</v>
      </c>
      <c r="BF400" s="149">
        <f t="shared" si="125"/>
        <v>0</v>
      </c>
      <c r="BG400" s="149">
        <f t="shared" si="126"/>
        <v>0</v>
      </c>
      <c r="BH400" s="149">
        <f t="shared" si="127"/>
        <v>0</v>
      </c>
      <c r="BI400" s="149">
        <f t="shared" si="128"/>
        <v>0</v>
      </c>
      <c r="BJ400" s="13" t="s">
        <v>173</v>
      </c>
      <c r="BK400" s="149">
        <f t="shared" si="129"/>
        <v>0</v>
      </c>
      <c r="BL400" s="13" t="s">
        <v>215</v>
      </c>
      <c r="BM400" s="148" t="s">
        <v>1361</v>
      </c>
    </row>
    <row r="401" spans="2:65" s="1" customFormat="1" ht="16.5" customHeight="1">
      <c r="B401" s="135"/>
      <c r="C401" s="136" t="s">
        <v>1362</v>
      </c>
      <c r="D401" s="136" t="s">
        <v>168</v>
      </c>
      <c r="E401" s="137" t="s">
        <v>1363</v>
      </c>
      <c r="F401" s="138" t="s">
        <v>1364</v>
      </c>
      <c r="G401" s="139" t="s">
        <v>192</v>
      </c>
      <c r="H401" s="140">
        <v>1</v>
      </c>
      <c r="I401" s="141"/>
      <c r="J401" s="142">
        <f t="shared" si="120"/>
        <v>0</v>
      </c>
      <c r="K401" s="143"/>
      <c r="L401" s="28"/>
      <c r="M401" s="144" t="s">
        <v>1</v>
      </c>
      <c r="N401" s="145" t="s">
        <v>40</v>
      </c>
      <c r="P401" s="146">
        <f t="shared" si="121"/>
        <v>0</v>
      </c>
      <c r="Q401" s="146">
        <v>1.1999999999999999E-3</v>
      </c>
      <c r="R401" s="146">
        <f t="shared" si="122"/>
        <v>1.1999999999999999E-3</v>
      </c>
      <c r="S401" s="146">
        <v>0</v>
      </c>
      <c r="T401" s="147">
        <f t="shared" si="123"/>
        <v>0</v>
      </c>
      <c r="AR401" s="148" t="s">
        <v>215</v>
      </c>
      <c r="AT401" s="148" t="s">
        <v>168</v>
      </c>
      <c r="AU401" s="148" t="s">
        <v>173</v>
      </c>
      <c r="AY401" s="13" t="s">
        <v>164</v>
      </c>
      <c r="BE401" s="149">
        <f t="shared" si="124"/>
        <v>0</v>
      </c>
      <c r="BF401" s="149">
        <f t="shared" si="125"/>
        <v>0</v>
      </c>
      <c r="BG401" s="149">
        <f t="shared" si="126"/>
        <v>0</v>
      </c>
      <c r="BH401" s="149">
        <f t="shared" si="127"/>
        <v>0</v>
      </c>
      <c r="BI401" s="149">
        <f t="shared" si="128"/>
        <v>0</v>
      </c>
      <c r="BJ401" s="13" t="s">
        <v>173</v>
      </c>
      <c r="BK401" s="149">
        <f t="shared" si="129"/>
        <v>0</v>
      </c>
      <c r="BL401" s="13" t="s">
        <v>215</v>
      </c>
      <c r="BM401" s="148" t="s">
        <v>1365</v>
      </c>
    </row>
    <row r="402" spans="2:65" s="1" customFormat="1" ht="33" customHeight="1">
      <c r="B402" s="135"/>
      <c r="C402" s="155" t="s">
        <v>1366</v>
      </c>
      <c r="D402" s="155" t="s">
        <v>556</v>
      </c>
      <c r="E402" s="156" t="s">
        <v>1367</v>
      </c>
      <c r="F402" s="157" t="s">
        <v>1368</v>
      </c>
      <c r="G402" s="158" t="s">
        <v>192</v>
      </c>
      <c r="H402" s="159">
        <v>1</v>
      </c>
      <c r="I402" s="160"/>
      <c r="J402" s="161">
        <f t="shared" si="120"/>
        <v>0</v>
      </c>
      <c r="K402" s="162"/>
      <c r="L402" s="163"/>
      <c r="M402" s="164" t="s">
        <v>1</v>
      </c>
      <c r="N402" s="165" t="s">
        <v>40</v>
      </c>
      <c r="P402" s="146">
        <f t="shared" si="121"/>
        <v>0</v>
      </c>
      <c r="Q402" s="146">
        <v>3.2000000000000001E-2</v>
      </c>
      <c r="R402" s="146">
        <f t="shared" si="122"/>
        <v>3.2000000000000001E-2</v>
      </c>
      <c r="S402" s="146">
        <v>0</v>
      </c>
      <c r="T402" s="147">
        <f t="shared" si="123"/>
        <v>0</v>
      </c>
      <c r="AR402" s="148" t="s">
        <v>284</v>
      </c>
      <c r="AT402" s="148" t="s">
        <v>556</v>
      </c>
      <c r="AU402" s="148" t="s">
        <v>173</v>
      </c>
      <c r="AY402" s="13" t="s">
        <v>164</v>
      </c>
      <c r="BE402" s="149">
        <f t="shared" si="124"/>
        <v>0</v>
      </c>
      <c r="BF402" s="149">
        <f t="shared" si="125"/>
        <v>0</v>
      </c>
      <c r="BG402" s="149">
        <f t="shared" si="126"/>
        <v>0</v>
      </c>
      <c r="BH402" s="149">
        <f t="shared" si="127"/>
        <v>0</v>
      </c>
      <c r="BI402" s="149">
        <f t="shared" si="128"/>
        <v>0</v>
      </c>
      <c r="BJ402" s="13" t="s">
        <v>173</v>
      </c>
      <c r="BK402" s="149">
        <f t="shared" si="129"/>
        <v>0</v>
      </c>
      <c r="BL402" s="13" t="s">
        <v>215</v>
      </c>
      <c r="BM402" s="148" t="s">
        <v>1369</v>
      </c>
    </row>
    <row r="403" spans="2:65" s="1" customFormat="1" ht="16.5" customHeight="1">
      <c r="B403" s="135"/>
      <c r="C403" s="136" t="s">
        <v>1370</v>
      </c>
      <c r="D403" s="136" t="s">
        <v>168</v>
      </c>
      <c r="E403" s="137" t="s">
        <v>1371</v>
      </c>
      <c r="F403" s="138" t="s">
        <v>1372</v>
      </c>
      <c r="G403" s="139" t="s">
        <v>192</v>
      </c>
      <c r="H403" s="140">
        <v>6</v>
      </c>
      <c r="I403" s="141"/>
      <c r="J403" s="142">
        <f t="shared" si="120"/>
        <v>0</v>
      </c>
      <c r="K403" s="143"/>
      <c r="L403" s="28"/>
      <c r="M403" s="144" t="s">
        <v>1</v>
      </c>
      <c r="N403" s="145" t="s">
        <v>40</v>
      </c>
      <c r="P403" s="146">
        <f t="shared" si="121"/>
        <v>0</v>
      </c>
      <c r="Q403" s="146">
        <v>1.1999999999999999E-3</v>
      </c>
      <c r="R403" s="146">
        <f t="shared" si="122"/>
        <v>7.1999999999999998E-3</v>
      </c>
      <c r="S403" s="146">
        <v>0</v>
      </c>
      <c r="T403" s="147">
        <f t="shared" si="123"/>
        <v>0</v>
      </c>
      <c r="AR403" s="148" t="s">
        <v>215</v>
      </c>
      <c r="AT403" s="148" t="s">
        <v>168</v>
      </c>
      <c r="AU403" s="148" t="s">
        <v>173</v>
      </c>
      <c r="AY403" s="13" t="s">
        <v>164</v>
      </c>
      <c r="BE403" s="149">
        <f t="shared" si="124"/>
        <v>0</v>
      </c>
      <c r="BF403" s="149">
        <f t="shared" si="125"/>
        <v>0</v>
      </c>
      <c r="BG403" s="149">
        <f t="shared" si="126"/>
        <v>0</v>
      </c>
      <c r="BH403" s="149">
        <f t="shared" si="127"/>
        <v>0</v>
      </c>
      <c r="BI403" s="149">
        <f t="shared" si="128"/>
        <v>0</v>
      </c>
      <c r="BJ403" s="13" t="s">
        <v>173</v>
      </c>
      <c r="BK403" s="149">
        <f t="shared" si="129"/>
        <v>0</v>
      </c>
      <c r="BL403" s="13" t="s">
        <v>215</v>
      </c>
      <c r="BM403" s="148" t="s">
        <v>1373</v>
      </c>
    </row>
    <row r="404" spans="2:65" s="1" customFormat="1" ht="33" customHeight="1">
      <c r="B404" s="135"/>
      <c r="C404" s="155" t="s">
        <v>1374</v>
      </c>
      <c r="D404" s="155" t="s">
        <v>556</v>
      </c>
      <c r="E404" s="156" t="s">
        <v>1375</v>
      </c>
      <c r="F404" s="157" t="s">
        <v>1376</v>
      </c>
      <c r="G404" s="158" t="s">
        <v>192</v>
      </c>
      <c r="H404" s="159">
        <v>1</v>
      </c>
      <c r="I404" s="160"/>
      <c r="J404" s="161">
        <f t="shared" si="120"/>
        <v>0</v>
      </c>
      <c r="K404" s="162"/>
      <c r="L404" s="163"/>
      <c r="M404" s="164" t="s">
        <v>1</v>
      </c>
      <c r="N404" s="165" t="s">
        <v>40</v>
      </c>
      <c r="P404" s="146">
        <f t="shared" si="121"/>
        <v>0</v>
      </c>
      <c r="Q404" s="146">
        <v>3.2000000000000001E-2</v>
      </c>
      <c r="R404" s="146">
        <f t="shared" si="122"/>
        <v>3.2000000000000001E-2</v>
      </c>
      <c r="S404" s="146">
        <v>0</v>
      </c>
      <c r="T404" s="147">
        <f t="shared" si="123"/>
        <v>0</v>
      </c>
      <c r="AR404" s="148" t="s">
        <v>284</v>
      </c>
      <c r="AT404" s="148" t="s">
        <v>556</v>
      </c>
      <c r="AU404" s="148" t="s">
        <v>173</v>
      </c>
      <c r="AY404" s="13" t="s">
        <v>164</v>
      </c>
      <c r="BE404" s="149">
        <f t="shared" si="124"/>
        <v>0</v>
      </c>
      <c r="BF404" s="149">
        <f t="shared" si="125"/>
        <v>0</v>
      </c>
      <c r="BG404" s="149">
        <f t="shared" si="126"/>
        <v>0</v>
      </c>
      <c r="BH404" s="149">
        <f t="shared" si="127"/>
        <v>0</v>
      </c>
      <c r="BI404" s="149">
        <f t="shared" si="128"/>
        <v>0</v>
      </c>
      <c r="BJ404" s="13" t="s">
        <v>173</v>
      </c>
      <c r="BK404" s="149">
        <f t="shared" si="129"/>
        <v>0</v>
      </c>
      <c r="BL404" s="13" t="s">
        <v>215</v>
      </c>
      <c r="BM404" s="148" t="s">
        <v>1377</v>
      </c>
    </row>
    <row r="405" spans="2:65" s="1" customFormat="1" ht="33" customHeight="1">
      <c r="B405" s="135"/>
      <c r="C405" s="155" t="s">
        <v>1378</v>
      </c>
      <c r="D405" s="155" t="s">
        <v>556</v>
      </c>
      <c r="E405" s="156" t="s">
        <v>1379</v>
      </c>
      <c r="F405" s="157" t="s">
        <v>1380</v>
      </c>
      <c r="G405" s="158" t="s">
        <v>192</v>
      </c>
      <c r="H405" s="159">
        <v>1</v>
      </c>
      <c r="I405" s="160"/>
      <c r="J405" s="161">
        <f t="shared" si="120"/>
        <v>0</v>
      </c>
      <c r="K405" s="162"/>
      <c r="L405" s="163"/>
      <c r="M405" s="164" t="s">
        <v>1</v>
      </c>
      <c r="N405" s="165" t="s">
        <v>40</v>
      </c>
      <c r="P405" s="146">
        <f t="shared" si="121"/>
        <v>0</v>
      </c>
      <c r="Q405" s="146">
        <v>3.2000000000000001E-2</v>
      </c>
      <c r="R405" s="146">
        <f t="shared" si="122"/>
        <v>3.2000000000000001E-2</v>
      </c>
      <c r="S405" s="146">
        <v>0</v>
      </c>
      <c r="T405" s="147">
        <f t="shared" si="123"/>
        <v>0</v>
      </c>
      <c r="AR405" s="148" t="s">
        <v>284</v>
      </c>
      <c r="AT405" s="148" t="s">
        <v>556</v>
      </c>
      <c r="AU405" s="148" t="s">
        <v>173</v>
      </c>
      <c r="AY405" s="13" t="s">
        <v>164</v>
      </c>
      <c r="BE405" s="149">
        <f t="shared" si="124"/>
        <v>0</v>
      </c>
      <c r="BF405" s="149">
        <f t="shared" si="125"/>
        <v>0</v>
      </c>
      <c r="BG405" s="149">
        <f t="shared" si="126"/>
        <v>0</v>
      </c>
      <c r="BH405" s="149">
        <f t="shared" si="127"/>
        <v>0</v>
      </c>
      <c r="BI405" s="149">
        <f t="shared" si="128"/>
        <v>0</v>
      </c>
      <c r="BJ405" s="13" t="s">
        <v>173</v>
      </c>
      <c r="BK405" s="149">
        <f t="shared" si="129"/>
        <v>0</v>
      </c>
      <c r="BL405" s="13" t="s">
        <v>215</v>
      </c>
      <c r="BM405" s="148" t="s">
        <v>1381</v>
      </c>
    </row>
    <row r="406" spans="2:65" s="1" customFormat="1" ht="33" customHeight="1">
      <c r="B406" s="135"/>
      <c r="C406" s="155" t="s">
        <v>1382</v>
      </c>
      <c r="D406" s="155" t="s">
        <v>556</v>
      </c>
      <c r="E406" s="156" t="s">
        <v>1383</v>
      </c>
      <c r="F406" s="157" t="s">
        <v>1384</v>
      </c>
      <c r="G406" s="158" t="s">
        <v>192</v>
      </c>
      <c r="H406" s="159">
        <v>1</v>
      </c>
      <c r="I406" s="160"/>
      <c r="J406" s="161">
        <f t="shared" si="120"/>
        <v>0</v>
      </c>
      <c r="K406" s="162"/>
      <c r="L406" s="163"/>
      <c r="M406" s="164" t="s">
        <v>1</v>
      </c>
      <c r="N406" s="165" t="s">
        <v>40</v>
      </c>
      <c r="P406" s="146">
        <f t="shared" si="121"/>
        <v>0</v>
      </c>
      <c r="Q406" s="146">
        <v>3.2000000000000001E-2</v>
      </c>
      <c r="R406" s="146">
        <f t="shared" si="122"/>
        <v>3.2000000000000001E-2</v>
      </c>
      <c r="S406" s="146">
        <v>0</v>
      </c>
      <c r="T406" s="147">
        <f t="shared" si="123"/>
        <v>0</v>
      </c>
      <c r="AR406" s="148" t="s">
        <v>284</v>
      </c>
      <c r="AT406" s="148" t="s">
        <v>556</v>
      </c>
      <c r="AU406" s="148" t="s">
        <v>173</v>
      </c>
      <c r="AY406" s="13" t="s">
        <v>164</v>
      </c>
      <c r="BE406" s="149">
        <f t="shared" si="124"/>
        <v>0</v>
      </c>
      <c r="BF406" s="149">
        <f t="shared" si="125"/>
        <v>0</v>
      </c>
      <c r="BG406" s="149">
        <f t="shared" si="126"/>
        <v>0</v>
      </c>
      <c r="BH406" s="149">
        <f t="shared" si="127"/>
        <v>0</v>
      </c>
      <c r="BI406" s="149">
        <f t="shared" si="128"/>
        <v>0</v>
      </c>
      <c r="BJ406" s="13" t="s">
        <v>173</v>
      </c>
      <c r="BK406" s="149">
        <f t="shared" si="129"/>
        <v>0</v>
      </c>
      <c r="BL406" s="13" t="s">
        <v>215</v>
      </c>
      <c r="BM406" s="148" t="s">
        <v>1385</v>
      </c>
    </row>
    <row r="407" spans="2:65" s="1" customFormat="1" ht="33" customHeight="1">
      <c r="B407" s="135"/>
      <c r="C407" s="155" t="s">
        <v>1386</v>
      </c>
      <c r="D407" s="155" t="s">
        <v>556</v>
      </c>
      <c r="E407" s="156" t="s">
        <v>1387</v>
      </c>
      <c r="F407" s="157" t="s">
        <v>1388</v>
      </c>
      <c r="G407" s="158" t="s">
        <v>192</v>
      </c>
      <c r="H407" s="159">
        <v>1</v>
      </c>
      <c r="I407" s="160"/>
      <c r="J407" s="161">
        <f t="shared" si="120"/>
        <v>0</v>
      </c>
      <c r="K407" s="162"/>
      <c r="L407" s="163"/>
      <c r="M407" s="164" t="s">
        <v>1</v>
      </c>
      <c r="N407" s="165" t="s">
        <v>40</v>
      </c>
      <c r="P407" s="146">
        <f t="shared" si="121"/>
        <v>0</v>
      </c>
      <c r="Q407" s="146">
        <v>3.2000000000000001E-2</v>
      </c>
      <c r="R407" s="146">
        <f t="shared" si="122"/>
        <v>3.2000000000000001E-2</v>
      </c>
      <c r="S407" s="146">
        <v>0</v>
      </c>
      <c r="T407" s="147">
        <f t="shared" si="123"/>
        <v>0</v>
      </c>
      <c r="AR407" s="148" t="s">
        <v>284</v>
      </c>
      <c r="AT407" s="148" t="s">
        <v>556</v>
      </c>
      <c r="AU407" s="148" t="s">
        <v>173</v>
      </c>
      <c r="AY407" s="13" t="s">
        <v>164</v>
      </c>
      <c r="BE407" s="149">
        <f t="shared" si="124"/>
        <v>0</v>
      </c>
      <c r="BF407" s="149">
        <f t="shared" si="125"/>
        <v>0</v>
      </c>
      <c r="BG407" s="149">
        <f t="shared" si="126"/>
        <v>0</v>
      </c>
      <c r="BH407" s="149">
        <f t="shared" si="127"/>
        <v>0</v>
      </c>
      <c r="BI407" s="149">
        <f t="shared" si="128"/>
        <v>0</v>
      </c>
      <c r="BJ407" s="13" t="s">
        <v>173</v>
      </c>
      <c r="BK407" s="149">
        <f t="shared" si="129"/>
        <v>0</v>
      </c>
      <c r="BL407" s="13" t="s">
        <v>215</v>
      </c>
      <c r="BM407" s="148" t="s">
        <v>1389</v>
      </c>
    </row>
    <row r="408" spans="2:65" s="1" customFormat="1" ht="33" customHeight="1">
      <c r="B408" s="135"/>
      <c r="C408" s="155" t="s">
        <v>1390</v>
      </c>
      <c r="D408" s="155" t="s">
        <v>556</v>
      </c>
      <c r="E408" s="156" t="s">
        <v>1391</v>
      </c>
      <c r="F408" s="157" t="s">
        <v>1392</v>
      </c>
      <c r="G408" s="158" t="s">
        <v>192</v>
      </c>
      <c r="H408" s="159">
        <v>1</v>
      </c>
      <c r="I408" s="160"/>
      <c r="J408" s="161">
        <f t="shared" si="120"/>
        <v>0</v>
      </c>
      <c r="K408" s="162"/>
      <c r="L408" s="163"/>
      <c r="M408" s="164" t="s">
        <v>1</v>
      </c>
      <c r="N408" s="165" t="s">
        <v>40</v>
      </c>
      <c r="P408" s="146">
        <f t="shared" si="121"/>
        <v>0</v>
      </c>
      <c r="Q408" s="146">
        <v>3.2000000000000001E-2</v>
      </c>
      <c r="R408" s="146">
        <f t="shared" si="122"/>
        <v>3.2000000000000001E-2</v>
      </c>
      <c r="S408" s="146">
        <v>0</v>
      </c>
      <c r="T408" s="147">
        <f t="shared" si="123"/>
        <v>0</v>
      </c>
      <c r="AR408" s="148" t="s">
        <v>284</v>
      </c>
      <c r="AT408" s="148" t="s">
        <v>556</v>
      </c>
      <c r="AU408" s="148" t="s">
        <v>173</v>
      </c>
      <c r="AY408" s="13" t="s">
        <v>164</v>
      </c>
      <c r="BE408" s="149">
        <f t="shared" si="124"/>
        <v>0</v>
      </c>
      <c r="BF408" s="149">
        <f t="shared" si="125"/>
        <v>0</v>
      </c>
      <c r="BG408" s="149">
        <f t="shared" si="126"/>
        <v>0</v>
      </c>
      <c r="BH408" s="149">
        <f t="shared" si="127"/>
        <v>0</v>
      </c>
      <c r="BI408" s="149">
        <f t="shared" si="128"/>
        <v>0</v>
      </c>
      <c r="BJ408" s="13" t="s">
        <v>173</v>
      </c>
      <c r="BK408" s="149">
        <f t="shared" si="129"/>
        <v>0</v>
      </c>
      <c r="BL408" s="13" t="s">
        <v>215</v>
      </c>
      <c r="BM408" s="148" t="s">
        <v>1393</v>
      </c>
    </row>
    <row r="409" spans="2:65" s="1" customFormat="1" ht="33" customHeight="1">
      <c r="B409" s="135"/>
      <c r="C409" s="155" t="s">
        <v>1394</v>
      </c>
      <c r="D409" s="155" t="s">
        <v>556</v>
      </c>
      <c r="E409" s="156" t="s">
        <v>1395</v>
      </c>
      <c r="F409" s="157" t="s">
        <v>1396</v>
      </c>
      <c r="G409" s="158" t="s">
        <v>192</v>
      </c>
      <c r="H409" s="159">
        <v>1</v>
      </c>
      <c r="I409" s="160"/>
      <c r="J409" s="161">
        <f t="shared" si="120"/>
        <v>0</v>
      </c>
      <c r="K409" s="162"/>
      <c r="L409" s="163"/>
      <c r="M409" s="164" t="s">
        <v>1</v>
      </c>
      <c r="N409" s="165" t="s">
        <v>40</v>
      </c>
      <c r="P409" s="146">
        <f t="shared" si="121"/>
        <v>0</v>
      </c>
      <c r="Q409" s="146">
        <v>3.2000000000000001E-2</v>
      </c>
      <c r="R409" s="146">
        <f t="shared" si="122"/>
        <v>3.2000000000000001E-2</v>
      </c>
      <c r="S409" s="146">
        <v>0</v>
      </c>
      <c r="T409" s="147">
        <f t="shared" si="123"/>
        <v>0</v>
      </c>
      <c r="AR409" s="148" t="s">
        <v>284</v>
      </c>
      <c r="AT409" s="148" t="s">
        <v>556</v>
      </c>
      <c r="AU409" s="148" t="s">
        <v>173</v>
      </c>
      <c r="AY409" s="13" t="s">
        <v>164</v>
      </c>
      <c r="BE409" s="149">
        <f t="shared" si="124"/>
        <v>0</v>
      </c>
      <c r="BF409" s="149">
        <f t="shared" si="125"/>
        <v>0</v>
      </c>
      <c r="BG409" s="149">
        <f t="shared" si="126"/>
        <v>0</v>
      </c>
      <c r="BH409" s="149">
        <f t="shared" si="127"/>
        <v>0</v>
      </c>
      <c r="BI409" s="149">
        <f t="shared" si="128"/>
        <v>0</v>
      </c>
      <c r="BJ409" s="13" t="s">
        <v>173</v>
      </c>
      <c r="BK409" s="149">
        <f t="shared" si="129"/>
        <v>0</v>
      </c>
      <c r="BL409" s="13" t="s">
        <v>215</v>
      </c>
      <c r="BM409" s="148" t="s">
        <v>1397</v>
      </c>
    </row>
    <row r="410" spans="2:65" s="1" customFormat="1" ht="24.2" customHeight="1">
      <c r="B410" s="135"/>
      <c r="C410" s="136" t="s">
        <v>1398</v>
      </c>
      <c r="D410" s="136" t="s">
        <v>168</v>
      </c>
      <c r="E410" s="137" t="s">
        <v>1399</v>
      </c>
      <c r="F410" s="138" t="s">
        <v>1400</v>
      </c>
      <c r="G410" s="139" t="s">
        <v>192</v>
      </c>
      <c r="H410" s="140">
        <v>5</v>
      </c>
      <c r="I410" s="141"/>
      <c r="J410" s="142">
        <f t="shared" si="120"/>
        <v>0</v>
      </c>
      <c r="K410" s="143"/>
      <c r="L410" s="28"/>
      <c r="M410" s="144" t="s">
        <v>1</v>
      </c>
      <c r="N410" s="145" t="s">
        <v>40</v>
      </c>
      <c r="P410" s="146">
        <f t="shared" si="121"/>
        <v>0</v>
      </c>
      <c r="Q410" s="146">
        <v>1.1999999999999999E-3</v>
      </c>
      <c r="R410" s="146">
        <f t="shared" si="122"/>
        <v>5.9999999999999993E-3</v>
      </c>
      <c r="S410" s="146">
        <v>0</v>
      </c>
      <c r="T410" s="147">
        <f t="shared" si="123"/>
        <v>0</v>
      </c>
      <c r="AR410" s="148" t="s">
        <v>215</v>
      </c>
      <c r="AT410" s="148" t="s">
        <v>168</v>
      </c>
      <c r="AU410" s="148" t="s">
        <v>173</v>
      </c>
      <c r="AY410" s="13" t="s">
        <v>164</v>
      </c>
      <c r="BE410" s="149">
        <f t="shared" si="124"/>
        <v>0</v>
      </c>
      <c r="BF410" s="149">
        <f t="shared" si="125"/>
        <v>0</v>
      </c>
      <c r="BG410" s="149">
        <f t="shared" si="126"/>
        <v>0</v>
      </c>
      <c r="BH410" s="149">
        <f t="shared" si="127"/>
        <v>0</v>
      </c>
      <c r="BI410" s="149">
        <f t="shared" si="128"/>
        <v>0</v>
      </c>
      <c r="BJ410" s="13" t="s">
        <v>173</v>
      </c>
      <c r="BK410" s="149">
        <f t="shared" si="129"/>
        <v>0</v>
      </c>
      <c r="BL410" s="13" t="s">
        <v>215</v>
      </c>
      <c r="BM410" s="148" t="s">
        <v>1401</v>
      </c>
    </row>
    <row r="411" spans="2:65" s="1" customFormat="1" ht="37.9" customHeight="1">
      <c r="B411" s="135"/>
      <c r="C411" s="155" t="s">
        <v>1402</v>
      </c>
      <c r="D411" s="155" t="s">
        <v>556</v>
      </c>
      <c r="E411" s="156" t="s">
        <v>1403</v>
      </c>
      <c r="F411" s="157" t="s">
        <v>1404</v>
      </c>
      <c r="G411" s="158" t="s">
        <v>192</v>
      </c>
      <c r="H411" s="159">
        <v>2</v>
      </c>
      <c r="I411" s="160"/>
      <c r="J411" s="161">
        <f t="shared" si="120"/>
        <v>0</v>
      </c>
      <c r="K411" s="162"/>
      <c r="L411" s="163"/>
      <c r="M411" s="164" t="s">
        <v>1</v>
      </c>
      <c r="N411" s="165" t="s">
        <v>40</v>
      </c>
      <c r="P411" s="146">
        <f t="shared" si="121"/>
        <v>0</v>
      </c>
      <c r="Q411" s="146">
        <v>3.7999999999999999E-2</v>
      </c>
      <c r="R411" s="146">
        <f t="shared" si="122"/>
        <v>7.5999999999999998E-2</v>
      </c>
      <c r="S411" s="146">
        <v>0</v>
      </c>
      <c r="T411" s="147">
        <f t="shared" si="123"/>
        <v>0</v>
      </c>
      <c r="AR411" s="148" t="s">
        <v>284</v>
      </c>
      <c r="AT411" s="148" t="s">
        <v>556</v>
      </c>
      <c r="AU411" s="148" t="s">
        <v>173</v>
      </c>
      <c r="AY411" s="13" t="s">
        <v>164</v>
      </c>
      <c r="BE411" s="149">
        <f t="shared" si="124"/>
        <v>0</v>
      </c>
      <c r="BF411" s="149">
        <f t="shared" si="125"/>
        <v>0</v>
      </c>
      <c r="BG411" s="149">
        <f t="shared" si="126"/>
        <v>0</v>
      </c>
      <c r="BH411" s="149">
        <f t="shared" si="127"/>
        <v>0</v>
      </c>
      <c r="BI411" s="149">
        <f t="shared" si="128"/>
        <v>0</v>
      </c>
      <c r="BJ411" s="13" t="s">
        <v>173</v>
      </c>
      <c r="BK411" s="149">
        <f t="shared" si="129"/>
        <v>0</v>
      </c>
      <c r="BL411" s="13" t="s">
        <v>215</v>
      </c>
      <c r="BM411" s="148" t="s">
        <v>1405</v>
      </c>
    </row>
    <row r="412" spans="2:65" s="1" customFormat="1" ht="37.9" customHeight="1">
      <c r="B412" s="135"/>
      <c r="C412" s="155" t="s">
        <v>1406</v>
      </c>
      <c r="D412" s="155" t="s">
        <v>556</v>
      </c>
      <c r="E412" s="156" t="s">
        <v>1407</v>
      </c>
      <c r="F412" s="157" t="s">
        <v>1408</v>
      </c>
      <c r="G412" s="158" t="s">
        <v>192</v>
      </c>
      <c r="H412" s="159">
        <v>1</v>
      </c>
      <c r="I412" s="160"/>
      <c r="J412" s="161">
        <f t="shared" si="120"/>
        <v>0</v>
      </c>
      <c r="K412" s="162"/>
      <c r="L412" s="163"/>
      <c r="M412" s="164" t="s">
        <v>1</v>
      </c>
      <c r="N412" s="165" t="s">
        <v>40</v>
      </c>
      <c r="P412" s="146">
        <f t="shared" si="121"/>
        <v>0</v>
      </c>
      <c r="Q412" s="146">
        <v>3.7999999999999999E-2</v>
      </c>
      <c r="R412" s="146">
        <f t="shared" si="122"/>
        <v>3.7999999999999999E-2</v>
      </c>
      <c r="S412" s="146">
        <v>0</v>
      </c>
      <c r="T412" s="147">
        <f t="shared" si="123"/>
        <v>0</v>
      </c>
      <c r="AR412" s="148" t="s">
        <v>284</v>
      </c>
      <c r="AT412" s="148" t="s">
        <v>556</v>
      </c>
      <c r="AU412" s="148" t="s">
        <v>173</v>
      </c>
      <c r="AY412" s="13" t="s">
        <v>164</v>
      </c>
      <c r="BE412" s="149">
        <f t="shared" si="124"/>
        <v>0</v>
      </c>
      <c r="BF412" s="149">
        <f t="shared" si="125"/>
        <v>0</v>
      </c>
      <c r="BG412" s="149">
        <f t="shared" si="126"/>
        <v>0</v>
      </c>
      <c r="BH412" s="149">
        <f t="shared" si="127"/>
        <v>0</v>
      </c>
      <c r="BI412" s="149">
        <f t="shared" si="128"/>
        <v>0</v>
      </c>
      <c r="BJ412" s="13" t="s">
        <v>173</v>
      </c>
      <c r="BK412" s="149">
        <f t="shared" si="129"/>
        <v>0</v>
      </c>
      <c r="BL412" s="13" t="s">
        <v>215</v>
      </c>
      <c r="BM412" s="148" t="s">
        <v>1409</v>
      </c>
    </row>
    <row r="413" spans="2:65" s="1" customFormat="1" ht="37.9" customHeight="1">
      <c r="B413" s="135"/>
      <c r="C413" s="155" t="s">
        <v>1410</v>
      </c>
      <c r="D413" s="155" t="s">
        <v>556</v>
      </c>
      <c r="E413" s="156" t="s">
        <v>1411</v>
      </c>
      <c r="F413" s="157" t="s">
        <v>1412</v>
      </c>
      <c r="G413" s="158" t="s">
        <v>192</v>
      </c>
      <c r="H413" s="159">
        <v>1</v>
      </c>
      <c r="I413" s="160"/>
      <c r="J413" s="161">
        <f t="shared" si="120"/>
        <v>0</v>
      </c>
      <c r="K413" s="162"/>
      <c r="L413" s="163"/>
      <c r="M413" s="164" t="s">
        <v>1</v>
      </c>
      <c r="N413" s="165" t="s">
        <v>40</v>
      </c>
      <c r="P413" s="146">
        <f t="shared" si="121"/>
        <v>0</v>
      </c>
      <c r="Q413" s="146">
        <v>3.7999999999999999E-2</v>
      </c>
      <c r="R413" s="146">
        <f t="shared" si="122"/>
        <v>3.7999999999999999E-2</v>
      </c>
      <c r="S413" s="146">
        <v>0</v>
      </c>
      <c r="T413" s="147">
        <f t="shared" si="123"/>
        <v>0</v>
      </c>
      <c r="AR413" s="148" t="s">
        <v>284</v>
      </c>
      <c r="AT413" s="148" t="s">
        <v>556</v>
      </c>
      <c r="AU413" s="148" t="s">
        <v>173</v>
      </c>
      <c r="AY413" s="13" t="s">
        <v>164</v>
      </c>
      <c r="BE413" s="149">
        <f t="shared" si="124"/>
        <v>0</v>
      </c>
      <c r="BF413" s="149">
        <f t="shared" si="125"/>
        <v>0</v>
      </c>
      <c r="BG413" s="149">
        <f t="shared" si="126"/>
        <v>0</v>
      </c>
      <c r="BH413" s="149">
        <f t="shared" si="127"/>
        <v>0</v>
      </c>
      <c r="BI413" s="149">
        <f t="shared" si="128"/>
        <v>0</v>
      </c>
      <c r="BJ413" s="13" t="s">
        <v>173</v>
      </c>
      <c r="BK413" s="149">
        <f t="shared" si="129"/>
        <v>0</v>
      </c>
      <c r="BL413" s="13" t="s">
        <v>215</v>
      </c>
      <c r="BM413" s="148" t="s">
        <v>1413</v>
      </c>
    </row>
    <row r="414" spans="2:65" s="1" customFormat="1" ht="37.9" customHeight="1">
      <c r="B414" s="135"/>
      <c r="C414" s="155" t="s">
        <v>1414</v>
      </c>
      <c r="D414" s="155" t="s">
        <v>556</v>
      </c>
      <c r="E414" s="156" t="s">
        <v>1415</v>
      </c>
      <c r="F414" s="157" t="s">
        <v>1416</v>
      </c>
      <c r="G414" s="158" t="s">
        <v>192</v>
      </c>
      <c r="H414" s="159">
        <v>1</v>
      </c>
      <c r="I414" s="160"/>
      <c r="J414" s="161">
        <f t="shared" si="120"/>
        <v>0</v>
      </c>
      <c r="K414" s="162"/>
      <c r="L414" s="163"/>
      <c r="M414" s="164" t="s">
        <v>1</v>
      </c>
      <c r="N414" s="165" t="s">
        <v>40</v>
      </c>
      <c r="P414" s="146">
        <f t="shared" si="121"/>
        <v>0</v>
      </c>
      <c r="Q414" s="146">
        <v>3.7999999999999999E-2</v>
      </c>
      <c r="R414" s="146">
        <f t="shared" si="122"/>
        <v>3.7999999999999999E-2</v>
      </c>
      <c r="S414" s="146">
        <v>0</v>
      </c>
      <c r="T414" s="147">
        <f t="shared" si="123"/>
        <v>0</v>
      </c>
      <c r="AR414" s="148" t="s">
        <v>284</v>
      </c>
      <c r="AT414" s="148" t="s">
        <v>556</v>
      </c>
      <c r="AU414" s="148" t="s">
        <v>173</v>
      </c>
      <c r="AY414" s="13" t="s">
        <v>164</v>
      </c>
      <c r="BE414" s="149">
        <f t="shared" si="124"/>
        <v>0</v>
      </c>
      <c r="BF414" s="149">
        <f t="shared" si="125"/>
        <v>0</v>
      </c>
      <c r="BG414" s="149">
        <f t="shared" si="126"/>
        <v>0</v>
      </c>
      <c r="BH414" s="149">
        <f t="shared" si="127"/>
        <v>0</v>
      </c>
      <c r="BI414" s="149">
        <f t="shared" si="128"/>
        <v>0</v>
      </c>
      <c r="BJ414" s="13" t="s">
        <v>173</v>
      </c>
      <c r="BK414" s="149">
        <f t="shared" si="129"/>
        <v>0</v>
      </c>
      <c r="BL414" s="13" t="s">
        <v>215</v>
      </c>
      <c r="BM414" s="148" t="s">
        <v>1417</v>
      </c>
    </row>
    <row r="415" spans="2:65" s="1" customFormat="1" ht="37.9" customHeight="1">
      <c r="B415" s="135"/>
      <c r="C415" s="136" t="s">
        <v>1418</v>
      </c>
      <c r="D415" s="136" t="s">
        <v>168</v>
      </c>
      <c r="E415" s="137" t="s">
        <v>1419</v>
      </c>
      <c r="F415" s="138" t="s">
        <v>1420</v>
      </c>
      <c r="G415" s="139" t="s">
        <v>192</v>
      </c>
      <c r="H415" s="140">
        <v>34</v>
      </c>
      <c r="I415" s="141"/>
      <c r="J415" s="142">
        <f t="shared" si="120"/>
        <v>0</v>
      </c>
      <c r="K415" s="143"/>
      <c r="L415" s="28"/>
      <c r="M415" s="144" t="s">
        <v>1</v>
      </c>
      <c r="N415" s="145" t="s">
        <v>40</v>
      </c>
      <c r="P415" s="146">
        <f t="shared" si="121"/>
        <v>0</v>
      </c>
      <c r="Q415" s="146">
        <v>0</v>
      </c>
      <c r="R415" s="146">
        <f t="shared" si="122"/>
        <v>0</v>
      </c>
      <c r="S415" s="146">
        <v>0</v>
      </c>
      <c r="T415" s="147">
        <f t="shared" si="123"/>
        <v>0</v>
      </c>
      <c r="AR415" s="148" t="s">
        <v>172</v>
      </c>
      <c r="AT415" s="148" t="s">
        <v>168</v>
      </c>
      <c r="AU415" s="148" t="s">
        <v>173</v>
      </c>
      <c r="AY415" s="13" t="s">
        <v>164</v>
      </c>
      <c r="BE415" s="149">
        <f t="shared" si="124"/>
        <v>0</v>
      </c>
      <c r="BF415" s="149">
        <f t="shared" si="125"/>
        <v>0</v>
      </c>
      <c r="BG415" s="149">
        <f t="shared" si="126"/>
        <v>0</v>
      </c>
      <c r="BH415" s="149">
        <f t="shared" si="127"/>
        <v>0</v>
      </c>
      <c r="BI415" s="149">
        <f t="shared" si="128"/>
        <v>0</v>
      </c>
      <c r="BJ415" s="13" t="s">
        <v>173</v>
      </c>
      <c r="BK415" s="149">
        <f t="shared" si="129"/>
        <v>0</v>
      </c>
      <c r="BL415" s="13" t="s">
        <v>172</v>
      </c>
      <c r="BM415" s="148" t="s">
        <v>1421</v>
      </c>
    </row>
    <row r="416" spans="2:65" s="1" customFormat="1" ht="24.2" customHeight="1">
      <c r="B416" s="135"/>
      <c r="C416" s="155" t="s">
        <v>1422</v>
      </c>
      <c r="D416" s="155" t="s">
        <v>556</v>
      </c>
      <c r="E416" s="156" t="s">
        <v>1423</v>
      </c>
      <c r="F416" s="157" t="s">
        <v>1424</v>
      </c>
      <c r="G416" s="158" t="s">
        <v>192</v>
      </c>
      <c r="H416" s="159">
        <v>34</v>
      </c>
      <c r="I416" s="160"/>
      <c r="J416" s="161">
        <f t="shared" si="120"/>
        <v>0</v>
      </c>
      <c r="K416" s="162"/>
      <c r="L416" s="163"/>
      <c r="M416" s="164" t="s">
        <v>1</v>
      </c>
      <c r="N416" s="165" t="s">
        <v>40</v>
      </c>
      <c r="P416" s="146">
        <f t="shared" si="121"/>
        <v>0</v>
      </c>
      <c r="Q416" s="146">
        <v>1E-3</v>
      </c>
      <c r="R416" s="146">
        <f t="shared" si="122"/>
        <v>3.4000000000000002E-2</v>
      </c>
      <c r="S416" s="146">
        <v>0</v>
      </c>
      <c r="T416" s="147">
        <f t="shared" si="123"/>
        <v>0</v>
      </c>
      <c r="AR416" s="148" t="s">
        <v>543</v>
      </c>
      <c r="AT416" s="148" t="s">
        <v>556</v>
      </c>
      <c r="AU416" s="148" t="s">
        <v>173</v>
      </c>
      <c r="AY416" s="13" t="s">
        <v>164</v>
      </c>
      <c r="BE416" s="149">
        <f t="shared" si="124"/>
        <v>0</v>
      </c>
      <c r="BF416" s="149">
        <f t="shared" si="125"/>
        <v>0</v>
      </c>
      <c r="BG416" s="149">
        <f t="shared" si="126"/>
        <v>0</v>
      </c>
      <c r="BH416" s="149">
        <f t="shared" si="127"/>
        <v>0</v>
      </c>
      <c r="BI416" s="149">
        <f t="shared" si="128"/>
        <v>0</v>
      </c>
      <c r="BJ416" s="13" t="s">
        <v>173</v>
      </c>
      <c r="BK416" s="149">
        <f t="shared" si="129"/>
        <v>0</v>
      </c>
      <c r="BL416" s="13" t="s">
        <v>172</v>
      </c>
      <c r="BM416" s="148" t="s">
        <v>1425</v>
      </c>
    </row>
    <row r="417" spans="2:65" s="1" customFormat="1" ht="24.2" customHeight="1">
      <c r="B417" s="135"/>
      <c r="C417" s="155" t="s">
        <v>1426</v>
      </c>
      <c r="D417" s="155" t="s">
        <v>556</v>
      </c>
      <c r="E417" s="156" t="s">
        <v>1427</v>
      </c>
      <c r="F417" s="157" t="s">
        <v>1428</v>
      </c>
      <c r="G417" s="158" t="s">
        <v>192</v>
      </c>
      <c r="H417" s="159">
        <v>20</v>
      </c>
      <c r="I417" s="160"/>
      <c r="J417" s="161">
        <f t="shared" si="120"/>
        <v>0</v>
      </c>
      <c r="K417" s="162"/>
      <c r="L417" s="163"/>
      <c r="M417" s="164" t="s">
        <v>1</v>
      </c>
      <c r="N417" s="165" t="s">
        <v>40</v>
      </c>
      <c r="P417" s="146">
        <f t="shared" si="121"/>
        <v>0</v>
      </c>
      <c r="Q417" s="146">
        <v>2.5000000000000001E-2</v>
      </c>
      <c r="R417" s="146">
        <f t="shared" si="122"/>
        <v>0.5</v>
      </c>
      <c r="S417" s="146">
        <v>0</v>
      </c>
      <c r="T417" s="147">
        <f t="shared" si="123"/>
        <v>0</v>
      </c>
      <c r="AR417" s="148" t="s">
        <v>543</v>
      </c>
      <c r="AT417" s="148" t="s">
        <v>556</v>
      </c>
      <c r="AU417" s="148" t="s">
        <v>173</v>
      </c>
      <c r="AY417" s="13" t="s">
        <v>164</v>
      </c>
      <c r="BE417" s="149">
        <f t="shared" si="124"/>
        <v>0</v>
      </c>
      <c r="BF417" s="149">
        <f t="shared" si="125"/>
        <v>0</v>
      </c>
      <c r="BG417" s="149">
        <f t="shared" si="126"/>
        <v>0</v>
      </c>
      <c r="BH417" s="149">
        <f t="shared" si="127"/>
        <v>0</v>
      </c>
      <c r="BI417" s="149">
        <f t="shared" si="128"/>
        <v>0</v>
      </c>
      <c r="BJ417" s="13" t="s">
        <v>173</v>
      </c>
      <c r="BK417" s="149">
        <f t="shared" si="129"/>
        <v>0</v>
      </c>
      <c r="BL417" s="13" t="s">
        <v>172</v>
      </c>
      <c r="BM417" s="148" t="s">
        <v>1429</v>
      </c>
    </row>
    <row r="418" spans="2:65" s="1" customFormat="1" ht="24.2" customHeight="1">
      <c r="B418" s="135"/>
      <c r="C418" s="155" t="s">
        <v>1430</v>
      </c>
      <c r="D418" s="155" t="s">
        <v>556</v>
      </c>
      <c r="E418" s="156" t="s">
        <v>1431</v>
      </c>
      <c r="F418" s="157" t="s">
        <v>1432</v>
      </c>
      <c r="G418" s="158" t="s">
        <v>192</v>
      </c>
      <c r="H418" s="159">
        <v>7</v>
      </c>
      <c r="I418" s="160"/>
      <c r="J418" s="161">
        <f t="shared" si="120"/>
        <v>0</v>
      </c>
      <c r="K418" s="162"/>
      <c r="L418" s="163"/>
      <c r="M418" s="164" t="s">
        <v>1</v>
      </c>
      <c r="N418" s="165" t="s">
        <v>40</v>
      </c>
      <c r="P418" s="146">
        <f t="shared" si="121"/>
        <v>0</v>
      </c>
      <c r="Q418" s="146">
        <v>2.5000000000000001E-2</v>
      </c>
      <c r="R418" s="146">
        <f t="shared" si="122"/>
        <v>0.17500000000000002</v>
      </c>
      <c r="S418" s="146">
        <v>0</v>
      </c>
      <c r="T418" s="147">
        <f t="shared" si="123"/>
        <v>0</v>
      </c>
      <c r="AR418" s="148" t="s">
        <v>543</v>
      </c>
      <c r="AT418" s="148" t="s">
        <v>556</v>
      </c>
      <c r="AU418" s="148" t="s">
        <v>173</v>
      </c>
      <c r="AY418" s="13" t="s">
        <v>164</v>
      </c>
      <c r="BE418" s="149">
        <f t="shared" si="124"/>
        <v>0</v>
      </c>
      <c r="BF418" s="149">
        <f t="shared" si="125"/>
        <v>0</v>
      </c>
      <c r="BG418" s="149">
        <f t="shared" si="126"/>
        <v>0</v>
      </c>
      <c r="BH418" s="149">
        <f t="shared" si="127"/>
        <v>0</v>
      </c>
      <c r="BI418" s="149">
        <f t="shared" si="128"/>
        <v>0</v>
      </c>
      <c r="BJ418" s="13" t="s">
        <v>173</v>
      </c>
      <c r="BK418" s="149">
        <f t="shared" si="129"/>
        <v>0</v>
      </c>
      <c r="BL418" s="13" t="s">
        <v>172</v>
      </c>
      <c r="BM418" s="148" t="s">
        <v>1433</v>
      </c>
    </row>
    <row r="419" spans="2:65" s="1" customFormat="1" ht="24.2" customHeight="1">
      <c r="B419" s="135"/>
      <c r="C419" s="155" t="s">
        <v>1434</v>
      </c>
      <c r="D419" s="155" t="s">
        <v>556</v>
      </c>
      <c r="E419" s="156" t="s">
        <v>1435</v>
      </c>
      <c r="F419" s="157" t="s">
        <v>1436</v>
      </c>
      <c r="G419" s="158" t="s">
        <v>192</v>
      </c>
      <c r="H419" s="159">
        <v>4</v>
      </c>
      <c r="I419" s="160"/>
      <c r="J419" s="161">
        <f t="shared" si="120"/>
        <v>0</v>
      </c>
      <c r="K419" s="162"/>
      <c r="L419" s="163"/>
      <c r="M419" s="164" t="s">
        <v>1</v>
      </c>
      <c r="N419" s="165" t="s">
        <v>40</v>
      </c>
      <c r="P419" s="146">
        <f t="shared" si="121"/>
        <v>0</v>
      </c>
      <c r="Q419" s="146">
        <v>2.5000000000000001E-2</v>
      </c>
      <c r="R419" s="146">
        <f t="shared" si="122"/>
        <v>0.1</v>
      </c>
      <c r="S419" s="146">
        <v>0</v>
      </c>
      <c r="T419" s="147">
        <f t="shared" si="123"/>
        <v>0</v>
      </c>
      <c r="AR419" s="148" t="s">
        <v>543</v>
      </c>
      <c r="AT419" s="148" t="s">
        <v>556</v>
      </c>
      <c r="AU419" s="148" t="s">
        <v>173</v>
      </c>
      <c r="AY419" s="13" t="s">
        <v>164</v>
      </c>
      <c r="BE419" s="149">
        <f t="shared" si="124"/>
        <v>0</v>
      </c>
      <c r="BF419" s="149">
        <f t="shared" si="125"/>
        <v>0</v>
      </c>
      <c r="BG419" s="149">
        <f t="shared" si="126"/>
        <v>0</v>
      </c>
      <c r="BH419" s="149">
        <f t="shared" si="127"/>
        <v>0</v>
      </c>
      <c r="BI419" s="149">
        <f t="shared" si="128"/>
        <v>0</v>
      </c>
      <c r="BJ419" s="13" t="s">
        <v>173</v>
      </c>
      <c r="BK419" s="149">
        <f t="shared" si="129"/>
        <v>0</v>
      </c>
      <c r="BL419" s="13" t="s">
        <v>172</v>
      </c>
      <c r="BM419" s="148" t="s">
        <v>1437</v>
      </c>
    </row>
    <row r="420" spans="2:65" s="1" customFormat="1" ht="24.2" customHeight="1">
      <c r="B420" s="135"/>
      <c r="C420" s="155" t="s">
        <v>1438</v>
      </c>
      <c r="D420" s="155" t="s">
        <v>556</v>
      </c>
      <c r="E420" s="156" t="s">
        <v>1439</v>
      </c>
      <c r="F420" s="157" t="s">
        <v>1440</v>
      </c>
      <c r="G420" s="158" t="s">
        <v>192</v>
      </c>
      <c r="H420" s="159">
        <v>1</v>
      </c>
      <c r="I420" s="160"/>
      <c r="J420" s="161">
        <f t="shared" si="120"/>
        <v>0</v>
      </c>
      <c r="K420" s="162"/>
      <c r="L420" s="163"/>
      <c r="M420" s="164" t="s">
        <v>1</v>
      </c>
      <c r="N420" s="165" t="s">
        <v>40</v>
      </c>
      <c r="P420" s="146">
        <f t="shared" si="121"/>
        <v>0</v>
      </c>
      <c r="Q420" s="146">
        <v>2.5000000000000001E-2</v>
      </c>
      <c r="R420" s="146">
        <f t="shared" si="122"/>
        <v>2.5000000000000001E-2</v>
      </c>
      <c r="S420" s="146">
        <v>0</v>
      </c>
      <c r="T420" s="147">
        <f t="shared" si="123"/>
        <v>0</v>
      </c>
      <c r="AR420" s="148" t="s">
        <v>543</v>
      </c>
      <c r="AT420" s="148" t="s">
        <v>556</v>
      </c>
      <c r="AU420" s="148" t="s">
        <v>173</v>
      </c>
      <c r="AY420" s="13" t="s">
        <v>164</v>
      </c>
      <c r="BE420" s="149">
        <f t="shared" si="124"/>
        <v>0</v>
      </c>
      <c r="BF420" s="149">
        <f t="shared" si="125"/>
        <v>0</v>
      </c>
      <c r="BG420" s="149">
        <f t="shared" si="126"/>
        <v>0</v>
      </c>
      <c r="BH420" s="149">
        <f t="shared" si="127"/>
        <v>0</v>
      </c>
      <c r="BI420" s="149">
        <f t="shared" si="128"/>
        <v>0</v>
      </c>
      <c r="BJ420" s="13" t="s">
        <v>173</v>
      </c>
      <c r="BK420" s="149">
        <f t="shared" si="129"/>
        <v>0</v>
      </c>
      <c r="BL420" s="13" t="s">
        <v>172</v>
      </c>
      <c r="BM420" s="148" t="s">
        <v>1441</v>
      </c>
    </row>
    <row r="421" spans="2:65" s="1" customFormat="1" ht="24.2" customHeight="1">
      <c r="B421" s="135"/>
      <c r="C421" s="155" t="s">
        <v>1442</v>
      </c>
      <c r="D421" s="155" t="s">
        <v>556</v>
      </c>
      <c r="E421" s="156" t="s">
        <v>1443</v>
      </c>
      <c r="F421" s="157" t="s">
        <v>1444</v>
      </c>
      <c r="G421" s="158" t="s">
        <v>192</v>
      </c>
      <c r="H421" s="159">
        <v>1</v>
      </c>
      <c r="I421" s="160"/>
      <c r="J421" s="161">
        <f t="shared" si="120"/>
        <v>0</v>
      </c>
      <c r="K421" s="162"/>
      <c r="L421" s="163"/>
      <c r="M421" s="164" t="s">
        <v>1</v>
      </c>
      <c r="N421" s="165" t="s">
        <v>40</v>
      </c>
      <c r="P421" s="146">
        <f t="shared" si="121"/>
        <v>0</v>
      </c>
      <c r="Q421" s="146">
        <v>2.5000000000000001E-2</v>
      </c>
      <c r="R421" s="146">
        <f t="shared" si="122"/>
        <v>2.5000000000000001E-2</v>
      </c>
      <c r="S421" s="146">
        <v>0</v>
      </c>
      <c r="T421" s="147">
        <f t="shared" si="123"/>
        <v>0</v>
      </c>
      <c r="AR421" s="148" t="s">
        <v>543</v>
      </c>
      <c r="AT421" s="148" t="s">
        <v>556</v>
      </c>
      <c r="AU421" s="148" t="s">
        <v>173</v>
      </c>
      <c r="AY421" s="13" t="s">
        <v>164</v>
      </c>
      <c r="BE421" s="149">
        <f t="shared" si="124"/>
        <v>0</v>
      </c>
      <c r="BF421" s="149">
        <f t="shared" si="125"/>
        <v>0</v>
      </c>
      <c r="BG421" s="149">
        <f t="shared" si="126"/>
        <v>0</v>
      </c>
      <c r="BH421" s="149">
        <f t="shared" si="127"/>
        <v>0</v>
      </c>
      <c r="BI421" s="149">
        <f t="shared" si="128"/>
        <v>0</v>
      </c>
      <c r="BJ421" s="13" t="s">
        <v>173</v>
      </c>
      <c r="BK421" s="149">
        <f t="shared" si="129"/>
        <v>0</v>
      </c>
      <c r="BL421" s="13" t="s">
        <v>172</v>
      </c>
      <c r="BM421" s="148" t="s">
        <v>1445</v>
      </c>
    </row>
    <row r="422" spans="2:65" s="1" customFormat="1" ht="24.2" customHeight="1">
      <c r="B422" s="135"/>
      <c r="C422" s="155" t="s">
        <v>1446</v>
      </c>
      <c r="D422" s="155" t="s">
        <v>556</v>
      </c>
      <c r="E422" s="156" t="s">
        <v>1447</v>
      </c>
      <c r="F422" s="157" t="s">
        <v>1448</v>
      </c>
      <c r="G422" s="158" t="s">
        <v>192</v>
      </c>
      <c r="H422" s="159">
        <v>1</v>
      </c>
      <c r="I422" s="160"/>
      <c r="J422" s="161">
        <f t="shared" si="120"/>
        <v>0</v>
      </c>
      <c r="K422" s="162"/>
      <c r="L422" s="163"/>
      <c r="M422" s="164" t="s">
        <v>1</v>
      </c>
      <c r="N422" s="165" t="s">
        <v>40</v>
      </c>
      <c r="P422" s="146">
        <f t="shared" si="121"/>
        <v>0</v>
      </c>
      <c r="Q422" s="146">
        <v>2.5000000000000001E-2</v>
      </c>
      <c r="R422" s="146">
        <f t="shared" si="122"/>
        <v>2.5000000000000001E-2</v>
      </c>
      <c r="S422" s="146">
        <v>0</v>
      </c>
      <c r="T422" s="147">
        <f t="shared" si="123"/>
        <v>0</v>
      </c>
      <c r="AR422" s="148" t="s">
        <v>543</v>
      </c>
      <c r="AT422" s="148" t="s">
        <v>556</v>
      </c>
      <c r="AU422" s="148" t="s">
        <v>173</v>
      </c>
      <c r="AY422" s="13" t="s">
        <v>164</v>
      </c>
      <c r="BE422" s="149">
        <f t="shared" si="124"/>
        <v>0</v>
      </c>
      <c r="BF422" s="149">
        <f t="shared" si="125"/>
        <v>0</v>
      </c>
      <c r="BG422" s="149">
        <f t="shared" si="126"/>
        <v>0</v>
      </c>
      <c r="BH422" s="149">
        <f t="shared" si="127"/>
        <v>0</v>
      </c>
      <c r="BI422" s="149">
        <f t="shared" si="128"/>
        <v>0</v>
      </c>
      <c r="BJ422" s="13" t="s">
        <v>173</v>
      </c>
      <c r="BK422" s="149">
        <f t="shared" si="129"/>
        <v>0</v>
      </c>
      <c r="BL422" s="13" t="s">
        <v>172</v>
      </c>
      <c r="BM422" s="148" t="s">
        <v>1449</v>
      </c>
    </row>
    <row r="423" spans="2:65" s="1" customFormat="1" ht="37.9" customHeight="1">
      <c r="B423" s="135"/>
      <c r="C423" s="136" t="s">
        <v>1450</v>
      </c>
      <c r="D423" s="136" t="s">
        <v>168</v>
      </c>
      <c r="E423" s="137" t="s">
        <v>1451</v>
      </c>
      <c r="F423" s="138" t="s">
        <v>1452</v>
      </c>
      <c r="G423" s="139" t="s">
        <v>192</v>
      </c>
      <c r="H423" s="140">
        <v>2</v>
      </c>
      <c r="I423" s="141"/>
      <c r="J423" s="142">
        <f t="shared" si="120"/>
        <v>0</v>
      </c>
      <c r="K423" s="143"/>
      <c r="L423" s="28"/>
      <c r="M423" s="144" t="s">
        <v>1</v>
      </c>
      <c r="N423" s="145" t="s">
        <v>40</v>
      </c>
      <c r="P423" s="146">
        <f t="shared" si="121"/>
        <v>0</v>
      </c>
      <c r="Q423" s="146">
        <v>0</v>
      </c>
      <c r="R423" s="146">
        <f t="shared" si="122"/>
        <v>0</v>
      </c>
      <c r="S423" s="146">
        <v>0</v>
      </c>
      <c r="T423" s="147">
        <f t="shared" si="123"/>
        <v>0</v>
      </c>
      <c r="AR423" s="148" t="s">
        <v>215</v>
      </c>
      <c r="AT423" s="148" t="s">
        <v>168</v>
      </c>
      <c r="AU423" s="148" t="s">
        <v>173</v>
      </c>
      <c r="AY423" s="13" t="s">
        <v>164</v>
      </c>
      <c r="BE423" s="149">
        <f t="shared" si="124"/>
        <v>0</v>
      </c>
      <c r="BF423" s="149">
        <f t="shared" si="125"/>
        <v>0</v>
      </c>
      <c r="BG423" s="149">
        <f t="shared" si="126"/>
        <v>0</v>
      </c>
      <c r="BH423" s="149">
        <f t="shared" si="127"/>
        <v>0</v>
      </c>
      <c r="BI423" s="149">
        <f t="shared" si="128"/>
        <v>0</v>
      </c>
      <c r="BJ423" s="13" t="s">
        <v>173</v>
      </c>
      <c r="BK423" s="149">
        <f t="shared" si="129"/>
        <v>0</v>
      </c>
      <c r="BL423" s="13" t="s">
        <v>215</v>
      </c>
      <c r="BM423" s="148" t="s">
        <v>1453</v>
      </c>
    </row>
    <row r="424" spans="2:65" s="1" customFormat="1" ht="24.2" customHeight="1">
      <c r="B424" s="135"/>
      <c r="C424" s="155" t="s">
        <v>1454</v>
      </c>
      <c r="D424" s="155" t="s">
        <v>556</v>
      </c>
      <c r="E424" s="156" t="s">
        <v>1423</v>
      </c>
      <c r="F424" s="157" t="s">
        <v>1424</v>
      </c>
      <c r="G424" s="158" t="s">
        <v>192</v>
      </c>
      <c r="H424" s="159">
        <v>4</v>
      </c>
      <c r="I424" s="160"/>
      <c r="J424" s="161">
        <f t="shared" si="120"/>
        <v>0</v>
      </c>
      <c r="K424" s="162"/>
      <c r="L424" s="163"/>
      <c r="M424" s="164" t="s">
        <v>1</v>
      </c>
      <c r="N424" s="165" t="s">
        <v>40</v>
      </c>
      <c r="P424" s="146">
        <f t="shared" si="121"/>
        <v>0</v>
      </c>
      <c r="Q424" s="146">
        <v>1E-3</v>
      </c>
      <c r="R424" s="146">
        <f t="shared" si="122"/>
        <v>4.0000000000000001E-3</v>
      </c>
      <c r="S424" s="146">
        <v>0</v>
      </c>
      <c r="T424" s="147">
        <f t="shared" si="123"/>
        <v>0</v>
      </c>
      <c r="AR424" s="148" t="s">
        <v>284</v>
      </c>
      <c r="AT424" s="148" t="s">
        <v>556</v>
      </c>
      <c r="AU424" s="148" t="s">
        <v>173</v>
      </c>
      <c r="AY424" s="13" t="s">
        <v>164</v>
      </c>
      <c r="BE424" s="149">
        <f t="shared" si="124"/>
        <v>0</v>
      </c>
      <c r="BF424" s="149">
        <f t="shared" si="125"/>
        <v>0</v>
      </c>
      <c r="BG424" s="149">
        <f t="shared" si="126"/>
        <v>0</v>
      </c>
      <c r="BH424" s="149">
        <f t="shared" si="127"/>
        <v>0</v>
      </c>
      <c r="BI424" s="149">
        <f t="shared" si="128"/>
        <v>0</v>
      </c>
      <c r="BJ424" s="13" t="s">
        <v>173</v>
      </c>
      <c r="BK424" s="149">
        <f t="shared" si="129"/>
        <v>0</v>
      </c>
      <c r="BL424" s="13" t="s">
        <v>215</v>
      </c>
      <c r="BM424" s="148" t="s">
        <v>1455</v>
      </c>
    </row>
    <row r="425" spans="2:65" s="1" customFormat="1" ht="24.2" customHeight="1">
      <c r="B425" s="135"/>
      <c r="C425" s="155" t="s">
        <v>1456</v>
      </c>
      <c r="D425" s="155" t="s">
        <v>556</v>
      </c>
      <c r="E425" s="156" t="s">
        <v>1457</v>
      </c>
      <c r="F425" s="157" t="s">
        <v>1458</v>
      </c>
      <c r="G425" s="158" t="s">
        <v>192</v>
      </c>
      <c r="H425" s="159">
        <v>1</v>
      </c>
      <c r="I425" s="160"/>
      <c r="J425" s="161">
        <f t="shared" si="120"/>
        <v>0</v>
      </c>
      <c r="K425" s="162"/>
      <c r="L425" s="163"/>
      <c r="M425" s="164" t="s">
        <v>1</v>
      </c>
      <c r="N425" s="165" t="s">
        <v>40</v>
      </c>
      <c r="P425" s="146">
        <f t="shared" si="121"/>
        <v>0</v>
      </c>
      <c r="Q425" s="146">
        <v>2.5000000000000001E-2</v>
      </c>
      <c r="R425" s="146">
        <f t="shared" si="122"/>
        <v>2.5000000000000001E-2</v>
      </c>
      <c r="S425" s="146">
        <v>0</v>
      </c>
      <c r="T425" s="147">
        <f t="shared" si="123"/>
        <v>0</v>
      </c>
      <c r="AR425" s="148" t="s">
        <v>284</v>
      </c>
      <c r="AT425" s="148" t="s">
        <v>556</v>
      </c>
      <c r="AU425" s="148" t="s">
        <v>173</v>
      </c>
      <c r="AY425" s="13" t="s">
        <v>164</v>
      </c>
      <c r="BE425" s="149">
        <f t="shared" si="124"/>
        <v>0</v>
      </c>
      <c r="BF425" s="149">
        <f t="shared" si="125"/>
        <v>0</v>
      </c>
      <c r="BG425" s="149">
        <f t="shared" si="126"/>
        <v>0</v>
      </c>
      <c r="BH425" s="149">
        <f t="shared" si="127"/>
        <v>0</v>
      </c>
      <c r="BI425" s="149">
        <f t="shared" si="128"/>
        <v>0</v>
      </c>
      <c r="BJ425" s="13" t="s">
        <v>173</v>
      </c>
      <c r="BK425" s="149">
        <f t="shared" si="129"/>
        <v>0</v>
      </c>
      <c r="BL425" s="13" t="s">
        <v>215</v>
      </c>
      <c r="BM425" s="148" t="s">
        <v>1459</v>
      </c>
    </row>
    <row r="426" spans="2:65" s="1" customFormat="1" ht="24.2" customHeight="1">
      <c r="B426" s="135"/>
      <c r="C426" s="155" t="s">
        <v>1460</v>
      </c>
      <c r="D426" s="155" t="s">
        <v>556</v>
      </c>
      <c r="E426" s="156" t="s">
        <v>1461</v>
      </c>
      <c r="F426" s="157" t="s">
        <v>1462</v>
      </c>
      <c r="G426" s="158" t="s">
        <v>192</v>
      </c>
      <c r="H426" s="159">
        <v>1</v>
      </c>
      <c r="I426" s="160"/>
      <c r="J426" s="161">
        <f t="shared" si="120"/>
        <v>0</v>
      </c>
      <c r="K426" s="162"/>
      <c r="L426" s="163"/>
      <c r="M426" s="164" t="s">
        <v>1</v>
      </c>
      <c r="N426" s="165" t="s">
        <v>40</v>
      </c>
      <c r="P426" s="146">
        <f t="shared" si="121"/>
        <v>0</v>
      </c>
      <c r="Q426" s="146">
        <v>2.5000000000000001E-2</v>
      </c>
      <c r="R426" s="146">
        <f t="shared" si="122"/>
        <v>2.5000000000000001E-2</v>
      </c>
      <c r="S426" s="146">
        <v>0</v>
      </c>
      <c r="T426" s="147">
        <f t="shared" si="123"/>
        <v>0</v>
      </c>
      <c r="AR426" s="148" t="s">
        <v>284</v>
      </c>
      <c r="AT426" s="148" t="s">
        <v>556</v>
      </c>
      <c r="AU426" s="148" t="s">
        <v>173</v>
      </c>
      <c r="AY426" s="13" t="s">
        <v>164</v>
      </c>
      <c r="BE426" s="149">
        <f t="shared" si="124"/>
        <v>0</v>
      </c>
      <c r="BF426" s="149">
        <f t="shared" si="125"/>
        <v>0</v>
      </c>
      <c r="BG426" s="149">
        <f t="shared" si="126"/>
        <v>0</v>
      </c>
      <c r="BH426" s="149">
        <f t="shared" si="127"/>
        <v>0</v>
      </c>
      <c r="BI426" s="149">
        <f t="shared" si="128"/>
        <v>0</v>
      </c>
      <c r="BJ426" s="13" t="s">
        <v>173</v>
      </c>
      <c r="BK426" s="149">
        <f t="shared" si="129"/>
        <v>0</v>
      </c>
      <c r="BL426" s="13" t="s">
        <v>215</v>
      </c>
      <c r="BM426" s="148" t="s">
        <v>1463</v>
      </c>
    </row>
    <row r="427" spans="2:65" s="1" customFormat="1" ht="24.2" customHeight="1">
      <c r="B427" s="135"/>
      <c r="C427" s="136" t="s">
        <v>1464</v>
      </c>
      <c r="D427" s="136" t="s">
        <v>168</v>
      </c>
      <c r="E427" s="137" t="s">
        <v>1465</v>
      </c>
      <c r="F427" s="138" t="s">
        <v>1466</v>
      </c>
      <c r="G427" s="139" t="s">
        <v>1052</v>
      </c>
      <c r="H427" s="166"/>
      <c r="I427" s="141"/>
      <c r="J427" s="142">
        <f t="shared" si="120"/>
        <v>0</v>
      </c>
      <c r="K427" s="143"/>
      <c r="L427" s="28"/>
      <c r="M427" s="144" t="s">
        <v>1</v>
      </c>
      <c r="N427" s="145" t="s">
        <v>40</v>
      </c>
      <c r="P427" s="146">
        <f t="shared" si="121"/>
        <v>0</v>
      </c>
      <c r="Q427" s="146">
        <v>0</v>
      </c>
      <c r="R427" s="146">
        <f t="shared" si="122"/>
        <v>0</v>
      </c>
      <c r="S427" s="146">
        <v>0</v>
      </c>
      <c r="T427" s="147">
        <f t="shared" si="123"/>
        <v>0</v>
      </c>
      <c r="AR427" s="148" t="s">
        <v>215</v>
      </c>
      <c r="AT427" s="148" t="s">
        <v>168</v>
      </c>
      <c r="AU427" s="148" t="s">
        <v>173</v>
      </c>
      <c r="AY427" s="13" t="s">
        <v>164</v>
      </c>
      <c r="BE427" s="149">
        <f t="shared" si="124"/>
        <v>0</v>
      </c>
      <c r="BF427" s="149">
        <f t="shared" si="125"/>
        <v>0</v>
      </c>
      <c r="BG427" s="149">
        <f t="shared" si="126"/>
        <v>0</v>
      </c>
      <c r="BH427" s="149">
        <f t="shared" si="127"/>
        <v>0</v>
      </c>
      <c r="BI427" s="149">
        <f t="shared" si="128"/>
        <v>0</v>
      </c>
      <c r="BJ427" s="13" t="s">
        <v>173</v>
      </c>
      <c r="BK427" s="149">
        <f t="shared" si="129"/>
        <v>0</v>
      </c>
      <c r="BL427" s="13" t="s">
        <v>215</v>
      </c>
      <c r="BM427" s="148" t="s">
        <v>1467</v>
      </c>
    </row>
    <row r="428" spans="2:65" s="11" customFormat="1" ht="22.9" customHeight="1">
      <c r="B428" s="123"/>
      <c r="D428" s="124" t="s">
        <v>73</v>
      </c>
      <c r="E428" s="133" t="s">
        <v>1468</v>
      </c>
      <c r="F428" s="133" t="s">
        <v>1469</v>
      </c>
      <c r="I428" s="126"/>
      <c r="J428" s="134">
        <f>BK428</f>
        <v>0</v>
      </c>
      <c r="L428" s="123"/>
      <c r="M428" s="128"/>
      <c r="P428" s="129">
        <f>SUM(P429:P438)</f>
        <v>0</v>
      </c>
      <c r="R428" s="129">
        <f>SUM(R429:R438)</f>
        <v>0</v>
      </c>
      <c r="T428" s="130">
        <f>SUM(T429:T438)</f>
        <v>0</v>
      </c>
      <c r="AR428" s="124" t="s">
        <v>173</v>
      </c>
      <c r="AT428" s="131" t="s">
        <v>73</v>
      </c>
      <c r="AU428" s="131" t="s">
        <v>82</v>
      </c>
      <c r="AY428" s="124" t="s">
        <v>164</v>
      </c>
      <c r="BK428" s="132">
        <f>SUM(BK429:BK438)</f>
        <v>0</v>
      </c>
    </row>
    <row r="429" spans="2:65" s="1" customFormat="1" ht="24.2" customHeight="1">
      <c r="B429" s="135"/>
      <c r="C429" s="136" t="s">
        <v>1470</v>
      </c>
      <c r="D429" s="136" t="s">
        <v>168</v>
      </c>
      <c r="E429" s="137" t="s">
        <v>1471</v>
      </c>
      <c r="F429" s="138" t="s">
        <v>1472</v>
      </c>
      <c r="G429" s="139" t="s">
        <v>402</v>
      </c>
      <c r="H429" s="140">
        <v>1</v>
      </c>
      <c r="I429" s="141"/>
      <c r="J429" s="142">
        <f>ROUND(I429*H429,2)</f>
        <v>0</v>
      </c>
      <c r="K429" s="143"/>
      <c r="L429" s="28"/>
      <c r="M429" s="144" t="s">
        <v>1</v>
      </c>
      <c r="N429" s="145" t="s">
        <v>40</v>
      </c>
      <c r="P429" s="146">
        <f>O429*H429</f>
        <v>0</v>
      </c>
      <c r="Q429" s="146">
        <v>0</v>
      </c>
      <c r="R429" s="146">
        <f>Q429*H429</f>
        <v>0</v>
      </c>
      <c r="S429" s="146">
        <v>0</v>
      </c>
      <c r="T429" s="147">
        <f>S429*H429</f>
        <v>0</v>
      </c>
      <c r="AR429" s="148" t="s">
        <v>215</v>
      </c>
      <c r="AT429" s="148" t="s">
        <v>168</v>
      </c>
      <c r="AU429" s="148" t="s">
        <v>173</v>
      </c>
      <c r="AY429" s="13" t="s">
        <v>164</v>
      </c>
      <c r="BE429" s="149">
        <f>IF(N429="základná",J429,0)</f>
        <v>0</v>
      </c>
      <c r="BF429" s="149">
        <f>IF(N429="znížená",J429,0)</f>
        <v>0</v>
      </c>
      <c r="BG429" s="149">
        <f>IF(N429="zákl. prenesená",J429,0)</f>
        <v>0</v>
      </c>
      <c r="BH429" s="149">
        <f>IF(N429="zníž. prenesená",J429,0)</f>
        <v>0</v>
      </c>
      <c r="BI429" s="149">
        <f>IF(N429="nulová",J429,0)</f>
        <v>0</v>
      </c>
      <c r="BJ429" s="13" t="s">
        <v>173</v>
      </c>
      <c r="BK429" s="149">
        <f>ROUND(I429*H429,2)</f>
        <v>0</v>
      </c>
      <c r="BL429" s="13" t="s">
        <v>215</v>
      </c>
      <c r="BM429" s="148" t="s">
        <v>1473</v>
      </c>
    </row>
    <row r="430" spans="2:65" s="1" customFormat="1" ht="117">
      <c r="B430" s="28"/>
      <c r="D430" s="167" t="s">
        <v>1474</v>
      </c>
      <c r="F430" s="168" t="s">
        <v>1475</v>
      </c>
      <c r="I430" s="169"/>
      <c r="L430" s="28"/>
      <c r="M430" s="170"/>
      <c r="T430" s="55"/>
      <c r="AT430" s="13" t="s">
        <v>1474</v>
      </c>
      <c r="AU430" s="13" t="s">
        <v>173</v>
      </c>
    </row>
    <row r="431" spans="2:65" s="1" customFormat="1" ht="16.5" customHeight="1">
      <c r="B431" s="135"/>
      <c r="C431" s="136" t="s">
        <v>1476</v>
      </c>
      <c r="D431" s="136" t="s">
        <v>168</v>
      </c>
      <c r="E431" s="137" t="s">
        <v>1477</v>
      </c>
      <c r="F431" s="138" t="s">
        <v>1478</v>
      </c>
      <c r="G431" s="139" t="s">
        <v>402</v>
      </c>
      <c r="H431" s="140">
        <v>1</v>
      </c>
      <c r="I431" s="141"/>
      <c r="J431" s="142">
        <f t="shared" ref="J431:J438" si="130">ROUND(I431*H431,2)</f>
        <v>0</v>
      </c>
      <c r="K431" s="143"/>
      <c r="L431" s="28"/>
      <c r="M431" s="144" t="s">
        <v>1</v>
      </c>
      <c r="N431" s="145" t="s">
        <v>40</v>
      </c>
      <c r="P431" s="146">
        <f t="shared" ref="P431:P438" si="131">O431*H431</f>
        <v>0</v>
      </c>
      <c r="Q431" s="146">
        <v>0</v>
      </c>
      <c r="R431" s="146">
        <f t="shared" ref="R431:R438" si="132">Q431*H431</f>
        <v>0</v>
      </c>
      <c r="S431" s="146">
        <v>0</v>
      </c>
      <c r="T431" s="147">
        <f t="shared" ref="T431:T438" si="133">S431*H431</f>
        <v>0</v>
      </c>
      <c r="AR431" s="148" t="s">
        <v>215</v>
      </c>
      <c r="AT431" s="148" t="s">
        <v>168</v>
      </c>
      <c r="AU431" s="148" t="s">
        <v>173</v>
      </c>
      <c r="AY431" s="13" t="s">
        <v>164</v>
      </c>
      <c r="BE431" s="149">
        <f t="shared" ref="BE431:BE438" si="134">IF(N431="základná",J431,0)</f>
        <v>0</v>
      </c>
      <c r="BF431" s="149">
        <f t="shared" ref="BF431:BF438" si="135">IF(N431="znížená",J431,0)</f>
        <v>0</v>
      </c>
      <c r="BG431" s="149">
        <f t="shared" ref="BG431:BG438" si="136">IF(N431="zákl. prenesená",J431,0)</f>
        <v>0</v>
      </c>
      <c r="BH431" s="149">
        <f t="shared" ref="BH431:BH438" si="137">IF(N431="zníž. prenesená",J431,0)</f>
        <v>0</v>
      </c>
      <c r="BI431" s="149">
        <f t="shared" ref="BI431:BI438" si="138">IF(N431="nulová",J431,0)</f>
        <v>0</v>
      </c>
      <c r="BJ431" s="13" t="s">
        <v>173</v>
      </c>
      <c r="BK431" s="149">
        <f t="shared" ref="BK431:BK438" si="139">ROUND(I431*H431,2)</f>
        <v>0</v>
      </c>
      <c r="BL431" s="13" t="s">
        <v>215</v>
      </c>
      <c r="BM431" s="148" t="s">
        <v>1479</v>
      </c>
    </row>
    <row r="432" spans="2:65" s="1" customFormat="1" ht="24.2" customHeight="1">
      <c r="B432" s="135"/>
      <c r="C432" s="155" t="s">
        <v>1480</v>
      </c>
      <c r="D432" s="155" t="s">
        <v>556</v>
      </c>
      <c r="E432" s="156" t="s">
        <v>1481</v>
      </c>
      <c r="F432" s="157" t="s">
        <v>1482</v>
      </c>
      <c r="G432" s="158" t="s">
        <v>192</v>
      </c>
      <c r="H432" s="159">
        <v>1</v>
      </c>
      <c r="I432" s="160"/>
      <c r="J432" s="161">
        <f t="shared" si="130"/>
        <v>0</v>
      </c>
      <c r="K432" s="162"/>
      <c r="L432" s="163"/>
      <c r="M432" s="164" t="s">
        <v>1</v>
      </c>
      <c r="N432" s="165" t="s">
        <v>40</v>
      </c>
      <c r="P432" s="146">
        <f t="shared" si="131"/>
        <v>0</v>
      </c>
      <c r="Q432" s="146">
        <v>0</v>
      </c>
      <c r="R432" s="146">
        <f t="shared" si="132"/>
        <v>0</v>
      </c>
      <c r="S432" s="146">
        <v>0</v>
      </c>
      <c r="T432" s="147">
        <f t="shared" si="133"/>
        <v>0</v>
      </c>
      <c r="AR432" s="148" t="s">
        <v>284</v>
      </c>
      <c r="AT432" s="148" t="s">
        <v>556</v>
      </c>
      <c r="AU432" s="148" t="s">
        <v>173</v>
      </c>
      <c r="AY432" s="13" t="s">
        <v>164</v>
      </c>
      <c r="BE432" s="149">
        <f t="shared" si="134"/>
        <v>0</v>
      </c>
      <c r="BF432" s="149">
        <f t="shared" si="135"/>
        <v>0</v>
      </c>
      <c r="BG432" s="149">
        <f t="shared" si="136"/>
        <v>0</v>
      </c>
      <c r="BH432" s="149">
        <f t="shared" si="137"/>
        <v>0</v>
      </c>
      <c r="BI432" s="149">
        <f t="shared" si="138"/>
        <v>0</v>
      </c>
      <c r="BJ432" s="13" t="s">
        <v>173</v>
      </c>
      <c r="BK432" s="149">
        <f t="shared" si="139"/>
        <v>0</v>
      </c>
      <c r="BL432" s="13" t="s">
        <v>215</v>
      </c>
      <c r="BM432" s="148" t="s">
        <v>1483</v>
      </c>
    </row>
    <row r="433" spans="2:65" s="1" customFormat="1" ht="24.2" customHeight="1">
      <c r="B433" s="135"/>
      <c r="C433" s="155" t="s">
        <v>1484</v>
      </c>
      <c r="D433" s="155" t="s">
        <v>556</v>
      </c>
      <c r="E433" s="156" t="s">
        <v>1485</v>
      </c>
      <c r="F433" s="157" t="s">
        <v>1486</v>
      </c>
      <c r="G433" s="158" t="s">
        <v>192</v>
      </c>
      <c r="H433" s="159">
        <v>5</v>
      </c>
      <c r="I433" s="160"/>
      <c r="J433" s="161">
        <f t="shared" si="130"/>
        <v>0</v>
      </c>
      <c r="K433" s="162"/>
      <c r="L433" s="163"/>
      <c r="M433" s="164" t="s">
        <v>1</v>
      </c>
      <c r="N433" s="165" t="s">
        <v>40</v>
      </c>
      <c r="P433" s="146">
        <f t="shared" si="131"/>
        <v>0</v>
      </c>
      <c r="Q433" s="146">
        <v>0</v>
      </c>
      <c r="R433" s="146">
        <f t="shared" si="132"/>
        <v>0</v>
      </c>
      <c r="S433" s="146">
        <v>0</v>
      </c>
      <c r="T433" s="147">
        <f t="shared" si="133"/>
        <v>0</v>
      </c>
      <c r="AR433" s="148" t="s">
        <v>284</v>
      </c>
      <c r="AT433" s="148" t="s">
        <v>556</v>
      </c>
      <c r="AU433" s="148" t="s">
        <v>173</v>
      </c>
      <c r="AY433" s="13" t="s">
        <v>164</v>
      </c>
      <c r="BE433" s="149">
        <f t="shared" si="134"/>
        <v>0</v>
      </c>
      <c r="BF433" s="149">
        <f t="shared" si="135"/>
        <v>0</v>
      </c>
      <c r="BG433" s="149">
        <f t="shared" si="136"/>
        <v>0</v>
      </c>
      <c r="BH433" s="149">
        <f t="shared" si="137"/>
        <v>0</v>
      </c>
      <c r="BI433" s="149">
        <f t="shared" si="138"/>
        <v>0</v>
      </c>
      <c r="BJ433" s="13" t="s">
        <v>173</v>
      </c>
      <c r="BK433" s="149">
        <f t="shared" si="139"/>
        <v>0</v>
      </c>
      <c r="BL433" s="13" t="s">
        <v>215</v>
      </c>
      <c r="BM433" s="148" t="s">
        <v>1487</v>
      </c>
    </row>
    <row r="434" spans="2:65" s="1" customFormat="1" ht="16.5" customHeight="1">
      <c r="B434" s="135"/>
      <c r="C434" s="155" t="s">
        <v>1488</v>
      </c>
      <c r="D434" s="155" t="s">
        <v>556</v>
      </c>
      <c r="E434" s="156" t="s">
        <v>1489</v>
      </c>
      <c r="F434" s="157" t="s">
        <v>1490</v>
      </c>
      <c r="G434" s="158" t="s">
        <v>192</v>
      </c>
      <c r="H434" s="159">
        <v>1</v>
      </c>
      <c r="I434" s="160"/>
      <c r="J434" s="161">
        <f t="shared" si="130"/>
        <v>0</v>
      </c>
      <c r="K434" s="162"/>
      <c r="L434" s="163"/>
      <c r="M434" s="164" t="s">
        <v>1</v>
      </c>
      <c r="N434" s="165" t="s">
        <v>40</v>
      </c>
      <c r="P434" s="146">
        <f t="shared" si="131"/>
        <v>0</v>
      </c>
      <c r="Q434" s="146">
        <v>0</v>
      </c>
      <c r="R434" s="146">
        <f t="shared" si="132"/>
        <v>0</v>
      </c>
      <c r="S434" s="146">
        <v>0</v>
      </c>
      <c r="T434" s="147">
        <f t="shared" si="133"/>
        <v>0</v>
      </c>
      <c r="AR434" s="148" t="s">
        <v>284</v>
      </c>
      <c r="AT434" s="148" t="s">
        <v>556</v>
      </c>
      <c r="AU434" s="148" t="s">
        <v>173</v>
      </c>
      <c r="AY434" s="13" t="s">
        <v>164</v>
      </c>
      <c r="BE434" s="149">
        <f t="shared" si="134"/>
        <v>0</v>
      </c>
      <c r="BF434" s="149">
        <f t="shared" si="135"/>
        <v>0</v>
      </c>
      <c r="BG434" s="149">
        <f t="shared" si="136"/>
        <v>0</v>
      </c>
      <c r="BH434" s="149">
        <f t="shared" si="137"/>
        <v>0</v>
      </c>
      <c r="BI434" s="149">
        <f t="shared" si="138"/>
        <v>0</v>
      </c>
      <c r="BJ434" s="13" t="s">
        <v>173</v>
      </c>
      <c r="BK434" s="149">
        <f t="shared" si="139"/>
        <v>0</v>
      </c>
      <c r="BL434" s="13" t="s">
        <v>215</v>
      </c>
      <c r="BM434" s="148" t="s">
        <v>1491</v>
      </c>
    </row>
    <row r="435" spans="2:65" s="1" customFormat="1" ht="16.5" customHeight="1">
      <c r="B435" s="135"/>
      <c r="C435" s="155" t="s">
        <v>1492</v>
      </c>
      <c r="D435" s="155" t="s">
        <v>556</v>
      </c>
      <c r="E435" s="156" t="s">
        <v>1493</v>
      </c>
      <c r="F435" s="157" t="s">
        <v>1494</v>
      </c>
      <c r="G435" s="158" t="s">
        <v>192</v>
      </c>
      <c r="H435" s="159">
        <v>5</v>
      </c>
      <c r="I435" s="160"/>
      <c r="J435" s="161">
        <f t="shared" si="130"/>
        <v>0</v>
      </c>
      <c r="K435" s="162"/>
      <c r="L435" s="163"/>
      <c r="M435" s="164" t="s">
        <v>1</v>
      </c>
      <c r="N435" s="165" t="s">
        <v>40</v>
      </c>
      <c r="P435" s="146">
        <f t="shared" si="131"/>
        <v>0</v>
      </c>
      <c r="Q435" s="146">
        <v>0</v>
      </c>
      <c r="R435" s="146">
        <f t="shared" si="132"/>
        <v>0</v>
      </c>
      <c r="S435" s="146">
        <v>0</v>
      </c>
      <c r="T435" s="147">
        <f t="shared" si="133"/>
        <v>0</v>
      </c>
      <c r="AR435" s="148" t="s">
        <v>284</v>
      </c>
      <c r="AT435" s="148" t="s">
        <v>556</v>
      </c>
      <c r="AU435" s="148" t="s">
        <v>173</v>
      </c>
      <c r="AY435" s="13" t="s">
        <v>164</v>
      </c>
      <c r="BE435" s="149">
        <f t="shared" si="134"/>
        <v>0</v>
      </c>
      <c r="BF435" s="149">
        <f t="shared" si="135"/>
        <v>0</v>
      </c>
      <c r="BG435" s="149">
        <f t="shared" si="136"/>
        <v>0</v>
      </c>
      <c r="BH435" s="149">
        <f t="shared" si="137"/>
        <v>0</v>
      </c>
      <c r="BI435" s="149">
        <f t="shared" si="138"/>
        <v>0</v>
      </c>
      <c r="BJ435" s="13" t="s">
        <v>173</v>
      </c>
      <c r="BK435" s="149">
        <f t="shared" si="139"/>
        <v>0</v>
      </c>
      <c r="BL435" s="13" t="s">
        <v>215</v>
      </c>
      <c r="BM435" s="148" t="s">
        <v>1495</v>
      </c>
    </row>
    <row r="436" spans="2:65" s="1" customFormat="1" ht="16.5" customHeight="1">
      <c r="B436" s="135"/>
      <c r="C436" s="155" t="s">
        <v>1496</v>
      </c>
      <c r="D436" s="155" t="s">
        <v>556</v>
      </c>
      <c r="E436" s="156" t="s">
        <v>1497</v>
      </c>
      <c r="F436" s="157" t="s">
        <v>1498</v>
      </c>
      <c r="G436" s="158" t="s">
        <v>192</v>
      </c>
      <c r="H436" s="159">
        <v>1</v>
      </c>
      <c r="I436" s="160"/>
      <c r="J436" s="161">
        <f t="shared" si="130"/>
        <v>0</v>
      </c>
      <c r="K436" s="162"/>
      <c r="L436" s="163"/>
      <c r="M436" s="164" t="s">
        <v>1</v>
      </c>
      <c r="N436" s="165" t="s">
        <v>40</v>
      </c>
      <c r="P436" s="146">
        <f t="shared" si="131"/>
        <v>0</v>
      </c>
      <c r="Q436" s="146">
        <v>0</v>
      </c>
      <c r="R436" s="146">
        <f t="shared" si="132"/>
        <v>0</v>
      </c>
      <c r="S436" s="146">
        <v>0</v>
      </c>
      <c r="T436" s="147">
        <f t="shared" si="133"/>
        <v>0</v>
      </c>
      <c r="AR436" s="148" t="s">
        <v>284</v>
      </c>
      <c r="AT436" s="148" t="s">
        <v>556</v>
      </c>
      <c r="AU436" s="148" t="s">
        <v>173</v>
      </c>
      <c r="AY436" s="13" t="s">
        <v>164</v>
      </c>
      <c r="BE436" s="149">
        <f t="shared" si="134"/>
        <v>0</v>
      </c>
      <c r="BF436" s="149">
        <f t="shared" si="135"/>
        <v>0</v>
      </c>
      <c r="BG436" s="149">
        <f t="shared" si="136"/>
        <v>0</v>
      </c>
      <c r="BH436" s="149">
        <f t="shared" si="137"/>
        <v>0</v>
      </c>
      <c r="BI436" s="149">
        <f t="shared" si="138"/>
        <v>0</v>
      </c>
      <c r="BJ436" s="13" t="s">
        <v>173</v>
      </c>
      <c r="BK436" s="149">
        <f t="shared" si="139"/>
        <v>0</v>
      </c>
      <c r="BL436" s="13" t="s">
        <v>215</v>
      </c>
      <c r="BM436" s="148" t="s">
        <v>1499</v>
      </c>
    </row>
    <row r="437" spans="2:65" s="1" customFormat="1" ht="16.5" customHeight="1">
      <c r="B437" s="135"/>
      <c r="C437" s="155" t="s">
        <v>1500</v>
      </c>
      <c r="D437" s="155" t="s">
        <v>556</v>
      </c>
      <c r="E437" s="156" t="s">
        <v>1501</v>
      </c>
      <c r="F437" s="157" t="s">
        <v>1502</v>
      </c>
      <c r="G437" s="158" t="s">
        <v>192</v>
      </c>
      <c r="H437" s="159">
        <v>1</v>
      </c>
      <c r="I437" s="160"/>
      <c r="J437" s="161">
        <f t="shared" si="130"/>
        <v>0</v>
      </c>
      <c r="K437" s="162"/>
      <c r="L437" s="163"/>
      <c r="M437" s="164" t="s">
        <v>1</v>
      </c>
      <c r="N437" s="165" t="s">
        <v>40</v>
      </c>
      <c r="P437" s="146">
        <f t="shared" si="131"/>
        <v>0</v>
      </c>
      <c r="Q437" s="146">
        <v>0</v>
      </c>
      <c r="R437" s="146">
        <f t="shared" si="132"/>
        <v>0</v>
      </c>
      <c r="S437" s="146">
        <v>0</v>
      </c>
      <c r="T437" s="147">
        <f t="shared" si="133"/>
        <v>0</v>
      </c>
      <c r="AR437" s="148" t="s">
        <v>284</v>
      </c>
      <c r="AT437" s="148" t="s">
        <v>556</v>
      </c>
      <c r="AU437" s="148" t="s">
        <v>173</v>
      </c>
      <c r="AY437" s="13" t="s">
        <v>164</v>
      </c>
      <c r="BE437" s="149">
        <f t="shared" si="134"/>
        <v>0</v>
      </c>
      <c r="BF437" s="149">
        <f t="shared" si="135"/>
        <v>0</v>
      </c>
      <c r="BG437" s="149">
        <f t="shared" si="136"/>
        <v>0</v>
      </c>
      <c r="BH437" s="149">
        <f t="shared" si="137"/>
        <v>0</v>
      </c>
      <c r="BI437" s="149">
        <f t="shared" si="138"/>
        <v>0</v>
      </c>
      <c r="BJ437" s="13" t="s">
        <v>173</v>
      </c>
      <c r="BK437" s="149">
        <f t="shared" si="139"/>
        <v>0</v>
      </c>
      <c r="BL437" s="13" t="s">
        <v>215</v>
      </c>
      <c r="BM437" s="148" t="s">
        <v>1503</v>
      </c>
    </row>
    <row r="438" spans="2:65" s="1" customFormat="1" ht="16.5" customHeight="1">
      <c r="B438" s="135"/>
      <c r="C438" s="155" t="s">
        <v>1504</v>
      </c>
      <c r="D438" s="155" t="s">
        <v>556</v>
      </c>
      <c r="E438" s="156" t="s">
        <v>1505</v>
      </c>
      <c r="F438" s="157" t="s">
        <v>1506</v>
      </c>
      <c r="G438" s="158" t="s">
        <v>192</v>
      </c>
      <c r="H438" s="159">
        <v>1</v>
      </c>
      <c r="I438" s="160"/>
      <c r="J438" s="161">
        <f t="shared" si="130"/>
        <v>0</v>
      </c>
      <c r="K438" s="162"/>
      <c r="L438" s="163"/>
      <c r="M438" s="164" t="s">
        <v>1</v>
      </c>
      <c r="N438" s="165" t="s">
        <v>40</v>
      </c>
      <c r="P438" s="146">
        <f t="shared" si="131"/>
        <v>0</v>
      </c>
      <c r="Q438" s="146">
        <v>0</v>
      </c>
      <c r="R438" s="146">
        <f t="shared" si="132"/>
        <v>0</v>
      </c>
      <c r="S438" s="146">
        <v>0</v>
      </c>
      <c r="T438" s="147">
        <f t="shared" si="133"/>
        <v>0</v>
      </c>
      <c r="AR438" s="148" t="s">
        <v>284</v>
      </c>
      <c r="AT438" s="148" t="s">
        <v>556</v>
      </c>
      <c r="AU438" s="148" t="s">
        <v>173</v>
      </c>
      <c r="AY438" s="13" t="s">
        <v>164</v>
      </c>
      <c r="BE438" s="149">
        <f t="shared" si="134"/>
        <v>0</v>
      </c>
      <c r="BF438" s="149">
        <f t="shared" si="135"/>
        <v>0</v>
      </c>
      <c r="BG438" s="149">
        <f t="shared" si="136"/>
        <v>0</v>
      </c>
      <c r="BH438" s="149">
        <f t="shared" si="137"/>
        <v>0</v>
      </c>
      <c r="BI438" s="149">
        <f t="shared" si="138"/>
        <v>0</v>
      </c>
      <c r="BJ438" s="13" t="s">
        <v>173</v>
      </c>
      <c r="BK438" s="149">
        <f t="shared" si="139"/>
        <v>0</v>
      </c>
      <c r="BL438" s="13" t="s">
        <v>215</v>
      </c>
      <c r="BM438" s="148" t="s">
        <v>1507</v>
      </c>
    </row>
    <row r="439" spans="2:65" s="11" customFormat="1" ht="22.9" customHeight="1">
      <c r="B439" s="123"/>
      <c r="D439" s="124" t="s">
        <v>73</v>
      </c>
      <c r="E439" s="133" t="s">
        <v>408</v>
      </c>
      <c r="F439" s="133" t="s">
        <v>409</v>
      </c>
      <c r="I439" s="126"/>
      <c r="J439" s="134">
        <f>BK439</f>
        <v>0</v>
      </c>
      <c r="L439" s="123"/>
      <c r="M439" s="128"/>
      <c r="P439" s="129">
        <f>SUM(P440:P536)</f>
        <v>0</v>
      </c>
      <c r="R439" s="129">
        <f>SUM(R440:R536)</f>
        <v>1989.5526224637204</v>
      </c>
      <c r="T439" s="130">
        <f>SUM(T440:T536)</f>
        <v>0</v>
      </c>
      <c r="AR439" s="124" t="s">
        <v>173</v>
      </c>
      <c r="AT439" s="131" t="s">
        <v>73</v>
      </c>
      <c r="AU439" s="131" t="s">
        <v>82</v>
      </c>
      <c r="AY439" s="124" t="s">
        <v>164</v>
      </c>
      <c r="BK439" s="132">
        <f>SUM(BK440:BK536)</f>
        <v>0</v>
      </c>
    </row>
    <row r="440" spans="2:65" s="1" customFormat="1" ht="24.2" customHeight="1">
      <c r="B440" s="135"/>
      <c r="C440" s="136" t="s">
        <v>1508</v>
      </c>
      <c r="D440" s="136" t="s">
        <v>168</v>
      </c>
      <c r="E440" s="137" t="s">
        <v>1509</v>
      </c>
      <c r="F440" s="138" t="s">
        <v>1510</v>
      </c>
      <c r="G440" s="139" t="s">
        <v>425</v>
      </c>
      <c r="H440" s="140">
        <v>1827.76</v>
      </c>
      <c r="I440" s="141"/>
      <c r="J440" s="142">
        <f t="shared" ref="J440:J464" si="140">ROUND(I440*H440,2)</f>
        <v>0</v>
      </c>
      <c r="K440" s="143"/>
      <c r="L440" s="28"/>
      <c r="M440" s="144" t="s">
        <v>1</v>
      </c>
      <c r="N440" s="145" t="s">
        <v>40</v>
      </c>
      <c r="P440" s="146">
        <f t="shared" ref="P440:P464" si="141">O440*H440</f>
        <v>0</v>
      </c>
      <c r="Q440" s="146">
        <v>5.0000000000000002E-5</v>
      </c>
      <c r="R440" s="146">
        <f t="shared" ref="R440:R464" si="142">Q440*H440</f>
        <v>9.1387999999999997E-2</v>
      </c>
      <c r="S440" s="146">
        <v>0</v>
      </c>
      <c r="T440" s="147">
        <f t="shared" ref="T440:T464" si="143">S440*H440</f>
        <v>0</v>
      </c>
      <c r="AR440" s="148" t="s">
        <v>215</v>
      </c>
      <c r="AT440" s="148" t="s">
        <v>168</v>
      </c>
      <c r="AU440" s="148" t="s">
        <v>173</v>
      </c>
      <c r="AY440" s="13" t="s">
        <v>164</v>
      </c>
      <c r="BE440" s="149">
        <f t="shared" ref="BE440:BE464" si="144">IF(N440="základná",J440,0)</f>
        <v>0</v>
      </c>
      <c r="BF440" s="149">
        <f t="shared" ref="BF440:BF464" si="145">IF(N440="znížená",J440,0)</f>
        <v>0</v>
      </c>
      <c r="BG440" s="149">
        <f t="shared" ref="BG440:BG464" si="146">IF(N440="zákl. prenesená",J440,0)</f>
        <v>0</v>
      </c>
      <c r="BH440" s="149">
        <f t="shared" ref="BH440:BH464" si="147">IF(N440="zníž. prenesená",J440,0)</f>
        <v>0</v>
      </c>
      <c r="BI440" s="149">
        <f t="shared" ref="BI440:BI464" si="148">IF(N440="nulová",J440,0)</f>
        <v>0</v>
      </c>
      <c r="BJ440" s="13" t="s">
        <v>173</v>
      </c>
      <c r="BK440" s="149">
        <f t="shared" ref="BK440:BK464" si="149">ROUND(I440*H440,2)</f>
        <v>0</v>
      </c>
      <c r="BL440" s="13" t="s">
        <v>215</v>
      </c>
      <c r="BM440" s="148" t="s">
        <v>1511</v>
      </c>
    </row>
    <row r="441" spans="2:65" s="1" customFormat="1" ht="16.5" customHeight="1">
      <c r="B441" s="135"/>
      <c r="C441" s="155" t="s">
        <v>1512</v>
      </c>
      <c r="D441" s="155" t="s">
        <v>556</v>
      </c>
      <c r="E441" s="156" t="s">
        <v>1513</v>
      </c>
      <c r="F441" s="157" t="s">
        <v>1514</v>
      </c>
      <c r="G441" s="158" t="s">
        <v>425</v>
      </c>
      <c r="H441" s="159">
        <v>1827.76</v>
      </c>
      <c r="I441" s="160"/>
      <c r="J441" s="161">
        <f t="shared" si="140"/>
        <v>0</v>
      </c>
      <c r="K441" s="162"/>
      <c r="L441" s="163"/>
      <c r="M441" s="164" t="s">
        <v>1</v>
      </c>
      <c r="N441" s="165" t="s">
        <v>40</v>
      </c>
      <c r="P441" s="146">
        <f t="shared" si="141"/>
        <v>0</v>
      </c>
      <c r="Q441" s="146">
        <v>0.6</v>
      </c>
      <c r="R441" s="146">
        <f t="shared" si="142"/>
        <v>1096.6559999999999</v>
      </c>
      <c r="S441" s="146">
        <v>0</v>
      </c>
      <c r="T441" s="147">
        <f t="shared" si="143"/>
        <v>0</v>
      </c>
      <c r="AR441" s="148" t="s">
        <v>284</v>
      </c>
      <c r="AT441" s="148" t="s">
        <v>556</v>
      </c>
      <c r="AU441" s="148" t="s">
        <v>173</v>
      </c>
      <c r="AY441" s="13" t="s">
        <v>164</v>
      </c>
      <c r="BE441" s="149">
        <f t="shared" si="144"/>
        <v>0</v>
      </c>
      <c r="BF441" s="149">
        <f t="shared" si="145"/>
        <v>0</v>
      </c>
      <c r="BG441" s="149">
        <f t="shared" si="146"/>
        <v>0</v>
      </c>
      <c r="BH441" s="149">
        <f t="shared" si="147"/>
        <v>0</v>
      </c>
      <c r="BI441" s="149">
        <f t="shared" si="148"/>
        <v>0</v>
      </c>
      <c r="BJ441" s="13" t="s">
        <v>173</v>
      </c>
      <c r="BK441" s="149">
        <f t="shared" si="149"/>
        <v>0</v>
      </c>
      <c r="BL441" s="13" t="s">
        <v>215</v>
      </c>
      <c r="BM441" s="148" t="s">
        <v>1515</v>
      </c>
    </row>
    <row r="442" spans="2:65" s="1" customFormat="1" ht="37.9" customHeight="1">
      <c r="B442" s="135"/>
      <c r="C442" s="136" t="s">
        <v>1516</v>
      </c>
      <c r="D442" s="136" t="s">
        <v>168</v>
      </c>
      <c r="E442" s="137" t="s">
        <v>1517</v>
      </c>
      <c r="F442" s="138" t="s">
        <v>1518</v>
      </c>
      <c r="G442" s="139" t="s">
        <v>249</v>
      </c>
      <c r="H442" s="140">
        <v>50.17</v>
      </c>
      <c r="I442" s="141"/>
      <c r="J442" s="142">
        <f t="shared" si="140"/>
        <v>0</v>
      </c>
      <c r="K442" s="143"/>
      <c r="L442" s="28"/>
      <c r="M442" s="144" t="s">
        <v>1</v>
      </c>
      <c r="N442" s="145" t="s">
        <v>40</v>
      </c>
      <c r="P442" s="146">
        <f t="shared" si="141"/>
        <v>0</v>
      </c>
      <c r="Q442" s="146">
        <v>5.0000000000000002E-5</v>
      </c>
      <c r="R442" s="146">
        <f t="shared" si="142"/>
        <v>2.5085000000000003E-3</v>
      </c>
      <c r="S442" s="146">
        <v>0</v>
      </c>
      <c r="T442" s="147">
        <f t="shared" si="143"/>
        <v>0</v>
      </c>
      <c r="AR442" s="148" t="s">
        <v>215</v>
      </c>
      <c r="AT442" s="148" t="s">
        <v>168</v>
      </c>
      <c r="AU442" s="148" t="s">
        <v>173</v>
      </c>
      <c r="AY442" s="13" t="s">
        <v>164</v>
      </c>
      <c r="BE442" s="149">
        <f t="shared" si="144"/>
        <v>0</v>
      </c>
      <c r="BF442" s="149">
        <f t="shared" si="145"/>
        <v>0</v>
      </c>
      <c r="BG442" s="149">
        <f t="shared" si="146"/>
        <v>0</v>
      </c>
      <c r="BH442" s="149">
        <f t="shared" si="147"/>
        <v>0</v>
      </c>
      <c r="BI442" s="149">
        <f t="shared" si="148"/>
        <v>0</v>
      </c>
      <c r="BJ442" s="13" t="s">
        <v>173</v>
      </c>
      <c r="BK442" s="149">
        <f t="shared" si="149"/>
        <v>0</v>
      </c>
      <c r="BL442" s="13" t="s">
        <v>215</v>
      </c>
      <c r="BM442" s="148" t="s">
        <v>1519</v>
      </c>
    </row>
    <row r="443" spans="2:65" s="1" customFormat="1" ht="37.9" customHeight="1">
      <c r="B443" s="135"/>
      <c r="C443" s="155" t="s">
        <v>1520</v>
      </c>
      <c r="D443" s="155" t="s">
        <v>556</v>
      </c>
      <c r="E443" s="156" t="s">
        <v>1521</v>
      </c>
      <c r="F443" s="157" t="s">
        <v>1522</v>
      </c>
      <c r="G443" s="158" t="s">
        <v>249</v>
      </c>
      <c r="H443" s="159">
        <v>4.4249999999999998</v>
      </c>
      <c r="I443" s="160"/>
      <c r="J443" s="161">
        <f t="shared" si="140"/>
        <v>0</v>
      </c>
      <c r="K443" s="162"/>
      <c r="L443" s="163"/>
      <c r="M443" s="164" t="s">
        <v>1</v>
      </c>
      <c r="N443" s="165" t="s">
        <v>40</v>
      </c>
      <c r="P443" s="146">
        <f t="shared" si="141"/>
        <v>0</v>
      </c>
      <c r="Q443" s="146">
        <v>5.0000000000000001E-3</v>
      </c>
      <c r="R443" s="146">
        <f t="shared" si="142"/>
        <v>2.2124999999999999E-2</v>
      </c>
      <c r="S443" s="146">
        <v>0</v>
      </c>
      <c r="T443" s="147">
        <f t="shared" si="143"/>
        <v>0</v>
      </c>
      <c r="AR443" s="148" t="s">
        <v>284</v>
      </c>
      <c r="AT443" s="148" t="s">
        <v>556</v>
      </c>
      <c r="AU443" s="148" t="s">
        <v>173</v>
      </c>
      <c r="AY443" s="13" t="s">
        <v>164</v>
      </c>
      <c r="BE443" s="149">
        <f t="shared" si="144"/>
        <v>0</v>
      </c>
      <c r="BF443" s="149">
        <f t="shared" si="145"/>
        <v>0</v>
      </c>
      <c r="BG443" s="149">
        <f t="shared" si="146"/>
        <v>0</v>
      </c>
      <c r="BH443" s="149">
        <f t="shared" si="147"/>
        <v>0</v>
      </c>
      <c r="BI443" s="149">
        <f t="shared" si="148"/>
        <v>0</v>
      </c>
      <c r="BJ443" s="13" t="s">
        <v>173</v>
      </c>
      <c r="BK443" s="149">
        <f t="shared" si="149"/>
        <v>0</v>
      </c>
      <c r="BL443" s="13" t="s">
        <v>215</v>
      </c>
      <c r="BM443" s="148" t="s">
        <v>1523</v>
      </c>
    </row>
    <row r="444" spans="2:65" s="1" customFormat="1" ht="37.9" customHeight="1">
      <c r="B444" s="135"/>
      <c r="C444" s="155" t="s">
        <v>1524</v>
      </c>
      <c r="D444" s="155" t="s">
        <v>556</v>
      </c>
      <c r="E444" s="156" t="s">
        <v>1525</v>
      </c>
      <c r="F444" s="157" t="s">
        <v>1526</v>
      </c>
      <c r="G444" s="158" t="s">
        <v>192</v>
      </c>
      <c r="H444" s="159">
        <v>3</v>
      </c>
      <c r="I444" s="160"/>
      <c r="J444" s="161">
        <f t="shared" si="140"/>
        <v>0</v>
      </c>
      <c r="K444" s="162"/>
      <c r="L444" s="163"/>
      <c r="M444" s="164" t="s">
        <v>1</v>
      </c>
      <c r="N444" s="165" t="s">
        <v>40</v>
      </c>
      <c r="P444" s="146">
        <f t="shared" si="141"/>
        <v>0</v>
      </c>
      <c r="Q444" s="146">
        <v>5.0000000000000001E-3</v>
      </c>
      <c r="R444" s="146">
        <f t="shared" si="142"/>
        <v>1.4999999999999999E-2</v>
      </c>
      <c r="S444" s="146">
        <v>0</v>
      </c>
      <c r="T444" s="147">
        <f t="shared" si="143"/>
        <v>0</v>
      </c>
      <c r="AR444" s="148" t="s">
        <v>284</v>
      </c>
      <c r="AT444" s="148" t="s">
        <v>556</v>
      </c>
      <c r="AU444" s="148" t="s">
        <v>173</v>
      </c>
      <c r="AY444" s="13" t="s">
        <v>164</v>
      </c>
      <c r="BE444" s="149">
        <f t="shared" si="144"/>
        <v>0</v>
      </c>
      <c r="BF444" s="149">
        <f t="shared" si="145"/>
        <v>0</v>
      </c>
      <c r="BG444" s="149">
        <f t="shared" si="146"/>
        <v>0</v>
      </c>
      <c r="BH444" s="149">
        <f t="shared" si="147"/>
        <v>0</v>
      </c>
      <c r="BI444" s="149">
        <f t="shared" si="148"/>
        <v>0</v>
      </c>
      <c r="BJ444" s="13" t="s">
        <v>173</v>
      </c>
      <c r="BK444" s="149">
        <f t="shared" si="149"/>
        <v>0</v>
      </c>
      <c r="BL444" s="13" t="s">
        <v>215</v>
      </c>
      <c r="BM444" s="148" t="s">
        <v>1527</v>
      </c>
    </row>
    <row r="445" spans="2:65" s="1" customFormat="1" ht="37.9" customHeight="1">
      <c r="B445" s="135"/>
      <c r="C445" s="155" t="s">
        <v>1528</v>
      </c>
      <c r="D445" s="155" t="s">
        <v>556</v>
      </c>
      <c r="E445" s="156" t="s">
        <v>1529</v>
      </c>
      <c r="F445" s="157" t="s">
        <v>1530</v>
      </c>
      <c r="G445" s="158" t="s">
        <v>192</v>
      </c>
      <c r="H445" s="159">
        <v>1</v>
      </c>
      <c r="I445" s="160"/>
      <c r="J445" s="161">
        <f t="shared" si="140"/>
        <v>0</v>
      </c>
      <c r="K445" s="162"/>
      <c r="L445" s="163"/>
      <c r="M445" s="164" t="s">
        <v>1</v>
      </c>
      <c r="N445" s="165" t="s">
        <v>40</v>
      </c>
      <c r="P445" s="146">
        <f t="shared" si="141"/>
        <v>0</v>
      </c>
      <c r="Q445" s="146">
        <v>5.0000000000000001E-3</v>
      </c>
      <c r="R445" s="146">
        <f t="shared" si="142"/>
        <v>5.0000000000000001E-3</v>
      </c>
      <c r="S445" s="146">
        <v>0</v>
      </c>
      <c r="T445" s="147">
        <f t="shared" si="143"/>
        <v>0</v>
      </c>
      <c r="AR445" s="148" t="s">
        <v>284</v>
      </c>
      <c r="AT445" s="148" t="s">
        <v>556</v>
      </c>
      <c r="AU445" s="148" t="s">
        <v>173</v>
      </c>
      <c r="AY445" s="13" t="s">
        <v>164</v>
      </c>
      <c r="BE445" s="149">
        <f t="shared" si="144"/>
        <v>0</v>
      </c>
      <c r="BF445" s="149">
        <f t="shared" si="145"/>
        <v>0</v>
      </c>
      <c r="BG445" s="149">
        <f t="shared" si="146"/>
        <v>0</v>
      </c>
      <c r="BH445" s="149">
        <f t="shared" si="147"/>
        <v>0</v>
      </c>
      <c r="BI445" s="149">
        <f t="shared" si="148"/>
        <v>0</v>
      </c>
      <c r="BJ445" s="13" t="s">
        <v>173</v>
      </c>
      <c r="BK445" s="149">
        <f t="shared" si="149"/>
        <v>0</v>
      </c>
      <c r="BL445" s="13" t="s">
        <v>215</v>
      </c>
      <c r="BM445" s="148" t="s">
        <v>1531</v>
      </c>
    </row>
    <row r="446" spans="2:65" s="1" customFormat="1" ht="37.9" customHeight="1">
      <c r="B446" s="135"/>
      <c r="C446" s="155" t="s">
        <v>1532</v>
      </c>
      <c r="D446" s="155" t="s">
        <v>556</v>
      </c>
      <c r="E446" s="156" t="s">
        <v>1533</v>
      </c>
      <c r="F446" s="157" t="s">
        <v>1534</v>
      </c>
      <c r="G446" s="158" t="s">
        <v>192</v>
      </c>
      <c r="H446" s="159">
        <v>2</v>
      </c>
      <c r="I446" s="160"/>
      <c r="J446" s="161">
        <f t="shared" si="140"/>
        <v>0</v>
      </c>
      <c r="K446" s="162"/>
      <c r="L446" s="163"/>
      <c r="M446" s="164" t="s">
        <v>1</v>
      </c>
      <c r="N446" s="165" t="s">
        <v>40</v>
      </c>
      <c r="P446" s="146">
        <f t="shared" si="141"/>
        <v>0</v>
      </c>
      <c r="Q446" s="146">
        <v>5.0000000000000001E-3</v>
      </c>
      <c r="R446" s="146">
        <f t="shared" si="142"/>
        <v>0.01</v>
      </c>
      <c r="S446" s="146">
        <v>0</v>
      </c>
      <c r="T446" s="147">
        <f t="shared" si="143"/>
        <v>0</v>
      </c>
      <c r="AR446" s="148" t="s">
        <v>284</v>
      </c>
      <c r="AT446" s="148" t="s">
        <v>556</v>
      </c>
      <c r="AU446" s="148" t="s">
        <v>173</v>
      </c>
      <c r="AY446" s="13" t="s">
        <v>164</v>
      </c>
      <c r="BE446" s="149">
        <f t="shared" si="144"/>
        <v>0</v>
      </c>
      <c r="BF446" s="149">
        <f t="shared" si="145"/>
        <v>0</v>
      </c>
      <c r="BG446" s="149">
        <f t="shared" si="146"/>
        <v>0</v>
      </c>
      <c r="BH446" s="149">
        <f t="shared" si="147"/>
        <v>0</v>
      </c>
      <c r="BI446" s="149">
        <f t="shared" si="148"/>
        <v>0</v>
      </c>
      <c r="BJ446" s="13" t="s">
        <v>173</v>
      </c>
      <c r="BK446" s="149">
        <f t="shared" si="149"/>
        <v>0</v>
      </c>
      <c r="BL446" s="13" t="s">
        <v>215</v>
      </c>
      <c r="BM446" s="148" t="s">
        <v>1535</v>
      </c>
    </row>
    <row r="447" spans="2:65" s="1" customFormat="1" ht="16.5" customHeight="1">
      <c r="B447" s="135"/>
      <c r="C447" s="136" t="s">
        <v>1536</v>
      </c>
      <c r="D447" s="136" t="s">
        <v>168</v>
      </c>
      <c r="E447" s="137" t="s">
        <v>1537</v>
      </c>
      <c r="F447" s="138" t="s">
        <v>1538</v>
      </c>
      <c r="G447" s="139" t="s">
        <v>192</v>
      </c>
      <c r="H447" s="140">
        <v>6</v>
      </c>
      <c r="I447" s="141"/>
      <c r="J447" s="142">
        <f t="shared" si="140"/>
        <v>0</v>
      </c>
      <c r="K447" s="143"/>
      <c r="L447" s="28"/>
      <c r="M447" s="144" t="s">
        <v>1</v>
      </c>
      <c r="N447" s="145" t="s">
        <v>40</v>
      </c>
      <c r="P447" s="146">
        <f t="shared" si="141"/>
        <v>0</v>
      </c>
      <c r="Q447" s="146">
        <v>4.6600000000000001E-5</v>
      </c>
      <c r="R447" s="146">
        <f t="shared" si="142"/>
        <v>2.7960000000000002E-4</v>
      </c>
      <c r="S447" s="146">
        <v>0</v>
      </c>
      <c r="T447" s="147">
        <f t="shared" si="143"/>
        <v>0</v>
      </c>
      <c r="AR447" s="148" t="s">
        <v>215</v>
      </c>
      <c r="AT447" s="148" t="s">
        <v>168</v>
      </c>
      <c r="AU447" s="148" t="s">
        <v>173</v>
      </c>
      <c r="AY447" s="13" t="s">
        <v>164</v>
      </c>
      <c r="BE447" s="149">
        <f t="shared" si="144"/>
        <v>0</v>
      </c>
      <c r="BF447" s="149">
        <f t="shared" si="145"/>
        <v>0</v>
      </c>
      <c r="BG447" s="149">
        <f t="shared" si="146"/>
        <v>0</v>
      </c>
      <c r="BH447" s="149">
        <f t="shared" si="147"/>
        <v>0</v>
      </c>
      <c r="BI447" s="149">
        <f t="shared" si="148"/>
        <v>0</v>
      </c>
      <c r="BJ447" s="13" t="s">
        <v>173</v>
      </c>
      <c r="BK447" s="149">
        <f t="shared" si="149"/>
        <v>0</v>
      </c>
      <c r="BL447" s="13" t="s">
        <v>215</v>
      </c>
      <c r="BM447" s="148" t="s">
        <v>1539</v>
      </c>
    </row>
    <row r="448" spans="2:65" s="1" customFormat="1" ht="37.9" customHeight="1">
      <c r="B448" s="135"/>
      <c r="C448" s="155" t="s">
        <v>1540</v>
      </c>
      <c r="D448" s="155" t="s">
        <v>556</v>
      </c>
      <c r="E448" s="156" t="s">
        <v>1541</v>
      </c>
      <c r="F448" s="157" t="s">
        <v>1542</v>
      </c>
      <c r="G448" s="158" t="s">
        <v>192</v>
      </c>
      <c r="H448" s="159">
        <v>6</v>
      </c>
      <c r="I448" s="160"/>
      <c r="J448" s="161">
        <f t="shared" si="140"/>
        <v>0</v>
      </c>
      <c r="K448" s="162"/>
      <c r="L448" s="163"/>
      <c r="M448" s="164" t="s">
        <v>1</v>
      </c>
      <c r="N448" s="165" t="s">
        <v>40</v>
      </c>
      <c r="P448" s="146">
        <f t="shared" si="141"/>
        <v>0</v>
      </c>
      <c r="Q448" s="146">
        <v>0.12428</v>
      </c>
      <c r="R448" s="146">
        <f t="shared" si="142"/>
        <v>0.74568000000000001</v>
      </c>
      <c r="S448" s="146">
        <v>0</v>
      </c>
      <c r="T448" s="147">
        <f t="shared" si="143"/>
        <v>0</v>
      </c>
      <c r="AR448" s="148" t="s">
        <v>284</v>
      </c>
      <c r="AT448" s="148" t="s">
        <v>556</v>
      </c>
      <c r="AU448" s="148" t="s">
        <v>173</v>
      </c>
      <c r="AY448" s="13" t="s">
        <v>164</v>
      </c>
      <c r="BE448" s="149">
        <f t="shared" si="144"/>
        <v>0</v>
      </c>
      <c r="BF448" s="149">
        <f t="shared" si="145"/>
        <v>0</v>
      </c>
      <c r="BG448" s="149">
        <f t="shared" si="146"/>
        <v>0</v>
      </c>
      <c r="BH448" s="149">
        <f t="shared" si="147"/>
        <v>0</v>
      </c>
      <c r="BI448" s="149">
        <f t="shared" si="148"/>
        <v>0</v>
      </c>
      <c r="BJ448" s="13" t="s">
        <v>173</v>
      </c>
      <c r="BK448" s="149">
        <f t="shared" si="149"/>
        <v>0</v>
      </c>
      <c r="BL448" s="13" t="s">
        <v>215</v>
      </c>
      <c r="BM448" s="148" t="s">
        <v>1543</v>
      </c>
    </row>
    <row r="449" spans="2:65" s="1" customFormat="1" ht="33" customHeight="1">
      <c r="B449" s="135"/>
      <c r="C449" s="136" t="s">
        <v>1544</v>
      </c>
      <c r="D449" s="136" t="s">
        <v>168</v>
      </c>
      <c r="E449" s="137" t="s">
        <v>1545</v>
      </c>
      <c r="F449" s="138" t="s">
        <v>1546</v>
      </c>
      <c r="G449" s="139" t="s">
        <v>171</v>
      </c>
      <c r="H449" s="140">
        <v>60.05</v>
      </c>
      <c r="I449" s="141"/>
      <c r="J449" s="142">
        <f t="shared" si="140"/>
        <v>0</v>
      </c>
      <c r="K449" s="143"/>
      <c r="L449" s="28"/>
      <c r="M449" s="144" t="s">
        <v>1</v>
      </c>
      <c r="N449" s="145" t="s">
        <v>40</v>
      </c>
      <c r="P449" s="146">
        <f t="shared" si="141"/>
        <v>0</v>
      </c>
      <c r="Q449" s="146">
        <v>4.2020000000000002E-4</v>
      </c>
      <c r="R449" s="146">
        <f t="shared" si="142"/>
        <v>2.523301E-2</v>
      </c>
      <c r="S449" s="146">
        <v>0</v>
      </c>
      <c r="T449" s="147">
        <f t="shared" si="143"/>
        <v>0</v>
      </c>
      <c r="AR449" s="148" t="s">
        <v>215</v>
      </c>
      <c r="AT449" s="148" t="s">
        <v>168</v>
      </c>
      <c r="AU449" s="148" t="s">
        <v>173</v>
      </c>
      <c r="AY449" s="13" t="s">
        <v>164</v>
      </c>
      <c r="BE449" s="149">
        <f t="shared" si="144"/>
        <v>0</v>
      </c>
      <c r="BF449" s="149">
        <f t="shared" si="145"/>
        <v>0</v>
      </c>
      <c r="BG449" s="149">
        <f t="shared" si="146"/>
        <v>0</v>
      </c>
      <c r="BH449" s="149">
        <f t="shared" si="147"/>
        <v>0</v>
      </c>
      <c r="BI449" s="149">
        <f t="shared" si="148"/>
        <v>0</v>
      </c>
      <c r="BJ449" s="13" t="s">
        <v>173</v>
      </c>
      <c r="BK449" s="149">
        <f t="shared" si="149"/>
        <v>0</v>
      </c>
      <c r="BL449" s="13" t="s">
        <v>215</v>
      </c>
      <c r="BM449" s="148" t="s">
        <v>1547</v>
      </c>
    </row>
    <row r="450" spans="2:65" s="1" customFormat="1" ht="37.9" customHeight="1">
      <c r="B450" s="135"/>
      <c r="C450" s="155" t="s">
        <v>1548</v>
      </c>
      <c r="D450" s="155" t="s">
        <v>556</v>
      </c>
      <c r="E450" s="156" t="s">
        <v>1549</v>
      </c>
      <c r="F450" s="157" t="s">
        <v>1550</v>
      </c>
      <c r="G450" s="158" t="s">
        <v>171</v>
      </c>
      <c r="H450" s="159">
        <v>60.05</v>
      </c>
      <c r="I450" s="160"/>
      <c r="J450" s="161">
        <f t="shared" si="140"/>
        <v>0</v>
      </c>
      <c r="K450" s="162"/>
      <c r="L450" s="163"/>
      <c r="M450" s="164" t="s">
        <v>1</v>
      </c>
      <c r="N450" s="165" t="s">
        <v>40</v>
      </c>
      <c r="P450" s="146">
        <f t="shared" si="141"/>
        <v>0</v>
      </c>
      <c r="Q450" s="146">
        <v>2.4899999999999999E-2</v>
      </c>
      <c r="R450" s="146">
        <f t="shared" si="142"/>
        <v>1.4952449999999999</v>
      </c>
      <c r="S450" s="146">
        <v>0</v>
      </c>
      <c r="T450" s="147">
        <f t="shared" si="143"/>
        <v>0</v>
      </c>
      <c r="AR450" s="148" t="s">
        <v>284</v>
      </c>
      <c r="AT450" s="148" t="s">
        <v>556</v>
      </c>
      <c r="AU450" s="148" t="s">
        <v>173</v>
      </c>
      <c r="AY450" s="13" t="s">
        <v>164</v>
      </c>
      <c r="BE450" s="149">
        <f t="shared" si="144"/>
        <v>0</v>
      </c>
      <c r="BF450" s="149">
        <f t="shared" si="145"/>
        <v>0</v>
      </c>
      <c r="BG450" s="149">
        <f t="shared" si="146"/>
        <v>0</v>
      </c>
      <c r="BH450" s="149">
        <f t="shared" si="147"/>
        <v>0</v>
      </c>
      <c r="BI450" s="149">
        <f t="shared" si="148"/>
        <v>0</v>
      </c>
      <c r="BJ450" s="13" t="s">
        <v>173</v>
      </c>
      <c r="BK450" s="149">
        <f t="shared" si="149"/>
        <v>0</v>
      </c>
      <c r="BL450" s="13" t="s">
        <v>215</v>
      </c>
      <c r="BM450" s="148" t="s">
        <v>1551</v>
      </c>
    </row>
    <row r="451" spans="2:65" s="1" customFormat="1" ht="24.2" customHeight="1">
      <c r="B451" s="135"/>
      <c r="C451" s="136" t="s">
        <v>1552</v>
      </c>
      <c r="D451" s="136" t="s">
        <v>168</v>
      </c>
      <c r="E451" s="137" t="s">
        <v>1553</v>
      </c>
      <c r="F451" s="138" t="s">
        <v>1554</v>
      </c>
      <c r="G451" s="139" t="s">
        <v>171</v>
      </c>
      <c r="H451" s="140">
        <v>239.76</v>
      </c>
      <c r="I451" s="141"/>
      <c r="J451" s="142">
        <f t="shared" si="140"/>
        <v>0</v>
      </c>
      <c r="K451" s="143"/>
      <c r="L451" s="28"/>
      <c r="M451" s="144" t="s">
        <v>1</v>
      </c>
      <c r="N451" s="145" t="s">
        <v>40</v>
      </c>
      <c r="P451" s="146">
        <f t="shared" si="141"/>
        <v>0</v>
      </c>
      <c r="Q451" s="146">
        <v>1.116E-5</v>
      </c>
      <c r="R451" s="146">
        <f t="shared" si="142"/>
        <v>2.6757216E-3</v>
      </c>
      <c r="S451" s="146">
        <v>0</v>
      </c>
      <c r="T451" s="147">
        <f t="shared" si="143"/>
        <v>0</v>
      </c>
      <c r="AR451" s="148" t="s">
        <v>215</v>
      </c>
      <c r="AT451" s="148" t="s">
        <v>168</v>
      </c>
      <c r="AU451" s="148" t="s">
        <v>173</v>
      </c>
      <c r="AY451" s="13" t="s">
        <v>164</v>
      </c>
      <c r="BE451" s="149">
        <f t="shared" si="144"/>
        <v>0</v>
      </c>
      <c r="BF451" s="149">
        <f t="shared" si="145"/>
        <v>0</v>
      </c>
      <c r="BG451" s="149">
        <f t="shared" si="146"/>
        <v>0</v>
      </c>
      <c r="BH451" s="149">
        <f t="shared" si="147"/>
        <v>0</v>
      </c>
      <c r="BI451" s="149">
        <f t="shared" si="148"/>
        <v>0</v>
      </c>
      <c r="BJ451" s="13" t="s">
        <v>173</v>
      </c>
      <c r="BK451" s="149">
        <f t="shared" si="149"/>
        <v>0</v>
      </c>
      <c r="BL451" s="13" t="s">
        <v>215</v>
      </c>
      <c r="BM451" s="148" t="s">
        <v>1555</v>
      </c>
    </row>
    <row r="452" spans="2:65" s="1" customFormat="1" ht="37.9" customHeight="1">
      <c r="B452" s="135"/>
      <c r="C452" s="155" t="s">
        <v>1556</v>
      </c>
      <c r="D452" s="155" t="s">
        <v>556</v>
      </c>
      <c r="E452" s="156" t="s">
        <v>1557</v>
      </c>
      <c r="F452" s="157" t="s">
        <v>1558</v>
      </c>
      <c r="G452" s="158" t="s">
        <v>192</v>
      </c>
      <c r="H452" s="159">
        <v>9</v>
      </c>
      <c r="I452" s="160"/>
      <c r="J452" s="161">
        <f t="shared" si="140"/>
        <v>0</v>
      </c>
      <c r="K452" s="162"/>
      <c r="L452" s="163"/>
      <c r="M452" s="164" t="s">
        <v>1</v>
      </c>
      <c r="N452" s="165" t="s">
        <v>40</v>
      </c>
      <c r="P452" s="146">
        <f t="shared" si="141"/>
        <v>0</v>
      </c>
      <c r="Q452" s="146">
        <v>1.4999999999999999E-2</v>
      </c>
      <c r="R452" s="146">
        <f t="shared" si="142"/>
        <v>0.13500000000000001</v>
      </c>
      <c r="S452" s="146">
        <v>0</v>
      </c>
      <c r="T452" s="147">
        <f t="shared" si="143"/>
        <v>0</v>
      </c>
      <c r="AR452" s="148" t="s">
        <v>284</v>
      </c>
      <c r="AT452" s="148" t="s">
        <v>556</v>
      </c>
      <c r="AU452" s="148" t="s">
        <v>173</v>
      </c>
      <c r="AY452" s="13" t="s">
        <v>164</v>
      </c>
      <c r="BE452" s="149">
        <f t="shared" si="144"/>
        <v>0</v>
      </c>
      <c r="BF452" s="149">
        <f t="shared" si="145"/>
        <v>0</v>
      </c>
      <c r="BG452" s="149">
        <f t="shared" si="146"/>
        <v>0</v>
      </c>
      <c r="BH452" s="149">
        <f t="shared" si="147"/>
        <v>0</v>
      </c>
      <c r="BI452" s="149">
        <f t="shared" si="148"/>
        <v>0</v>
      </c>
      <c r="BJ452" s="13" t="s">
        <v>173</v>
      </c>
      <c r="BK452" s="149">
        <f t="shared" si="149"/>
        <v>0</v>
      </c>
      <c r="BL452" s="13" t="s">
        <v>215</v>
      </c>
      <c r="BM452" s="148" t="s">
        <v>1559</v>
      </c>
    </row>
    <row r="453" spans="2:65" s="1" customFormat="1" ht="21.75" customHeight="1">
      <c r="B453" s="135"/>
      <c r="C453" s="136" t="s">
        <v>1560</v>
      </c>
      <c r="D453" s="136" t="s">
        <v>168</v>
      </c>
      <c r="E453" s="137" t="s">
        <v>1561</v>
      </c>
      <c r="F453" s="138" t="s">
        <v>1562</v>
      </c>
      <c r="G453" s="139" t="s">
        <v>171</v>
      </c>
      <c r="H453" s="140">
        <v>100</v>
      </c>
      <c r="I453" s="141"/>
      <c r="J453" s="142">
        <f t="shared" si="140"/>
        <v>0</v>
      </c>
      <c r="K453" s="143"/>
      <c r="L453" s="28"/>
      <c r="M453" s="144" t="s">
        <v>1</v>
      </c>
      <c r="N453" s="145" t="s">
        <v>40</v>
      </c>
      <c r="P453" s="146">
        <f t="shared" si="141"/>
        <v>0</v>
      </c>
      <c r="Q453" s="146">
        <v>6.9999999999999994E-5</v>
      </c>
      <c r="R453" s="146">
        <f t="shared" si="142"/>
        <v>6.9999999999999993E-3</v>
      </c>
      <c r="S453" s="146">
        <v>0</v>
      </c>
      <c r="T453" s="147">
        <f t="shared" si="143"/>
        <v>0</v>
      </c>
      <c r="AR453" s="148" t="s">
        <v>215</v>
      </c>
      <c r="AT453" s="148" t="s">
        <v>168</v>
      </c>
      <c r="AU453" s="148" t="s">
        <v>173</v>
      </c>
      <c r="AY453" s="13" t="s">
        <v>164</v>
      </c>
      <c r="BE453" s="149">
        <f t="shared" si="144"/>
        <v>0</v>
      </c>
      <c r="BF453" s="149">
        <f t="shared" si="145"/>
        <v>0</v>
      </c>
      <c r="BG453" s="149">
        <f t="shared" si="146"/>
        <v>0</v>
      </c>
      <c r="BH453" s="149">
        <f t="shared" si="147"/>
        <v>0</v>
      </c>
      <c r="BI453" s="149">
        <f t="shared" si="148"/>
        <v>0</v>
      </c>
      <c r="BJ453" s="13" t="s">
        <v>173</v>
      </c>
      <c r="BK453" s="149">
        <f t="shared" si="149"/>
        <v>0</v>
      </c>
      <c r="BL453" s="13" t="s">
        <v>215</v>
      </c>
      <c r="BM453" s="148" t="s">
        <v>1563</v>
      </c>
    </row>
    <row r="454" spans="2:65" s="1" customFormat="1" ht="24.2" customHeight="1">
      <c r="B454" s="135"/>
      <c r="C454" s="136" t="s">
        <v>1564</v>
      </c>
      <c r="D454" s="136" t="s">
        <v>168</v>
      </c>
      <c r="E454" s="137" t="s">
        <v>1565</v>
      </c>
      <c r="F454" s="138" t="s">
        <v>1566</v>
      </c>
      <c r="G454" s="139" t="s">
        <v>171</v>
      </c>
      <c r="H454" s="140">
        <v>100</v>
      </c>
      <c r="I454" s="141"/>
      <c r="J454" s="142">
        <f t="shared" si="140"/>
        <v>0</v>
      </c>
      <c r="K454" s="143"/>
      <c r="L454" s="28"/>
      <c r="M454" s="144" t="s">
        <v>1</v>
      </c>
      <c r="N454" s="145" t="s">
        <v>40</v>
      </c>
      <c r="P454" s="146">
        <f t="shared" si="141"/>
        <v>0</v>
      </c>
      <c r="Q454" s="146">
        <v>1.1826E-4</v>
      </c>
      <c r="R454" s="146">
        <f t="shared" si="142"/>
        <v>1.1826E-2</v>
      </c>
      <c r="S454" s="146">
        <v>0</v>
      </c>
      <c r="T454" s="147">
        <f t="shared" si="143"/>
        <v>0</v>
      </c>
      <c r="AR454" s="148" t="s">
        <v>215</v>
      </c>
      <c r="AT454" s="148" t="s">
        <v>168</v>
      </c>
      <c r="AU454" s="148" t="s">
        <v>173</v>
      </c>
      <c r="AY454" s="13" t="s">
        <v>164</v>
      </c>
      <c r="BE454" s="149">
        <f t="shared" si="144"/>
        <v>0</v>
      </c>
      <c r="BF454" s="149">
        <f t="shared" si="145"/>
        <v>0</v>
      </c>
      <c r="BG454" s="149">
        <f t="shared" si="146"/>
        <v>0</v>
      </c>
      <c r="BH454" s="149">
        <f t="shared" si="147"/>
        <v>0</v>
      </c>
      <c r="BI454" s="149">
        <f t="shared" si="148"/>
        <v>0</v>
      </c>
      <c r="BJ454" s="13" t="s">
        <v>173</v>
      </c>
      <c r="BK454" s="149">
        <f t="shared" si="149"/>
        <v>0</v>
      </c>
      <c r="BL454" s="13" t="s">
        <v>215</v>
      </c>
      <c r="BM454" s="148" t="s">
        <v>1567</v>
      </c>
    </row>
    <row r="455" spans="2:65" s="1" customFormat="1" ht="24.2" customHeight="1">
      <c r="B455" s="135"/>
      <c r="C455" s="155" t="s">
        <v>1568</v>
      </c>
      <c r="D455" s="155" t="s">
        <v>556</v>
      </c>
      <c r="E455" s="156" t="s">
        <v>1569</v>
      </c>
      <c r="F455" s="157" t="s">
        <v>1570</v>
      </c>
      <c r="G455" s="158" t="s">
        <v>171</v>
      </c>
      <c r="H455" s="159">
        <v>110</v>
      </c>
      <c r="I455" s="160"/>
      <c r="J455" s="161">
        <f t="shared" si="140"/>
        <v>0</v>
      </c>
      <c r="K455" s="162"/>
      <c r="L455" s="163"/>
      <c r="M455" s="164" t="s">
        <v>1</v>
      </c>
      <c r="N455" s="165" t="s">
        <v>40</v>
      </c>
      <c r="P455" s="146">
        <f t="shared" si="141"/>
        <v>0</v>
      </c>
      <c r="Q455" s="146">
        <v>8.1200000000000005E-3</v>
      </c>
      <c r="R455" s="146">
        <f t="shared" si="142"/>
        <v>0.8932000000000001</v>
      </c>
      <c r="S455" s="146">
        <v>0</v>
      </c>
      <c r="T455" s="147">
        <f t="shared" si="143"/>
        <v>0</v>
      </c>
      <c r="AR455" s="148" t="s">
        <v>284</v>
      </c>
      <c r="AT455" s="148" t="s">
        <v>556</v>
      </c>
      <c r="AU455" s="148" t="s">
        <v>173</v>
      </c>
      <c r="AY455" s="13" t="s">
        <v>164</v>
      </c>
      <c r="BE455" s="149">
        <f t="shared" si="144"/>
        <v>0</v>
      </c>
      <c r="BF455" s="149">
        <f t="shared" si="145"/>
        <v>0</v>
      </c>
      <c r="BG455" s="149">
        <f t="shared" si="146"/>
        <v>0</v>
      </c>
      <c r="BH455" s="149">
        <f t="shared" si="147"/>
        <v>0</v>
      </c>
      <c r="BI455" s="149">
        <f t="shared" si="148"/>
        <v>0</v>
      </c>
      <c r="BJ455" s="13" t="s">
        <v>173</v>
      </c>
      <c r="BK455" s="149">
        <f t="shared" si="149"/>
        <v>0</v>
      </c>
      <c r="BL455" s="13" t="s">
        <v>215</v>
      </c>
      <c r="BM455" s="148" t="s">
        <v>1571</v>
      </c>
    </row>
    <row r="456" spans="2:65" s="1" customFormat="1" ht="37.9" customHeight="1">
      <c r="B456" s="135"/>
      <c r="C456" s="136" t="s">
        <v>1572</v>
      </c>
      <c r="D456" s="136" t="s">
        <v>168</v>
      </c>
      <c r="E456" s="137" t="s">
        <v>1573</v>
      </c>
      <c r="F456" s="138" t="s">
        <v>1574</v>
      </c>
      <c r="G456" s="139" t="s">
        <v>171</v>
      </c>
      <c r="H456" s="140">
        <v>22.86</v>
      </c>
      <c r="I456" s="141"/>
      <c r="J456" s="142">
        <f t="shared" si="140"/>
        <v>0</v>
      </c>
      <c r="K456" s="143"/>
      <c r="L456" s="28"/>
      <c r="M456" s="144" t="s">
        <v>1</v>
      </c>
      <c r="N456" s="145" t="s">
        <v>40</v>
      </c>
      <c r="P456" s="146">
        <f t="shared" si="141"/>
        <v>0</v>
      </c>
      <c r="Q456" s="146">
        <v>4.5899999999999998E-5</v>
      </c>
      <c r="R456" s="146">
        <f t="shared" si="142"/>
        <v>1.049274E-3</v>
      </c>
      <c r="S456" s="146">
        <v>0</v>
      </c>
      <c r="T456" s="147">
        <f t="shared" si="143"/>
        <v>0</v>
      </c>
      <c r="AR456" s="148" t="s">
        <v>215</v>
      </c>
      <c r="AT456" s="148" t="s">
        <v>168</v>
      </c>
      <c r="AU456" s="148" t="s">
        <v>173</v>
      </c>
      <c r="AY456" s="13" t="s">
        <v>164</v>
      </c>
      <c r="BE456" s="149">
        <f t="shared" si="144"/>
        <v>0</v>
      </c>
      <c r="BF456" s="149">
        <f t="shared" si="145"/>
        <v>0</v>
      </c>
      <c r="BG456" s="149">
        <f t="shared" si="146"/>
        <v>0</v>
      </c>
      <c r="BH456" s="149">
        <f t="shared" si="147"/>
        <v>0</v>
      </c>
      <c r="BI456" s="149">
        <f t="shared" si="148"/>
        <v>0</v>
      </c>
      <c r="BJ456" s="13" t="s">
        <v>173</v>
      </c>
      <c r="BK456" s="149">
        <f t="shared" si="149"/>
        <v>0</v>
      </c>
      <c r="BL456" s="13" t="s">
        <v>215</v>
      </c>
      <c r="BM456" s="148" t="s">
        <v>1575</v>
      </c>
    </row>
    <row r="457" spans="2:65" s="1" customFormat="1" ht="37.9" customHeight="1">
      <c r="B457" s="135"/>
      <c r="C457" s="155" t="s">
        <v>1576</v>
      </c>
      <c r="D457" s="155" t="s">
        <v>556</v>
      </c>
      <c r="E457" s="156" t="s">
        <v>1577</v>
      </c>
      <c r="F457" s="157" t="s">
        <v>1578</v>
      </c>
      <c r="G457" s="158" t="s">
        <v>171</v>
      </c>
      <c r="H457" s="159">
        <v>22.86</v>
      </c>
      <c r="I457" s="160"/>
      <c r="J457" s="161">
        <f t="shared" si="140"/>
        <v>0</v>
      </c>
      <c r="K457" s="162"/>
      <c r="L457" s="163"/>
      <c r="M457" s="164" t="s">
        <v>1</v>
      </c>
      <c r="N457" s="165" t="s">
        <v>40</v>
      </c>
      <c r="P457" s="146">
        <f t="shared" si="141"/>
        <v>0</v>
      </c>
      <c r="Q457" s="146">
        <v>1.6500000000000001E-2</v>
      </c>
      <c r="R457" s="146">
        <f t="shared" si="142"/>
        <v>0.37719000000000003</v>
      </c>
      <c r="S457" s="146">
        <v>0</v>
      </c>
      <c r="T457" s="147">
        <f t="shared" si="143"/>
        <v>0</v>
      </c>
      <c r="AR457" s="148" t="s">
        <v>284</v>
      </c>
      <c r="AT457" s="148" t="s">
        <v>556</v>
      </c>
      <c r="AU457" s="148" t="s">
        <v>173</v>
      </c>
      <c r="AY457" s="13" t="s">
        <v>164</v>
      </c>
      <c r="BE457" s="149">
        <f t="shared" si="144"/>
        <v>0</v>
      </c>
      <c r="BF457" s="149">
        <f t="shared" si="145"/>
        <v>0</v>
      </c>
      <c r="BG457" s="149">
        <f t="shared" si="146"/>
        <v>0</v>
      </c>
      <c r="BH457" s="149">
        <f t="shared" si="147"/>
        <v>0</v>
      </c>
      <c r="BI457" s="149">
        <f t="shared" si="148"/>
        <v>0</v>
      </c>
      <c r="BJ457" s="13" t="s">
        <v>173</v>
      </c>
      <c r="BK457" s="149">
        <f t="shared" si="149"/>
        <v>0</v>
      </c>
      <c r="BL457" s="13" t="s">
        <v>215</v>
      </c>
      <c r="BM457" s="148" t="s">
        <v>1579</v>
      </c>
    </row>
    <row r="458" spans="2:65" s="1" customFormat="1" ht="24.2" customHeight="1">
      <c r="B458" s="135"/>
      <c r="C458" s="155" t="s">
        <v>1580</v>
      </c>
      <c r="D458" s="155" t="s">
        <v>556</v>
      </c>
      <c r="E458" s="156" t="s">
        <v>1581</v>
      </c>
      <c r="F458" s="157" t="s">
        <v>1582</v>
      </c>
      <c r="G458" s="158" t="s">
        <v>192</v>
      </c>
      <c r="H458" s="159">
        <v>250</v>
      </c>
      <c r="I458" s="160"/>
      <c r="J458" s="161">
        <f t="shared" si="140"/>
        <v>0</v>
      </c>
      <c r="K458" s="162"/>
      <c r="L458" s="163"/>
      <c r="M458" s="164" t="s">
        <v>1</v>
      </c>
      <c r="N458" s="165" t="s">
        <v>40</v>
      </c>
      <c r="P458" s="146">
        <f t="shared" si="141"/>
        <v>0</v>
      </c>
      <c r="Q458" s="146">
        <v>1.2E-4</v>
      </c>
      <c r="R458" s="146">
        <f t="shared" si="142"/>
        <v>3.0000000000000002E-2</v>
      </c>
      <c r="S458" s="146">
        <v>0</v>
      </c>
      <c r="T458" s="147">
        <f t="shared" si="143"/>
        <v>0</v>
      </c>
      <c r="AR458" s="148" t="s">
        <v>284</v>
      </c>
      <c r="AT458" s="148" t="s">
        <v>556</v>
      </c>
      <c r="AU458" s="148" t="s">
        <v>173</v>
      </c>
      <c r="AY458" s="13" t="s">
        <v>164</v>
      </c>
      <c r="BE458" s="149">
        <f t="shared" si="144"/>
        <v>0</v>
      </c>
      <c r="BF458" s="149">
        <f t="shared" si="145"/>
        <v>0</v>
      </c>
      <c r="BG458" s="149">
        <f t="shared" si="146"/>
        <v>0</v>
      </c>
      <c r="BH458" s="149">
        <f t="shared" si="147"/>
        <v>0</v>
      </c>
      <c r="BI458" s="149">
        <f t="shared" si="148"/>
        <v>0</v>
      </c>
      <c r="BJ458" s="13" t="s">
        <v>173</v>
      </c>
      <c r="BK458" s="149">
        <f t="shared" si="149"/>
        <v>0</v>
      </c>
      <c r="BL458" s="13" t="s">
        <v>215</v>
      </c>
      <c r="BM458" s="148" t="s">
        <v>1583</v>
      </c>
    </row>
    <row r="459" spans="2:65" s="1" customFormat="1" ht="24.2" customHeight="1">
      <c r="B459" s="135"/>
      <c r="C459" s="136" t="s">
        <v>1584</v>
      </c>
      <c r="D459" s="136" t="s">
        <v>168</v>
      </c>
      <c r="E459" s="137" t="s">
        <v>1585</v>
      </c>
      <c r="F459" s="138" t="s">
        <v>1586</v>
      </c>
      <c r="G459" s="139" t="s">
        <v>171</v>
      </c>
      <c r="H459" s="140">
        <v>6</v>
      </c>
      <c r="I459" s="141"/>
      <c r="J459" s="142">
        <f t="shared" si="140"/>
        <v>0</v>
      </c>
      <c r="K459" s="143"/>
      <c r="L459" s="28"/>
      <c r="M459" s="144" t="s">
        <v>1</v>
      </c>
      <c r="N459" s="145" t="s">
        <v>40</v>
      </c>
      <c r="P459" s="146">
        <f t="shared" si="141"/>
        <v>0</v>
      </c>
      <c r="Q459" s="146">
        <v>0</v>
      </c>
      <c r="R459" s="146">
        <f t="shared" si="142"/>
        <v>0</v>
      </c>
      <c r="S459" s="146">
        <v>0</v>
      </c>
      <c r="T459" s="147">
        <f t="shared" si="143"/>
        <v>0</v>
      </c>
      <c r="AR459" s="148" t="s">
        <v>215</v>
      </c>
      <c r="AT459" s="148" t="s">
        <v>168</v>
      </c>
      <c r="AU459" s="148" t="s">
        <v>173</v>
      </c>
      <c r="AY459" s="13" t="s">
        <v>164</v>
      </c>
      <c r="BE459" s="149">
        <f t="shared" si="144"/>
        <v>0</v>
      </c>
      <c r="BF459" s="149">
        <f t="shared" si="145"/>
        <v>0</v>
      </c>
      <c r="BG459" s="149">
        <f t="shared" si="146"/>
        <v>0</v>
      </c>
      <c r="BH459" s="149">
        <f t="shared" si="147"/>
        <v>0</v>
      </c>
      <c r="BI459" s="149">
        <f t="shared" si="148"/>
        <v>0</v>
      </c>
      <c r="BJ459" s="13" t="s">
        <v>173</v>
      </c>
      <c r="BK459" s="149">
        <f t="shared" si="149"/>
        <v>0</v>
      </c>
      <c r="BL459" s="13" t="s">
        <v>215</v>
      </c>
      <c r="BM459" s="148" t="s">
        <v>1587</v>
      </c>
    </row>
    <row r="460" spans="2:65" s="1" customFormat="1" ht="33" customHeight="1">
      <c r="B460" s="135"/>
      <c r="C460" s="155" t="s">
        <v>1588</v>
      </c>
      <c r="D460" s="155" t="s">
        <v>556</v>
      </c>
      <c r="E460" s="156" t="s">
        <v>1589</v>
      </c>
      <c r="F460" s="157" t="s">
        <v>1590</v>
      </c>
      <c r="G460" s="158" t="s">
        <v>171</v>
      </c>
      <c r="H460" s="159">
        <v>6</v>
      </c>
      <c r="I460" s="160"/>
      <c r="J460" s="161">
        <f t="shared" si="140"/>
        <v>0</v>
      </c>
      <c r="K460" s="162"/>
      <c r="L460" s="163"/>
      <c r="M460" s="164" t="s">
        <v>1</v>
      </c>
      <c r="N460" s="165" t="s">
        <v>40</v>
      </c>
      <c r="P460" s="146">
        <f t="shared" si="141"/>
        <v>0</v>
      </c>
      <c r="Q460" s="146">
        <v>1.4E-2</v>
      </c>
      <c r="R460" s="146">
        <f t="shared" si="142"/>
        <v>8.4000000000000005E-2</v>
      </c>
      <c r="S460" s="146">
        <v>0</v>
      </c>
      <c r="T460" s="147">
        <f t="shared" si="143"/>
        <v>0</v>
      </c>
      <c r="AR460" s="148" t="s">
        <v>284</v>
      </c>
      <c r="AT460" s="148" t="s">
        <v>556</v>
      </c>
      <c r="AU460" s="148" t="s">
        <v>173</v>
      </c>
      <c r="AY460" s="13" t="s">
        <v>164</v>
      </c>
      <c r="BE460" s="149">
        <f t="shared" si="144"/>
        <v>0</v>
      </c>
      <c r="BF460" s="149">
        <f t="shared" si="145"/>
        <v>0</v>
      </c>
      <c r="BG460" s="149">
        <f t="shared" si="146"/>
        <v>0</v>
      </c>
      <c r="BH460" s="149">
        <f t="shared" si="147"/>
        <v>0</v>
      </c>
      <c r="BI460" s="149">
        <f t="shared" si="148"/>
        <v>0</v>
      </c>
      <c r="BJ460" s="13" t="s">
        <v>173</v>
      </c>
      <c r="BK460" s="149">
        <f t="shared" si="149"/>
        <v>0</v>
      </c>
      <c r="BL460" s="13" t="s">
        <v>215</v>
      </c>
      <c r="BM460" s="148" t="s">
        <v>1591</v>
      </c>
    </row>
    <row r="461" spans="2:65" s="1" customFormat="1" ht="37.9" customHeight="1">
      <c r="B461" s="135"/>
      <c r="C461" s="136" t="s">
        <v>1592</v>
      </c>
      <c r="D461" s="136" t="s">
        <v>168</v>
      </c>
      <c r="E461" s="137" t="s">
        <v>1593</v>
      </c>
      <c r="F461" s="138" t="s">
        <v>1594</v>
      </c>
      <c r="G461" s="139" t="s">
        <v>249</v>
      </c>
      <c r="H461" s="140">
        <v>154</v>
      </c>
      <c r="I461" s="141"/>
      <c r="J461" s="142">
        <f t="shared" si="140"/>
        <v>0</v>
      </c>
      <c r="K461" s="143"/>
      <c r="L461" s="28"/>
      <c r="M461" s="144" t="s">
        <v>1</v>
      </c>
      <c r="N461" s="145" t="s">
        <v>40</v>
      </c>
      <c r="P461" s="146">
        <f t="shared" si="141"/>
        <v>0</v>
      </c>
      <c r="Q461" s="146">
        <v>2.2000000000000001E-4</v>
      </c>
      <c r="R461" s="146">
        <f t="shared" si="142"/>
        <v>3.388E-2</v>
      </c>
      <c r="S461" s="146">
        <v>0</v>
      </c>
      <c r="T461" s="147">
        <f t="shared" si="143"/>
        <v>0</v>
      </c>
      <c r="AR461" s="148" t="s">
        <v>215</v>
      </c>
      <c r="AT461" s="148" t="s">
        <v>168</v>
      </c>
      <c r="AU461" s="148" t="s">
        <v>173</v>
      </c>
      <c r="AY461" s="13" t="s">
        <v>164</v>
      </c>
      <c r="BE461" s="149">
        <f t="shared" si="144"/>
        <v>0</v>
      </c>
      <c r="BF461" s="149">
        <f t="shared" si="145"/>
        <v>0</v>
      </c>
      <c r="BG461" s="149">
        <f t="shared" si="146"/>
        <v>0</v>
      </c>
      <c r="BH461" s="149">
        <f t="shared" si="147"/>
        <v>0</v>
      </c>
      <c r="BI461" s="149">
        <f t="shared" si="148"/>
        <v>0</v>
      </c>
      <c r="BJ461" s="13" t="s">
        <v>173</v>
      </c>
      <c r="BK461" s="149">
        <f t="shared" si="149"/>
        <v>0</v>
      </c>
      <c r="BL461" s="13" t="s">
        <v>215</v>
      </c>
      <c r="BM461" s="148" t="s">
        <v>1595</v>
      </c>
    </row>
    <row r="462" spans="2:65" s="1" customFormat="1" ht="37.9" customHeight="1">
      <c r="B462" s="135"/>
      <c r="C462" s="155" t="s">
        <v>1596</v>
      </c>
      <c r="D462" s="155" t="s">
        <v>556</v>
      </c>
      <c r="E462" s="156" t="s">
        <v>1597</v>
      </c>
      <c r="F462" s="157" t="s">
        <v>1598</v>
      </c>
      <c r="G462" s="158" t="s">
        <v>249</v>
      </c>
      <c r="H462" s="159">
        <v>161.69999999999999</v>
      </c>
      <c r="I462" s="160"/>
      <c r="J462" s="161">
        <f t="shared" si="140"/>
        <v>0</v>
      </c>
      <c r="K462" s="162"/>
      <c r="L462" s="163"/>
      <c r="M462" s="164" t="s">
        <v>1</v>
      </c>
      <c r="N462" s="165" t="s">
        <v>40</v>
      </c>
      <c r="P462" s="146">
        <f t="shared" si="141"/>
        <v>0</v>
      </c>
      <c r="Q462" s="146">
        <v>1E-4</v>
      </c>
      <c r="R462" s="146">
        <f t="shared" si="142"/>
        <v>1.617E-2</v>
      </c>
      <c r="S462" s="146">
        <v>0</v>
      </c>
      <c r="T462" s="147">
        <f t="shared" si="143"/>
        <v>0</v>
      </c>
      <c r="AR462" s="148" t="s">
        <v>284</v>
      </c>
      <c r="AT462" s="148" t="s">
        <v>556</v>
      </c>
      <c r="AU462" s="148" t="s">
        <v>173</v>
      </c>
      <c r="AY462" s="13" t="s">
        <v>164</v>
      </c>
      <c r="BE462" s="149">
        <f t="shared" si="144"/>
        <v>0</v>
      </c>
      <c r="BF462" s="149">
        <f t="shared" si="145"/>
        <v>0</v>
      </c>
      <c r="BG462" s="149">
        <f t="shared" si="146"/>
        <v>0</v>
      </c>
      <c r="BH462" s="149">
        <f t="shared" si="147"/>
        <v>0</v>
      </c>
      <c r="BI462" s="149">
        <f t="shared" si="148"/>
        <v>0</v>
      </c>
      <c r="BJ462" s="13" t="s">
        <v>173</v>
      </c>
      <c r="BK462" s="149">
        <f t="shared" si="149"/>
        <v>0</v>
      </c>
      <c r="BL462" s="13" t="s">
        <v>215</v>
      </c>
      <c r="BM462" s="148" t="s">
        <v>1599</v>
      </c>
    </row>
    <row r="463" spans="2:65" s="1" customFormat="1" ht="37.9" customHeight="1">
      <c r="B463" s="135"/>
      <c r="C463" s="155" t="s">
        <v>1600</v>
      </c>
      <c r="D463" s="155" t="s">
        <v>556</v>
      </c>
      <c r="E463" s="156" t="s">
        <v>1601</v>
      </c>
      <c r="F463" s="157" t="s">
        <v>1602</v>
      </c>
      <c r="G463" s="158" t="s">
        <v>249</v>
      </c>
      <c r="H463" s="159">
        <v>161.69999999999999</v>
      </c>
      <c r="I463" s="160"/>
      <c r="J463" s="161">
        <f t="shared" si="140"/>
        <v>0</v>
      </c>
      <c r="K463" s="162"/>
      <c r="L463" s="163"/>
      <c r="M463" s="164" t="s">
        <v>1</v>
      </c>
      <c r="N463" s="165" t="s">
        <v>40</v>
      </c>
      <c r="P463" s="146">
        <f t="shared" si="141"/>
        <v>0</v>
      </c>
      <c r="Q463" s="146">
        <v>1E-4</v>
      </c>
      <c r="R463" s="146">
        <f t="shared" si="142"/>
        <v>1.617E-2</v>
      </c>
      <c r="S463" s="146">
        <v>0</v>
      </c>
      <c r="T463" s="147">
        <f t="shared" si="143"/>
        <v>0</v>
      </c>
      <c r="AR463" s="148" t="s">
        <v>284</v>
      </c>
      <c r="AT463" s="148" t="s">
        <v>556</v>
      </c>
      <c r="AU463" s="148" t="s">
        <v>173</v>
      </c>
      <c r="AY463" s="13" t="s">
        <v>164</v>
      </c>
      <c r="BE463" s="149">
        <f t="shared" si="144"/>
        <v>0</v>
      </c>
      <c r="BF463" s="149">
        <f t="shared" si="145"/>
        <v>0</v>
      </c>
      <c r="BG463" s="149">
        <f t="shared" si="146"/>
        <v>0</v>
      </c>
      <c r="BH463" s="149">
        <f t="shared" si="147"/>
        <v>0</v>
      </c>
      <c r="BI463" s="149">
        <f t="shared" si="148"/>
        <v>0</v>
      </c>
      <c r="BJ463" s="13" t="s">
        <v>173</v>
      </c>
      <c r="BK463" s="149">
        <f t="shared" si="149"/>
        <v>0</v>
      </c>
      <c r="BL463" s="13" t="s">
        <v>215</v>
      </c>
      <c r="BM463" s="148" t="s">
        <v>1603</v>
      </c>
    </row>
    <row r="464" spans="2:65" s="1" customFormat="1" ht="37.9" customHeight="1">
      <c r="B464" s="135"/>
      <c r="C464" s="155" t="s">
        <v>1604</v>
      </c>
      <c r="D464" s="155" t="s">
        <v>556</v>
      </c>
      <c r="E464" s="156" t="s">
        <v>1605</v>
      </c>
      <c r="F464" s="157" t="s">
        <v>1606</v>
      </c>
      <c r="G464" s="158" t="s">
        <v>192</v>
      </c>
      <c r="H464" s="159">
        <v>1</v>
      </c>
      <c r="I464" s="160"/>
      <c r="J464" s="161">
        <f t="shared" si="140"/>
        <v>0</v>
      </c>
      <c r="K464" s="162"/>
      <c r="L464" s="163"/>
      <c r="M464" s="164" t="s">
        <v>1</v>
      </c>
      <c r="N464" s="165" t="s">
        <v>40</v>
      </c>
      <c r="P464" s="146">
        <f t="shared" si="141"/>
        <v>0</v>
      </c>
      <c r="Q464" s="146">
        <v>3.2000000000000001E-2</v>
      </c>
      <c r="R464" s="146">
        <f t="shared" si="142"/>
        <v>3.2000000000000001E-2</v>
      </c>
      <c r="S464" s="146">
        <v>0</v>
      </c>
      <c r="T464" s="147">
        <f t="shared" si="143"/>
        <v>0</v>
      </c>
      <c r="AR464" s="148" t="s">
        <v>284</v>
      </c>
      <c r="AT464" s="148" t="s">
        <v>556</v>
      </c>
      <c r="AU464" s="148" t="s">
        <v>173</v>
      </c>
      <c r="AY464" s="13" t="s">
        <v>164</v>
      </c>
      <c r="BE464" s="149">
        <f t="shared" si="144"/>
        <v>0</v>
      </c>
      <c r="BF464" s="149">
        <f t="shared" si="145"/>
        <v>0</v>
      </c>
      <c r="BG464" s="149">
        <f t="shared" si="146"/>
        <v>0</v>
      </c>
      <c r="BH464" s="149">
        <f t="shared" si="147"/>
        <v>0</v>
      </c>
      <c r="BI464" s="149">
        <f t="shared" si="148"/>
        <v>0</v>
      </c>
      <c r="BJ464" s="13" t="s">
        <v>173</v>
      </c>
      <c r="BK464" s="149">
        <f t="shared" si="149"/>
        <v>0</v>
      </c>
      <c r="BL464" s="13" t="s">
        <v>215</v>
      </c>
      <c r="BM464" s="148" t="s">
        <v>1607</v>
      </c>
    </row>
    <row r="465" spans="2:65" s="1" customFormat="1" ht="136.5">
      <c r="B465" s="28"/>
      <c r="D465" s="167" t="s">
        <v>1474</v>
      </c>
      <c r="F465" s="168" t="s">
        <v>1608</v>
      </c>
      <c r="I465" s="169"/>
      <c r="L465" s="28"/>
      <c r="M465" s="170"/>
      <c r="T465" s="55"/>
      <c r="AT465" s="13" t="s">
        <v>1474</v>
      </c>
      <c r="AU465" s="13" t="s">
        <v>173</v>
      </c>
    </row>
    <row r="466" spans="2:65" s="1" customFormat="1" ht="24.2" customHeight="1">
      <c r="B466" s="135"/>
      <c r="C466" s="155" t="s">
        <v>1609</v>
      </c>
      <c r="D466" s="155" t="s">
        <v>556</v>
      </c>
      <c r="E466" s="156" t="s">
        <v>1610</v>
      </c>
      <c r="F466" s="157" t="s">
        <v>1611</v>
      </c>
      <c r="G466" s="158" t="s">
        <v>192</v>
      </c>
      <c r="H466" s="159">
        <v>2</v>
      </c>
      <c r="I466" s="160"/>
      <c r="J466" s="161">
        <f>ROUND(I466*H466,2)</f>
        <v>0</v>
      </c>
      <c r="K466" s="162"/>
      <c r="L466" s="163"/>
      <c r="M466" s="164" t="s">
        <v>1</v>
      </c>
      <c r="N466" s="165" t="s">
        <v>40</v>
      </c>
      <c r="P466" s="146">
        <f>O466*H466</f>
        <v>0</v>
      </c>
      <c r="Q466" s="146">
        <v>3.2000000000000001E-2</v>
      </c>
      <c r="R466" s="146">
        <f>Q466*H466</f>
        <v>6.4000000000000001E-2</v>
      </c>
      <c r="S466" s="146">
        <v>0</v>
      </c>
      <c r="T466" s="147">
        <f>S466*H466</f>
        <v>0</v>
      </c>
      <c r="AR466" s="148" t="s">
        <v>284</v>
      </c>
      <c r="AT466" s="148" t="s">
        <v>556</v>
      </c>
      <c r="AU466" s="148" t="s">
        <v>173</v>
      </c>
      <c r="AY466" s="13" t="s">
        <v>164</v>
      </c>
      <c r="BE466" s="149">
        <f>IF(N466="základná",J466,0)</f>
        <v>0</v>
      </c>
      <c r="BF466" s="149">
        <f>IF(N466="znížená",J466,0)</f>
        <v>0</v>
      </c>
      <c r="BG466" s="149">
        <f>IF(N466="zákl. prenesená",J466,0)</f>
        <v>0</v>
      </c>
      <c r="BH466" s="149">
        <f>IF(N466="zníž. prenesená",J466,0)</f>
        <v>0</v>
      </c>
      <c r="BI466" s="149">
        <f>IF(N466="nulová",J466,0)</f>
        <v>0</v>
      </c>
      <c r="BJ466" s="13" t="s">
        <v>173</v>
      </c>
      <c r="BK466" s="149">
        <f>ROUND(I466*H466,2)</f>
        <v>0</v>
      </c>
      <c r="BL466" s="13" t="s">
        <v>215</v>
      </c>
      <c r="BM466" s="148" t="s">
        <v>1612</v>
      </c>
    </row>
    <row r="467" spans="2:65" s="1" customFormat="1" ht="136.5">
      <c r="B467" s="28"/>
      <c r="D467" s="167" t="s">
        <v>1474</v>
      </c>
      <c r="F467" s="168" t="s">
        <v>1608</v>
      </c>
      <c r="I467" s="169"/>
      <c r="L467" s="28"/>
      <c r="M467" s="170"/>
      <c r="T467" s="55"/>
      <c r="AT467" s="13" t="s">
        <v>1474</v>
      </c>
      <c r="AU467" s="13" t="s">
        <v>173</v>
      </c>
    </row>
    <row r="468" spans="2:65" s="1" customFormat="1" ht="33" customHeight="1">
      <c r="B468" s="135"/>
      <c r="C468" s="155" t="s">
        <v>1613</v>
      </c>
      <c r="D468" s="155" t="s">
        <v>556</v>
      </c>
      <c r="E468" s="156" t="s">
        <v>1614</v>
      </c>
      <c r="F468" s="157" t="s">
        <v>1615</v>
      </c>
      <c r="G468" s="158" t="s">
        <v>192</v>
      </c>
      <c r="H468" s="159">
        <v>1</v>
      </c>
      <c r="I468" s="160"/>
      <c r="J468" s="161">
        <f>ROUND(I468*H468,2)</f>
        <v>0</v>
      </c>
      <c r="K468" s="162"/>
      <c r="L468" s="163"/>
      <c r="M468" s="164" t="s">
        <v>1</v>
      </c>
      <c r="N468" s="165" t="s">
        <v>40</v>
      </c>
      <c r="P468" s="146">
        <f>O468*H468</f>
        <v>0</v>
      </c>
      <c r="Q468" s="146">
        <v>3.2000000000000001E-2</v>
      </c>
      <c r="R468" s="146">
        <f>Q468*H468</f>
        <v>3.2000000000000001E-2</v>
      </c>
      <c r="S468" s="146">
        <v>0</v>
      </c>
      <c r="T468" s="147">
        <f>S468*H468</f>
        <v>0</v>
      </c>
      <c r="AR468" s="148" t="s">
        <v>284</v>
      </c>
      <c r="AT468" s="148" t="s">
        <v>556</v>
      </c>
      <c r="AU468" s="148" t="s">
        <v>173</v>
      </c>
      <c r="AY468" s="13" t="s">
        <v>164</v>
      </c>
      <c r="BE468" s="149">
        <f>IF(N468="základná",J468,0)</f>
        <v>0</v>
      </c>
      <c r="BF468" s="149">
        <f>IF(N468="znížená",J468,0)</f>
        <v>0</v>
      </c>
      <c r="BG468" s="149">
        <f>IF(N468="zákl. prenesená",J468,0)</f>
        <v>0</v>
      </c>
      <c r="BH468" s="149">
        <f>IF(N468="zníž. prenesená",J468,0)</f>
        <v>0</v>
      </c>
      <c r="BI468" s="149">
        <f>IF(N468="nulová",J468,0)</f>
        <v>0</v>
      </c>
      <c r="BJ468" s="13" t="s">
        <v>173</v>
      </c>
      <c r="BK468" s="149">
        <f>ROUND(I468*H468,2)</f>
        <v>0</v>
      </c>
      <c r="BL468" s="13" t="s">
        <v>215</v>
      </c>
      <c r="BM468" s="148" t="s">
        <v>1616</v>
      </c>
    </row>
    <row r="469" spans="2:65" s="1" customFormat="1" ht="185.25">
      <c r="B469" s="28"/>
      <c r="D469" s="167" t="s">
        <v>1474</v>
      </c>
      <c r="F469" s="168" t="s">
        <v>1617</v>
      </c>
      <c r="I469" s="169"/>
      <c r="L469" s="28"/>
      <c r="M469" s="170"/>
      <c r="T469" s="55"/>
      <c r="AT469" s="13" t="s">
        <v>1474</v>
      </c>
      <c r="AU469" s="13" t="s">
        <v>173</v>
      </c>
    </row>
    <row r="470" spans="2:65" s="1" customFormat="1" ht="37.9" customHeight="1">
      <c r="B470" s="135"/>
      <c r="C470" s="155" t="s">
        <v>1618</v>
      </c>
      <c r="D470" s="155" t="s">
        <v>556</v>
      </c>
      <c r="E470" s="156" t="s">
        <v>1619</v>
      </c>
      <c r="F470" s="157" t="s">
        <v>1620</v>
      </c>
      <c r="G470" s="158" t="s">
        <v>192</v>
      </c>
      <c r="H470" s="159">
        <v>3</v>
      </c>
      <c r="I470" s="160"/>
      <c r="J470" s="161">
        <f>ROUND(I470*H470,2)</f>
        <v>0</v>
      </c>
      <c r="K470" s="162"/>
      <c r="L470" s="163"/>
      <c r="M470" s="164" t="s">
        <v>1</v>
      </c>
      <c r="N470" s="165" t="s">
        <v>40</v>
      </c>
      <c r="P470" s="146">
        <f>O470*H470</f>
        <v>0</v>
      </c>
      <c r="Q470" s="146">
        <v>3.2000000000000001E-2</v>
      </c>
      <c r="R470" s="146">
        <f>Q470*H470</f>
        <v>9.6000000000000002E-2</v>
      </c>
      <c r="S470" s="146">
        <v>0</v>
      </c>
      <c r="T470" s="147">
        <f>S470*H470</f>
        <v>0</v>
      </c>
      <c r="AR470" s="148" t="s">
        <v>284</v>
      </c>
      <c r="AT470" s="148" t="s">
        <v>556</v>
      </c>
      <c r="AU470" s="148" t="s">
        <v>173</v>
      </c>
      <c r="AY470" s="13" t="s">
        <v>164</v>
      </c>
      <c r="BE470" s="149">
        <f>IF(N470="základná",J470,0)</f>
        <v>0</v>
      </c>
      <c r="BF470" s="149">
        <f>IF(N470="znížená",J470,0)</f>
        <v>0</v>
      </c>
      <c r="BG470" s="149">
        <f>IF(N470="zákl. prenesená",J470,0)</f>
        <v>0</v>
      </c>
      <c r="BH470" s="149">
        <f>IF(N470="zníž. prenesená",J470,0)</f>
        <v>0</v>
      </c>
      <c r="BI470" s="149">
        <f>IF(N470="nulová",J470,0)</f>
        <v>0</v>
      </c>
      <c r="BJ470" s="13" t="s">
        <v>173</v>
      </c>
      <c r="BK470" s="149">
        <f>ROUND(I470*H470,2)</f>
        <v>0</v>
      </c>
      <c r="BL470" s="13" t="s">
        <v>215</v>
      </c>
      <c r="BM470" s="148" t="s">
        <v>1621</v>
      </c>
    </row>
    <row r="471" spans="2:65" s="1" customFormat="1" ht="185.25">
      <c r="B471" s="28"/>
      <c r="D471" s="167" t="s">
        <v>1474</v>
      </c>
      <c r="F471" s="168" t="s">
        <v>1617</v>
      </c>
      <c r="I471" s="169"/>
      <c r="L471" s="28"/>
      <c r="M471" s="170"/>
      <c r="T471" s="55"/>
      <c r="AT471" s="13" t="s">
        <v>1474</v>
      </c>
      <c r="AU471" s="13" t="s">
        <v>173</v>
      </c>
    </row>
    <row r="472" spans="2:65" s="1" customFormat="1" ht="33" customHeight="1">
      <c r="B472" s="135"/>
      <c r="C472" s="155" t="s">
        <v>1622</v>
      </c>
      <c r="D472" s="155" t="s">
        <v>556</v>
      </c>
      <c r="E472" s="156" t="s">
        <v>1623</v>
      </c>
      <c r="F472" s="157" t="s">
        <v>1624</v>
      </c>
      <c r="G472" s="158" t="s">
        <v>192</v>
      </c>
      <c r="H472" s="159">
        <v>1</v>
      </c>
      <c r="I472" s="160"/>
      <c r="J472" s="161">
        <f>ROUND(I472*H472,2)</f>
        <v>0</v>
      </c>
      <c r="K472" s="162"/>
      <c r="L472" s="163"/>
      <c r="M472" s="164" t="s">
        <v>1</v>
      </c>
      <c r="N472" s="165" t="s">
        <v>40</v>
      </c>
      <c r="P472" s="146">
        <f>O472*H472</f>
        <v>0</v>
      </c>
      <c r="Q472" s="146">
        <v>3.2000000000000001E-2</v>
      </c>
      <c r="R472" s="146">
        <f>Q472*H472</f>
        <v>3.2000000000000001E-2</v>
      </c>
      <c r="S472" s="146">
        <v>0</v>
      </c>
      <c r="T472" s="147">
        <f>S472*H472</f>
        <v>0</v>
      </c>
      <c r="AR472" s="148" t="s">
        <v>284</v>
      </c>
      <c r="AT472" s="148" t="s">
        <v>556</v>
      </c>
      <c r="AU472" s="148" t="s">
        <v>173</v>
      </c>
      <c r="AY472" s="13" t="s">
        <v>164</v>
      </c>
      <c r="BE472" s="149">
        <f>IF(N472="základná",J472,0)</f>
        <v>0</v>
      </c>
      <c r="BF472" s="149">
        <f>IF(N472="znížená",J472,0)</f>
        <v>0</v>
      </c>
      <c r="BG472" s="149">
        <f>IF(N472="zákl. prenesená",J472,0)</f>
        <v>0</v>
      </c>
      <c r="BH472" s="149">
        <f>IF(N472="zníž. prenesená",J472,0)</f>
        <v>0</v>
      </c>
      <c r="BI472" s="149">
        <f>IF(N472="nulová",J472,0)</f>
        <v>0</v>
      </c>
      <c r="BJ472" s="13" t="s">
        <v>173</v>
      </c>
      <c r="BK472" s="149">
        <f>ROUND(I472*H472,2)</f>
        <v>0</v>
      </c>
      <c r="BL472" s="13" t="s">
        <v>215</v>
      </c>
      <c r="BM472" s="148" t="s">
        <v>1625</v>
      </c>
    </row>
    <row r="473" spans="2:65" s="1" customFormat="1" ht="136.5">
      <c r="B473" s="28"/>
      <c r="D473" s="167" t="s">
        <v>1474</v>
      </c>
      <c r="F473" s="168" t="s">
        <v>1626</v>
      </c>
      <c r="I473" s="169"/>
      <c r="L473" s="28"/>
      <c r="M473" s="170"/>
      <c r="T473" s="55"/>
      <c r="AT473" s="13" t="s">
        <v>1474</v>
      </c>
      <c r="AU473" s="13" t="s">
        <v>173</v>
      </c>
    </row>
    <row r="474" spans="2:65" s="1" customFormat="1" ht="33" customHeight="1">
      <c r="B474" s="135"/>
      <c r="C474" s="155" t="s">
        <v>1627</v>
      </c>
      <c r="D474" s="155" t="s">
        <v>556</v>
      </c>
      <c r="E474" s="156" t="s">
        <v>1628</v>
      </c>
      <c r="F474" s="157" t="s">
        <v>1629</v>
      </c>
      <c r="G474" s="158" t="s">
        <v>192</v>
      </c>
      <c r="H474" s="159">
        <v>3</v>
      </c>
      <c r="I474" s="160"/>
      <c r="J474" s="161">
        <f>ROUND(I474*H474,2)</f>
        <v>0</v>
      </c>
      <c r="K474" s="162"/>
      <c r="L474" s="163"/>
      <c r="M474" s="164" t="s">
        <v>1</v>
      </c>
      <c r="N474" s="165" t="s">
        <v>40</v>
      </c>
      <c r="P474" s="146">
        <f>O474*H474</f>
        <v>0</v>
      </c>
      <c r="Q474" s="146">
        <v>3.2000000000000001E-2</v>
      </c>
      <c r="R474" s="146">
        <f>Q474*H474</f>
        <v>9.6000000000000002E-2</v>
      </c>
      <c r="S474" s="146">
        <v>0</v>
      </c>
      <c r="T474" s="147">
        <f>S474*H474</f>
        <v>0</v>
      </c>
      <c r="AR474" s="148" t="s">
        <v>284</v>
      </c>
      <c r="AT474" s="148" t="s">
        <v>556</v>
      </c>
      <c r="AU474" s="148" t="s">
        <v>173</v>
      </c>
      <c r="AY474" s="13" t="s">
        <v>164</v>
      </c>
      <c r="BE474" s="149">
        <f>IF(N474="základná",J474,0)</f>
        <v>0</v>
      </c>
      <c r="BF474" s="149">
        <f>IF(N474="znížená",J474,0)</f>
        <v>0</v>
      </c>
      <c r="BG474" s="149">
        <f>IF(N474="zákl. prenesená",J474,0)</f>
        <v>0</v>
      </c>
      <c r="BH474" s="149">
        <f>IF(N474="zníž. prenesená",J474,0)</f>
        <v>0</v>
      </c>
      <c r="BI474" s="149">
        <f>IF(N474="nulová",J474,0)</f>
        <v>0</v>
      </c>
      <c r="BJ474" s="13" t="s">
        <v>173</v>
      </c>
      <c r="BK474" s="149">
        <f>ROUND(I474*H474,2)</f>
        <v>0</v>
      </c>
      <c r="BL474" s="13" t="s">
        <v>215</v>
      </c>
      <c r="BM474" s="148" t="s">
        <v>1630</v>
      </c>
    </row>
    <row r="475" spans="2:65" s="1" customFormat="1" ht="97.5">
      <c r="B475" s="28"/>
      <c r="D475" s="167" t="s">
        <v>1474</v>
      </c>
      <c r="F475" s="168" t="s">
        <v>1631</v>
      </c>
      <c r="I475" s="169"/>
      <c r="L475" s="28"/>
      <c r="M475" s="170"/>
      <c r="T475" s="55"/>
      <c r="AT475" s="13" t="s">
        <v>1474</v>
      </c>
      <c r="AU475" s="13" t="s">
        <v>173</v>
      </c>
    </row>
    <row r="476" spans="2:65" s="1" customFormat="1" ht="37.9" customHeight="1">
      <c r="B476" s="135"/>
      <c r="C476" s="136" t="s">
        <v>1632</v>
      </c>
      <c r="D476" s="136" t="s">
        <v>168</v>
      </c>
      <c r="E476" s="137" t="s">
        <v>1633</v>
      </c>
      <c r="F476" s="138" t="s">
        <v>1634</v>
      </c>
      <c r="G476" s="139" t="s">
        <v>249</v>
      </c>
      <c r="H476" s="140">
        <v>260.10000000000002</v>
      </c>
      <c r="I476" s="141"/>
      <c r="J476" s="142">
        <f>ROUND(I476*H476,2)</f>
        <v>0</v>
      </c>
      <c r="K476" s="143"/>
      <c r="L476" s="28"/>
      <c r="M476" s="144" t="s">
        <v>1</v>
      </c>
      <c r="N476" s="145" t="s">
        <v>40</v>
      </c>
      <c r="P476" s="146">
        <f>O476*H476</f>
        <v>0</v>
      </c>
      <c r="Q476" s="146">
        <v>2.1499999999999999E-4</v>
      </c>
      <c r="R476" s="146">
        <f>Q476*H476</f>
        <v>5.5921500000000006E-2</v>
      </c>
      <c r="S476" s="146">
        <v>0</v>
      </c>
      <c r="T476" s="147">
        <f>S476*H476</f>
        <v>0</v>
      </c>
      <c r="AR476" s="148" t="s">
        <v>215</v>
      </c>
      <c r="AT476" s="148" t="s">
        <v>168</v>
      </c>
      <c r="AU476" s="148" t="s">
        <v>173</v>
      </c>
      <c r="AY476" s="13" t="s">
        <v>164</v>
      </c>
      <c r="BE476" s="149">
        <f>IF(N476="základná",J476,0)</f>
        <v>0</v>
      </c>
      <c r="BF476" s="149">
        <f>IF(N476="znížená",J476,0)</f>
        <v>0</v>
      </c>
      <c r="BG476" s="149">
        <f>IF(N476="zákl. prenesená",J476,0)</f>
        <v>0</v>
      </c>
      <c r="BH476" s="149">
        <f>IF(N476="zníž. prenesená",J476,0)</f>
        <v>0</v>
      </c>
      <c r="BI476" s="149">
        <f>IF(N476="nulová",J476,0)</f>
        <v>0</v>
      </c>
      <c r="BJ476" s="13" t="s">
        <v>173</v>
      </c>
      <c r="BK476" s="149">
        <f>ROUND(I476*H476,2)</f>
        <v>0</v>
      </c>
      <c r="BL476" s="13" t="s">
        <v>215</v>
      </c>
      <c r="BM476" s="148" t="s">
        <v>1635</v>
      </c>
    </row>
    <row r="477" spans="2:65" s="1" customFormat="1" ht="37.9" customHeight="1">
      <c r="B477" s="135"/>
      <c r="C477" s="155" t="s">
        <v>1636</v>
      </c>
      <c r="D477" s="155" t="s">
        <v>556</v>
      </c>
      <c r="E477" s="156" t="s">
        <v>1597</v>
      </c>
      <c r="F477" s="157" t="s">
        <v>1598</v>
      </c>
      <c r="G477" s="158" t="s">
        <v>249</v>
      </c>
      <c r="H477" s="159">
        <v>273.10500000000002</v>
      </c>
      <c r="I477" s="160"/>
      <c r="J477" s="161">
        <f>ROUND(I477*H477,2)</f>
        <v>0</v>
      </c>
      <c r="K477" s="162"/>
      <c r="L477" s="163"/>
      <c r="M477" s="164" t="s">
        <v>1</v>
      </c>
      <c r="N477" s="165" t="s">
        <v>40</v>
      </c>
      <c r="P477" s="146">
        <f>O477*H477</f>
        <v>0</v>
      </c>
      <c r="Q477" s="146">
        <v>1E-4</v>
      </c>
      <c r="R477" s="146">
        <f>Q477*H477</f>
        <v>2.7310500000000001E-2</v>
      </c>
      <c r="S477" s="146">
        <v>0</v>
      </c>
      <c r="T477" s="147">
        <f>S477*H477</f>
        <v>0</v>
      </c>
      <c r="AR477" s="148" t="s">
        <v>284</v>
      </c>
      <c r="AT477" s="148" t="s">
        <v>556</v>
      </c>
      <c r="AU477" s="148" t="s">
        <v>173</v>
      </c>
      <c r="AY477" s="13" t="s">
        <v>164</v>
      </c>
      <c r="BE477" s="149">
        <f>IF(N477="základná",J477,0)</f>
        <v>0</v>
      </c>
      <c r="BF477" s="149">
        <f>IF(N477="znížená",J477,0)</f>
        <v>0</v>
      </c>
      <c r="BG477" s="149">
        <f>IF(N477="zákl. prenesená",J477,0)</f>
        <v>0</v>
      </c>
      <c r="BH477" s="149">
        <f>IF(N477="zníž. prenesená",J477,0)</f>
        <v>0</v>
      </c>
      <c r="BI477" s="149">
        <f>IF(N477="nulová",J477,0)</f>
        <v>0</v>
      </c>
      <c r="BJ477" s="13" t="s">
        <v>173</v>
      </c>
      <c r="BK477" s="149">
        <f>ROUND(I477*H477,2)</f>
        <v>0</v>
      </c>
      <c r="BL477" s="13" t="s">
        <v>215</v>
      </c>
      <c r="BM477" s="148" t="s">
        <v>1637</v>
      </c>
    </row>
    <row r="478" spans="2:65" s="1" customFormat="1" ht="37.9" customHeight="1">
      <c r="B478" s="135"/>
      <c r="C478" s="155" t="s">
        <v>1638</v>
      </c>
      <c r="D478" s="155" t="s">
        <v>556</v>
      </c>
      <c r="E478" s="156" t="s">
        <v>1601</v>
      </c>
      <c r="F478" s="157" t="s">
        <v>1602</v>
      </c>
      <c r="G478" s="158" t="s">
        <v>249</v>
      </c>
      <c r="H478" s="159">
        <v>273.10500000000002</v>
      </c>
      <c r="I478" s="160"/>
      <c r="J478" s="161">
        <f>ROUND(I478*H478,2)</f>
        <v>0</v>
      </c>
      <c r="K478" s="162"/>
      <c r="L478" s="163"/>
      <c r="M478" s="164" t="s">
        <v>1</v>
      </c>
      <c r="N478" s="165" t="s">
        <v>40</v>
      </c>
      <c r="P478" s="146">
        <f>O478*H478</f>
        <v>0</v>
      </c>
      <c r="Q478" s="146">
        <v>1E-4</v>
      </c>
      <c r="R478" s="146">
        <f>Q478*H478</f>
        <v>2.7310500000000001E-2</v>
      </c>
      <c r="S478" s="146">
        <v>0</v>
      </c>
      <c r="T478" s="147">
        <f>S478*H478</f>
        <v>0</v>
      </c>
      <c r="AR478" s="148" t="s">
        <v>284</v>
      </c>
      <c r="AT478" s="148" t="s">
        <v>556</v>
      </c>
      <c r="AU478" s="148" t="s">
        <v>173</v>
      </c>
      <c r="AY478" s="13" t="s">
        <v>164</v>
      </c>
      <c r="BE478" s="149">
        <f>IF(N478="základná",J478,0)</f>
        <v>0</v>
      </c>
      <c r="BF478" s="149">
        <f>IF(N478="znížená",J478,0)</f>
        <v>0</v>
      </c>
      <c r="BG478" s="149">
        <f>IF(N478="zákl. prenesená",J478,0)</f>
        <v>0</v>
      </c>
      <c r="BH478" s="149">
        <f>IF(N478="zníž. prenesená",J478,0)</f>
        <v>0</v>
      </c>
      <c r="BI478" s="149">
        <f>IF(N478="nulová",J478,0)</f>
        <v>0</v>
      </c>
      <c r="BJ478" s="13" t="s">
        <v>173</v>
      </c>
      <c r="BK478" s="149">
        <f>ROUND(I478*H478,2)</f>
        <v>0</v>
      </c>
      <c r="BL478" s="13" t="s">
        <v>215</v>
      </c>
      <c r="BM478" s="148" t="s">
        <v>1639</v>
      </c>
    </row>
    <row r="479" spans="2:65" s="1" customFormat="1" ht="24.2" customHeight="1">
      <c r="B479" s="135"/>
      <c r="C479" s="155" t="s">
        <v>1640</v>
      </c>
      <c r="D479" s="155" t="s">
        <v>556</v>
      </c>
      <c r="E479" s="156" t="s">
        <v>1641</v>
      </c>
      <c r="F479" s="157" t="s">
        <v>1642</v>
      </c>
      <c r="G479" s="158" t="s">
        <v>192</v>
      </c>
      <c r="H479" s="159">
        <v>1</v>
      </c>
      <c r="I479" s="160"/>
      <c r="J479" s="161">
        <f>ROUND(I479*H479,2)</f>
        <v>0</v>
      </c>
      <c r="K479" s="162"/>
      <c r="L479" s="163"/>
      <c r="M479" s="164" t="s">
        <v>1</v>
      </c>
      <c r="N479" s="165" t="s">
        <v>40</v>
      </c>
      <c r="P479" s="146">
        <f>O479*H479</f>
        <v>0</v>
      </c>
      <c r="Q479" s="146">
        <v>3.2000000000000001E-2</v>
      </c>
      <c r="R479" s="146">
        <f>Q479*H479</f>
        <v>3.2000000000000001E-2</v>
      </c>
      <c r="S479" s="146">
        <v>0</v>
      </c>
      <c r="T479" s="147">
        <f>S479*H479</f>
        <v>0</v>
      </c>
      <c r="AR479" s="148" t="s">
        <v>284</v>
      </c>
      <c r="AT479" s="148" t="s">
        <v>556</v>
      </c>
      <c r="AU479" s="148" t="s">
        <v>173</v>
      </c>
      <c r="AY479" s="13" t="s">
        <v>164</v>
      </c>
      <c r="BE479" s="149">
        <f>IF(N479="základná",J479,0)</f>
        <v>0</v>
      </c>
      <c r="BF479" s="149">
        <f>IF(N479="znížená",J479,0)</f>
        <v>0</v>
      </c>
      <c r="BG479" s="149">
        <f>IF(N479="zákl. prenesená",J479,0)</f>
        <v>0</v>
      </c>
      <c r="BH479" s="149">
        <f>IF(N479="zníž. prenesená",J479,0)</f>
        <v>0</v>
      </c>
      <c r="BI479" s="149">
        <f>IF(N479="nulová",J479,0)</f>
        <v>0</v>
      </c>
      <c r="BJ479" s="13" t="s">
        <v>173</v>
      </c>
      <c r="BK479" s="149">
        <f>ROUND(I479*H479,2)</f>
        <v>0</v>
      </c>
      <c r="BL479" s="13" t="s">
        <v>215</v>
      </c>
      <c r="BM479" s="148" t="s">
        <v>1643</v>
      </c>
    </row>
    <row r="480" spans="2:65" s="1" customFormat="1" ht="263.25">
      <c r="B480" s="28"/>
      <c r="D480" s="167" t="s">
        <v>1474</v>
      </c>
      <c r="F480" s="168" t="s">
        <v>1644</v>
      </c>
      <c r="I480" s="169"/>
      <c r="L480" s="28"/>
      <c r="M480" s="170"/>
      <c r="T480" s="55"/>
      <c r="AT480" s="13" t="s">
        <v>1474</v>
      </c>
      <c r="AU480" s="13" t="s">
        <v>173</v>
      </c>
    </row>
    <row r="481" spans="2:65" s="1" customFormat="1" ht="24.2" customHeight="1">
      <c r="B481" s="135"/>
      <c r="C481" s="155" t="s">
        <v>1645</v>
      </c>
      <c r="D481" s="155" t="s">
        <v>556</v>
      </c>
      <c r="E481" s="156" t="s">
        <v>1646</v>
      </c>
      <c r="F481" s="157" t="s">
        <v>1647</v>
      </c>
      <c r="G481" s="158" t="s">
        <v>192</v>
      </c>
      <c r="H481" s="159">
        <v>2</v>
      </c>
      <c r="I481" s="160"/>
      <c r="J481" s="161">
        <f>ROUND(I481*H481,2)</f>
        <v>0</v>
      </c>
      <c r="K481" s="162"/>
      <c r="L481" s="163"/>
      <c r="M481" s="164" t="s">
        <v>1</v>
      </c>
      <c r="N481" s="165" t="s">
        <v>40</v>
      </c>
      <c r="P481" s="146">
        <f>O481*H481</f>
        <v>0</v>
      </c>
      <c r="Q481" s="146">
        <v>3.2000000000000001E-2</v>
      </c>
      <c r="R481" s="146">
        <f>Q481*H481</f>
        <v>6.4000000000000001E-2</v>
      </c>
      <c r="S481" s="146">
        <v>0</v>
      </c>
      <c r="T481" s="147">
        <f>S481*H481</f>
        <v>0</v>
      </c>
      <c r="AR481" s="148" t="s">
        <v>284</v>
      </c>
      <c r="AT481" s="148" t="s">
        <v>556</v>
      </c>
      <c r="AU481" s="148" t="s">
        <v>173</v>
      </c>
      <c r="AY481" s="13" t="s">
        <v>164</v>
      </c>
      <c r="BE481" s="149">
        <f>IF(N481="základná",J481,0)</f>
        <v>0</v>
      </c>
      <c r="BF481" s="149">
        <f>IF(N481="znížená",J481,0)</f>
        <v>0</v>
      </c>
      <c r="BG481" s="149">
        <f>IF(N481="zákl. prenesená",J481,0)</f>
        <v>0</v>
      </c>
      <c r="BH481" s="149">
        <f>IF(N481="zníž. prenesená",J481,0)</f>
        <v>0</v>
      </c>
      <c r="BI481" s="149">
        <f>IF(N481="nulová",J481,0)</f>
        <v>0</v>
      </c>
      <c r="BJ481" s="13" t="s">
        <v>173</v>
      </c>
      <c r="BK481" s="149">
        <f>ROUND(I481*H481,2)</f>
        <v>0</v>
      </c>
      <c r="BL481" s="13" t="s">
        <v>215</v>
      </c>
      <c r="BM481" s="148" t="s">
        <v>1648</v>
      </c>
    </row>
    <row r="482" spans="2:65" s="1" customFormat="1" ht="156">
      <c r="B482" s="28"/>
      <c r="D482" s="167" t="s">
        <v>1474</v>
      </c>
      <c r="F482" s="168" t="s">
        <v>1649</v>
      </c>
      <c r="I482" s="169"/>
      <c r="L482" s="28"/>
      <c r="M482" s="170"/>
      <c r="T482" s="55"/>
      <c r="AT482" s="13" t="s">
        <v>1474</v>
      </c>
      <c r="AU482" s="13" t="s">
        <v>173</v>
      </c>
    </row>
    <row r="483" spans="2:65" s="1" customFormat="1" ht="37.9" customHeight="1">
      <c r="B483" s="135"/>
      <c r="C483" s="155" t="s">
        <v>1650</v>
      </c>
      <c r="D483" s="155" t="s">
        <v>556</v>
      </c>
      <c r="E483" s="156" t="s">
        <v>1651</v>
      </c>
      <c r="F483" s="157" t="s">
        <v>1652</v>
      </c>
      <c r="G483" s="158" t="s">
        <v>192</v>
      </c>
      <c r="H483" s="159">
        <v>9</v>
      </c>
      <c r="I483" s="160"/>
      <c r="J483" s="161">
        <f>ROUND(I483*H483,2)</f>
        <v>0</v>
      </c>
      <c r="K483" s="162"/>
      <c r="L483" s="163"/>
      <c r="M483" s="164" t="s">
        <v>1</v>
      </c>
      <c r="N483" s="165" t="s">
        <v>40</v>
      </c>
      <c r="P483" s="146">
        <f>O483*H483</f>
        <v>0</v>
      </c>
      <c r="Q483" s="146">
        <v>3.2000000000000001E-2</v>
      </c>
      <c r="R483" s="146">
        <f>Q483*H483</f>
        <v>0.28800000000000003</v>
      </c>
      <c r="S483" s="146">
        <v>0</v>
      </c>
      <c r="T483" s="147">
        <f>S483*H483</f>
        <v>0</v>
      </c>
      <c r="AR483" s="148" t="s">
        <v>284</v>
      </c>
      <c r="AT483" s="148" t="s">
        <v>556</v>
      </c>
      <c r="AU483" s="148" t="s">
        <v>173</v>
      </c>
      <c r="AY483" s="13" t="s">
        <v>164</v>
      </c>
      <c r="BE483" s="149">
        <f>IF(N483="základná",J483,0)</f>
        <v>0</v>
      </c>
      <c r="BF483" s="149">
        <f>IF(N483="znížená",J483,0)</f>
        <v>0</v>
      </c>
      <c r="BG483" s="149">
        <f>IF(N483="zákl. prenesená",J483,0)</f>
        <v>0</v>
      </c>
      <c r="BH483" s="149">
        <f>IF(N483="zníž. prenesená",J483,0)</f>
        <v>0</v>
      </c>
      <c r="BI483" s="149">
        <f>IF(N483="nulová",J483,0)</f>
        <v>0</v>
      </c>
      <c r="BJ483" s="13" t="s">
        <v>173</v>
      </c>
      <c r="BK483" s="149">
        <f>ROUND(I483*H483,2)</f>
        <v>0</v>
      </c>
      <c r="BL483" s="13" t="s">
        <v>215</v>
      </c>
      <c r="BM483" s="148" t="s">
        <v>1653</v>
      </c>
    </row>
    <row r="484" spans="2:65" s="1" customFormat="1" ht="234">
      <c r="B484" s="28"/>
      <c r="D484" s="167" t="s">
        <v>1474</v>
      </c>
      <c r="F484" s="168" t="s">
        <v>1654</v>
      </c>
      <c r="I484" s="169"/>
      <c r="L484" s="28"/>
      <c r="M484" s="170"/>
      <c r="T484" s="55"/>
      <c r="AT484" s="13" t="s">
        <v>1474</v>
      </c>
      <c r="AU484" s="13" t="s">
        <v>173</v>
      </c>
    </row>
    <row r="485" spans="2:65" s="1" customFormat="1" ht="24.2" customHeight="1">
      <c r="B485" s="135"/>
      <c r="C485" s="136" t="s">
        <v>1655</v>
      </c>
      <c r="D485" s="136" t="s">
        <v>168</v>
      </c>
      <c r="E485" s="137" t="s">
        <v>1656</v>
      </c>
      <c r="F485" s="138" t="s">
        <v>1657</v>
      </c>
      <c r="G485" s="139" t="s">
        <v>249</v>
      </c>
      <c r="H485" s="140">
        <v>344.85</v>
      </c>
      <c r="I485" s="141"/>
      <c r="J485" s="142">
        <f t="shared" ref="J485:J505" si="150">ROUND(I485*H485,2)</f>
        <v>0</v>
      </c>
      <c r="K485" s="143"/>
      <c r="L485" s="28"/>
      <c r="M485" s="144" t="s">
        <v>1</v>
      </c>
      <c r="N485" s="145" t="s">
        <v>40</v>
      </c>
      <c r="P485" s="146">
        <f t="shared" ref="P485:P505" si="151">O485*H485</f>
        <v>0</v>
      </c>
      <c r="Q485" s="146">
        <v>2.1499999999999999E-4</v>
      </c>
      <c r="R485" s="146">
        <f t="shared" ref="R485:R505" si="152">Q485*H485</f>
        <v>7.4142750000000007E-2</v>
      </c>
      <c r="S485" s="146">
        <v>0</v>
      </c>
      <c r="T485" s="147">
        <f t="shared" ref="T485:T505" si="153">S485*H485</f>
        <v>0</v>
      </c>
      <c r="AR485" s="148" t="s">
        <v>215</v>
      </c>
      <c r="AT485" s="148" t="s">
        <v>168</v>
      </c>
      <c r="AU485" s="148" t="s">
        <v>173</v>
      </c>
      <c r="AY485" s="13" t="s">
        <v>164</v>
      </c>
      <c r="BE485" s="149">
        <f t="shared" ref="BE485:BE505" si="154">IF(N485="základná",J485,0)</f>
        <v>0</v>
      </c>
      <c r="BF485" s="149">
        <f t="shared" ref="BF485:BF505" si="155">IF(N485="znížená",J485,0)</f>
        <v>0</v>
      </c>
      <c r="BG485" s="149">
        <f t="shared" ref="BG485:BG505" si="156">IF(N485="zákl. prenesená",J485,0)</f>
        <v>0</v>
      </c>
      <c r="BH485" s="149">
        <f t="shared" ref="BH485:BH505" si="157">IF(N485="zníž. prenesená",J485,0)</f>
        <v>0</v>
      </c>
      <c r="BI485" s="149">
        <f t="shared" ref="BI485:BI505" si="158">IF(N485="nulová",J485,0)</f>
        <v>0</v>
      </c>
      <c r="BJ485" s="13" t="s">
        <v>173</v>
      </c>
      <c r="BK485" s="149">
        <f t="shared" ref="BK485:BK505" si="159">ROUND(I485*H485,2)</f>
        <v>0</v>
      </c>
      <c r="BL485" s="13" t="s">
        <v>215</v>
      </c>
      <c r="BM485" s="148" t="s">
        <v>1658</v>
      </c>
    </row>
    <row r="486" spans="2:65" s="1" customFormat="1" ht="37.9" customHeight="1">
      <c r="B486" s="135"/>
      <c r="C486" s="155" t="s">
        <v>1659</v>
      </c>
      <c r="D486" s="155" t="s">
        <v>556</v>
      </c>
      <c r="E486" s="156" t="s">
        <v>1597</v>
      </c>
      <c r="F486" s="157" t="s">
        <v>1598</v>
      </c>
      <c r="G486" s="158" t="s">
        <v>249</v>
      </c>
      <c r="H486" s="159">
        <v>362.09300000000002</v>
      </c>
      <c r="I486" s="160"/>
      <c r="J486" s="161">
        <f t="shared" si="150"/>
        <v>0</v>
      </c>
      <c r="K486" s="162"/>
      <c r="L486" s="163"/>
      <c r="M486" s="164" t="s">
        <v>1</v>
      </c>
      <c r="N486" s="165" t="s">
        <v>40</v>
      </c>
      <c r="P486" s="146">
        <f t="shared" si="151"/>
        <v>0</v>
      </c>
      <c r="Q486" s="146">
        <v>1E-4</v>
      </c>
      <c r="R486" s="146">
        <f t="shared" si="152"/>
        <v>3.6209300000000007E-2</v>
      </c>
      <c r="S486" s="146">
        <v>0</v>
      </c>
      <c r="T486" s="147">
        <f t="shared" si="153"/>
        <v>0</v>
      </c>
      <c r="AR486" s="148" t="s">
        <v>284</v>
      </c>
      <c r="AT486" s="148" t="s">
        <v>556</v>
      </c>
      <c r="AU486" s="148" t="s">
        <v>173</v>
      </c>
      <c r="AY486" s="13" t="s">
        <v>164</v>
      </c>
      <c r="BE486" s="149">
        <f t="shared" si="154"/>
        <v>0</v>
      </c>
      <c r="BF486" s="149">
        <f t="shared" si="155"/>
        <v>0</v>
      </c>
      <c r="BG486" s="149">
        <f t="shared" si="156"/>
        <v>0</v>
      </c>
      <c r="BH486" s="149">
        <f t="shared" si="157"/>
        <v>0</v>
      </c>
      <c r="BI486" s="149">
        <f t="shared" si="158"/>
        <v>0</v>
      </c>
      <c r="BJ486" s="13" t="s">
        <v>173</v>
      </c>
      <c r="BK486" s="149">
        <f t="shared" si="159"/>
        <v>0</v>
      </c>
      <c r="BL486" s="13" t="s">
        <v>215</v>
      </c>
      <c r="BM486" s="148" t="s">
        <v>1660</v>
      </c>
    </row>
    <row r="487" spans="2:65" s="1" customFormat="1" ht="37.9" customHeight="1">
      <c r="B487" s="135"/>
      <c r="C487" s="155" t="s">
        <v>1661</v>
      </c>
      <c r="D487" s="155" t="s">
        <v>556</v>
      </c>
      <c r="E487" s="156" t="s">
        <v>1601</v>
      </c>
      <c r="F487" s="157" t="s">
        <v>1602</v>
      </c>
      <c r="G487" s="158" t="s">
        <v>249</v>
      </c>
      <c r="H487" s="159">
        <v>362.09300000000002</v>
      </c>
      <c r="I487" s="160"/>
      <c r="J487" s="161">
        <f t="shared" si="150"/>
        <v>0</v>
      </c>
      <c r="K487" s="162"/>
      <c r="L487" s="163"/>
      <c r="M487" s="164" t="s">
        <v>1</v>
      </c>
      <c r="N487" s="165" t="s">
        <v>40</v>
      </c>
      <c r="P487" s="146">
        <f t="shared" si="151"/>
        <v>0</v>
      </c>
      <c r="Q487" s="146">
        <v>1E-4</v>
      </c>
      <c r="R487" s="146">
        <f t="shared" si="152"/>
        <v>3.6209300000000007E-2</v>
      </c>
      <c r="S487" s="146">
        <v>0</v>
      </c>
      <c r="T487" s="147">
        <f t="shared" si="153"/>
        <v>0</v>
      </c>
      <c r="AR487" s="148" t="s">
        <v>284</v>
      </c>
      <c r="AT487" s="148" t="s">
        <v>556</v>
      </c>
      <c r="AU487" s="148" t="s">
        <v>173</v>
      </c>
      <c r="AY487" s="13" t="s">
        <v>164</v>
      </c>
      <c r="BE487" s="149">
        <f t="shared" si="154"/>
        <v>0</v>
      </c>
      <c r="BF487" s="149">
        <f t="shared" si="155"/>
        <v>0</v>
      </c>
      <c r="BG487" s="149">
        <f t="shared" si="156"/>
        <v>0</v>
      </c>
      <c r="BH487" s="149">
        <f t="shared" si="157"/>
        <v>0</v>
      </c>
      <c r="BI487" s="149">
        <f t="shared" si="158"/>
        <v>0</v>
      </c>
      <c r="BJ487" s="13" t="s">
        <v>173</v>
      </c>
      <c r="BK487" s="149">
        <f t="shared" si="159"/>
        <v>0</v>
      </c>
      <c r="BL487" s="13" t="s">
        <v>215</v>
      </c>
      <c r="BM487" s="148" t="s">
        <v>1662</v>
      </c>
    </row>
    <row r="488" spans="2:65" s="1" customFormat="1" ht="44.25" customHeight="1">
      <c r="B488" s="135"/>
      <c r="C488" s="155" t="s">
        <v>1663</v>
      </c>
      <c r="D488" s="155" t="s">
        <v>556</v>
      </c>
      <c r="E488" s="156" t="s">
        <v>1664</v>
      </c>
      <c r="F488" s="157" t="s">
        <v>1665</v>
      </c>
      <c r="G488" s="158" t="s">
        <v>192</v>
      </c>
      <c r="H488" s="159">
        <v>15</v>
      </c>
      <c r="I488" s="160"/>
      <c r="J488" s="161">
        <f t="shared" si="150"/>
        <v>0</v>
      </c>
      <c r="K488" s="162"/>
      <c r="L488" s="163"/>
      <c r="M488" s="164" t="s">
        <v>1</v>
      </c>
      <c r="N488" s="165" t="s">
        <v>40</v>
      </c>
      <c r="P488" s="146">
        <f t="shared" si="151"/>
        <v>0</v>
      </c>
      <c r="Q488" s="146">
        <v>1.7600000000000001E-2</v>
      </c>
      <c r="R488" s="146">
        <f t="shared" si="152"/>
        <v>0.26400000000000001</v>
      </c>
      <c r="S488" s="146">
        <v>0</v>
      </c>
      <c r="T488" s="147">
        <f t="shared" si="153"/>
        <v>0</v>
      </c>
      <c r="AR488" s="148" t="s">
        <v>284</v>
      </c>
      <c r="AT488" s="148" t="s">
        <v>556</v>
      </c>
      <c r="AU488" s="148" t="s">
        <v>173</v>
      </c>
      <c r="AY488" s="13" t="s">
        <v>164</v>
      </c>
      <c r="BE488" s="149">
        <f t="shared" si="154"/>
        <v>0</v>
      </c>
      <c r="BF488" s="149">
        <f t="shared" si="155"/>
        <v>0</v>
      </c>
      <c r="BG488" s="149">
        <f t="shared" si="156"/>
        <v>0</v>
      </c>
      <c r="BH488" s="149">
        <f t="shared" si="157"/>
        <v>0</v>
      </c>
      <c r="BI488" s="149">
        <f t="shared" si="158"/>
        <v>0</v>
      </c>
      <c r="BJ488" s="13" t="s">
        <v>173</v>
      </c>
      <c r="BK488" s="149">
        <f t="shared" si="159"/>
        <v>0</v>
      </c>
      <c r="BL488" s="13" t="s">
        <v>215</v>
      </c>
      <c r="BM488" s="148" t="s">
        <v>1666</v>
      </c>
    </row>
    <row r="489" spans="2:65" s="1" customFormat="1" ht="49.15" customHeight="1">
      <c r="B489" s="135"/>
      <c r="C489" s="155" t="s">
        <v>1667</v>
      </c>
      <c r="D489" s="155" t="s">
        <v>556</v>
      </c>
      <c r="E489" s="156" t="s">
        <v>1668</v>
      </c>
      <c r="F489" s="157" t="s">
        <v>1669</v>
      </c>
      <c r="G489" s="158" t="s">
        <v>192</v>
      </c>
      <c r="H489" s="159">
        <v>1</v>
      </c>
      <c r="I489" s="160"/>
      <c r="J489" s="161">
        <f t="shared" si="150"/>
        <v>0</v>
      </c>
      <c r="K489" s="162"/>
      <c r="L489" s="163"/>
      <c r="M489" s="164" t="s">
        <v>1</v>
      </c>
      <c r="N489" s="165" t="s">
        <v>40</v>
      </c>
      <c r="P489" s="146">
        <f t="shared" si="151"/>
        <v>0</v>
      </c>
      <c r="Q489" s="146">
        <v>1.7600000000000001E-2</v>
      </c>
      <c r="R489" s="146">
        <f t="shared" si="152"/>
        <v>1.7600000000000001E-2</v>
      </c>
      <c r="S489" s="146">
        <v>0</v>
      </c>
      <c r="T489" s="147">
        <f t="shared" si="153"/>
        <v>0</v>
      </c>
      <c r="AR489" s="148" t="s">
        <v>284</v>
      </c>
      <c r="AT489" s="148" t="s">
        <v>556</v>
      </c>
      <c r="AU489" s="148" t="s">
        <v>173</v>
      </c>
      <c r="AY489" s="13" t="s">
        <v>164</v>
      </c>
      <c r="BE489" s="149">
        <f t="shared" si="154"/>
        <v>0</v>
      </c>
      <c r="BF489" s="149">
        <f t="shared" si="155"/>
        <v>0</v>
      </c>
      <c r="BG489" s="149">
        <f t="shared" si="156"/>
        <v>0</v>
      </c>
      <c r="BH489" s="149">
        <f t="shared" si="157"/>
        <v>0</v>
      </c>
      <c r="BI489" s="149">
        <f t="shared" si="158"/>
        <v>0</v>
      </c>
      <c r="BJ489" s="13" t="s">
        <v>173</v>
      </c>
      <c r="BK489" s="149">
        <f t="shared" si="159"/>
        <v>0</v>
      </c>
      <c r="BL489" s="13" t="s">
        <v>215</v>
      </c>
      <c r="BM489" s="148" t="s">
        <v>1670</v>
      </c>
    </row>
    <row r="490" spans="2:65" s="1" customFormat="1" ht="49.15" customHeight="1">
      <c r="B490" s="135"/>
      <c r="C490" s="155" t="s">
        <v>1671</v>
      </c>
      <c r="D490" s="155" t="s">
        <v>556</v>
      </c>
      <c r="E490" s="156" t="s">
        <v>1672</v>
      </c>
      <c r="F490" s="157" t="s">
        <v>1673</v>
      </c>
      <c r="G490" s="158" t="s">
        <v>192</v>
      </c>
      <c r="H490" s="159">
        <v>2</v>
      </c>
      <c r="I490" s="160"/>
      <c r="J490" s="161">
        <f t="shared" si="150"/>
        <v>0</v>
      </c>
      <c r="K490" s="162"/>
      <c r="L490" s="163"/>
      <c r="M490" s="164" t="s">
        <v>1</v>
      </c>
      <c r="N490" s="165" t="s">
        <v>40</v>
      </c>
      <c r="P490" s="146">
        <f t="shared" si="151"/>
        <v>0</v>
      </c>
      <c r="Q490" s="146">
        <v>1.7600000000000001E-2</v>
      </c>
      <c r="R490" s="146">
        <f t="shared" si="152"/>
        <v>3.5200000000000002E-2</v>
      </c>
      <c r="S490" s="146">
        <v>0</v>
      </c>
      <c r="T490" s="147">
        <f t="shared" si="153"/>
        <v>0</v>
      </c>
      <c r="AR490" s="148" t="s">
        <v>284</v>
      </c>
      <c r="AT490" s="148" t="s">
        <v>556</v>
      </c>
      <c r="AU490" s="148" t="s">
        <v>173</v>
      </c>
      <c r="AY490" s="13" t="s">
        <v>164</v>
      </c>
      <c r="BE490" s="149">
        <f t="shared" si="154"/>
        <v>0</v>
      </c>
      <c r="BF490" s="149">
        <f t="shared" si="155"/>
        <v>0</v>
      </c>
      <c r="BG490" s="149">
        <f t="shared" si="156"/>
        <v>0</v>
      </c>
      <c r="BH490" s="149">
        <f t="shared" si="157"/>
        <v>0</v>
      </c>
      <c r="BI490" s="149">
        <f t="shared" si="158"/>
        <v>0</v>
      </c>
      <c r="BJ490" s="13" t="s">
        <v>173</v>
      </c>
      <c r="BK490" s="149">
        <f t="shared" si="159"/>
        <v>0</v>
      </c>
      <c r="BL490" s="13" t="s">
        <v>215</v>
      </c>
      <c r="BM490" s="148" t="s">
        <v>1674</v>
      </c>
    </row>
    <row r="491" spans="2:65" s="1" customFormat="1" ht="49.15" customHeight="1">
      <c r="B491" s="135"/>
      <c r="C491" s="155" t="s">
        <v>1675</v>
      </c>
      <c r="D491" s="155" t="s">
        <v>556</v>
      </c>
      <c r="E491" s="156" t="s">
        <v>1676</v>
      </c>
      <c r="F491" s="157" t="s">
        <v>1677</v>
      </c>
      <c r="G491" s="158" t="s">
        <v>192</v>
      </c>
      <c r="H491" s="159">
        <v>1</v>
      </c>
      <c r="I491" s="160"/>
      <c r="J491" s="161">
        <f t="shared" si="150"/>
        <v>0</v>
      </c>
      <c r="K491" s="162"/>
      <c r="L491" s="163"/>
      <c r="M491" s="164" t="s">
        <v>1</v>
      </c>
      <c r="N491" s="165" t="s">
        <v>40</v>
      </c>
      <c r="P491" s="146">
        <f t="shared" si="151"/>
        <v>0</v>
      </c>
      <c r="Q491" s="146">
        <v>1.7600000000000001E-2</v>
      </c>
      <c r="R491" s="146">
        <f t="shared" si="152"/>
        <v>1.7600000000000001E-2</v>
      </c>
      <c r="S491" s="146">
        <v>0</v>
      </c>
      <c r="T491" s="147">
        <f t="shared" si="153"/>
        <v>0</v>
      </c>
      <c r="AR491" s="148" t="s">
        <v>284</v>
      </c>
      <c r="AT491" s="148" t="s">
        <v>556</v>
      </c>
      <c r="AU491" s="148" t="s">
        <v>173</v>
      </c>
      <c r="AY491" s="13" t="s">
        <v>164</v>
      </c>
      <c r="BE491" s="149">
        <f t="shared" si="154"/>
        <v>0</v>
      </c>
      <c r="BF491" s="149">
        <f t="shared" si="155"/>
        <v>0</v>
      </c>
      <c r="BG491" s="149">
        <f t="shared" si="156"/>
        <v>0</v>
      </c>
      <c r="BH491" s="149">
        <f t="shared" si="157"/>
        <v>0</v>
      </c>
      <c r="BI491" s="149">
        <f t="shared" si="158"/>
        <v>0</v>
      </c>
      <c r="BJ491" s="13" t="s">
        <v>173</v>
      </c>
      <c r="BK491" s="149">
        <f t="shared" si="159"/>
        <v>0</v>
      </c>
      <c r="BL491" s="13" t="s">
        <v>215</v>
      </c>
      <c r="BM491" s="148" t="s">
        <v>1678</v>
      </c>
    </row>
    <row r="492" spans="2:65" s="1" customFormat="1" ht="37.9" customHeight="1">
      <c r="B492" s="135"/>
      <c r="C492" s="155" t="s">
        <v>1679</v>
      </c>
      <c r="D492" s="155" t="s">
        <v>556</v>
      </c>
      <c r="E492" s="156" t="s">
        <v>1680</v>
      </c>
      <c r="F492" s="157" t="s">
        <v>1681</v>
      </c>
      <c r="G492" s="158" t="s">
        <v>192</v>
      </c>
      <c r="H492" s="159">
        <v>1</v>
      </c>
      <c r="I492" s="160"/>
      <c r="J492" s="161">
        <f t="shared" si="150"/>
        <v>0</v>
      </c>
      <c r="K492" s="162"/>
      <c r="L492" s="163"/>
      <c r="M492" s="164" t="s">
        <v>1</v>
      </c>
      <c r="N492" s="165" t="s">
        <v>40</v>
      </c>
      <c r="P492" s="146">
        <f t="shared" si="151"/>
        <v>0</v>
      </c>
      <c r="Q492" s="146">
        <v>1.7600000000000001E-2</v>
      </c>
      <c r="R492" s="146">
        <f t="shared" si="152"/>
        <v>1.7600000000000001E-2</v>
      </c>
      <c r="S492" s="146">
        <v>0</v>
      </c>
      <c r="T492" s="147">
        <f t="shared" si="153"/>
        <v>0</v>
      </c>
      <c r="AR492" s="148" t="s">
        <v>284</v>
      </c>
      <c r="AT492" s="148" t="s">
        <v>556</v>
      </c>
      <c r="AU492" s="148" t="s">
        <v>173</v>
      </c>
      <c r="AY492" s="13" t="s">
        <v>164</v>
      </c>
      <c r="BE492" s="149">
        <f t="shared" si="154"/>
        <v>0</v>
      </c>
      <c r="BF492" s="149">
        <f t="shared" si="155"/>
        <v>0</v>
      </c>
      <c r="BG492" s="149">
        <f t="shared" si="156"/>
        <v>0</v>
      </c>
      <c r="BH492" s="149">
        <f t="shared" si="157"/>
        <v>0</v>
      </c>
      <c r="BI492" s="149">
        <f t="shared" si="158"/>
        <v>0</v>
      </c>
      <c r="BJ492" s="13" t="s">
        <v>173</v>
      </c>
      <c r="BK492" s="149">
        <f t="shared" si="159"/>
        <v>0</v>
      </c>
      <c r="BL492" s="13" t="s">
        <v>215</v>
      </c>
      <c r="BM492" s="148" t="s">
        <v>1682</v>
      </c>
    </row>
    <row r="493" spans="2:65" s="1" customFormat="1" ht="37.9" customHeight="1">
      <c r="B493" s="135"/>
      <c r="C493" s="155" t="s">
        <v>1683</v>
      </c>
      <c r="D493" s="155" t="s">
        <v>556</v>
      </c>
      <c r="E493" s="156" t="s">
        <v>1684</v>
      </c>
      <c r="F493" s="157" t="s">
        <v>1685</v>
      </c>
      <c r="G493" s="158" t="s">
        <v>192</v>
      </c>
      <c r="H493" s="159">
        <v>8</v>
      </c>
      <c r="I493" s="160"/>
      <c r="J493" s="161">
        <f t="shared" si="150"/>
        <v>0</v>
      </c>
      <c r="K493" s="162"/>
      <c r="L493" s="163"/>
      <c r="M493" s="164" t="s">
        <v>1</v>
      </c>
      <c r="N493" s="165" t="s">
        <v>40</v>
      </c>
      <c r="P493" s="146">
        <f t="shared" si="151"/>
        <v>0</v>
      </c>
      <c r="Q493" s="146">
        <v>1.7600000000000001E-2</v>
      </c>
      <c r="R493" s="146">
        <f t="shared" si="152"/>
        <v>0.14080000000000001</v>
      </c>
      <c r="S493" s="146">
        <v>0</v>
      </c>
      <c r="T493" s="147">
        <f t="shared" si="153"/>
        <v>0</v>
      </c>
      <c r="AR493" s="148" t="s">
        <v>284</v>
      </c>
      <c r="AT493" s="148" t="s">
        <v>556</v>
      </c>
      <c r="AU493" s="148" t="s">
        <v>173</v>
      </c>
      <c r="AY493" s="13" t="s">
        <v>164</v>
      </c>
      <c r="BE493" s="149">
        <f t="shared" si="154"/>
        <v>0</v>
      </c>
      <c r="BF493" s="149">
        <f t="shared" si="155"/>
        <v>0</v>
      </c>
      <c r="BG493" s="149">
        <f t="shared" si="156"/>
        <v>0</v>
      </c>
      <c r="BH493" s="149">
        <f t="shared" si="157"/>
        <v>0</v>
      </c>
      <c r="BI493" s="149">
        <f t="shared" si="158"/>
        <v>0</v>
      </c>
      <c r="BJ493" s="13" t="s">
        <v>173</v>
      </c>
      <c r="BK493" s="149">
        <f t="shared" si="159"/>
        <v>0</v>
      </c>
      <c r="BL493" s="13" t="s">
        <v>215</v>
      </c>
      <c r="BM493" s="148" t="s">
        <v>1686</v>
      </c>
    </row>
    <row r="494" spans="2:65" s="1" customFormat="1" ht="37.9" customHeight="1">
      <c r="B494" s="135"/>
      <c r="C494" s="155" t="s">
        <v>1687</v>
      </c>
      <c r="D494" s="155" t="s">
        <v>556</v>
      </c>
      <c r="E494" s="156" t="s">
        <v>1688</v>
      </c>
      <c r="F494" s="157" t="s">
        <v>1689</v>
      </c>
      <c r="G494" s="158" t="s">
        <v>192</v>
      </c>
      <c r="H494" s="159">
        <v>1</v>
      </c>
      <c r="I494" s="160"/>
      <c r="J494" s="161">
        <f t="shared" si="150"/>
        <v>0</v>
      </c>
      <c r="K494" s="162"/>
      <c r="L494" s="163"/>
      <c r="M494" s="164" t="s">
        <v>1</v>
      </c>
      <c r="N494" s="165" t="s">
        <v>40</v>
      </c>
      <c r="P494" s="146">
        <f t="shared" si="151"/>
        <v>0</v>
      </c>
      <c r="Q494" s="146">
        <v>1.7600000000000001E-2</v>
      </c>
      <c r="R494" s="146">
        <f t="shared" si="152"/>
        <v>1.7600000000000001E-2</v>
      </c>
      <c r="S494" s="146">
        <v>0</v>
      </c>
      <c r="T494" s="147">
        <f t="shared" si="153"/>
        <v>0</v>
      </c>
      <c r="AR494" s="148" t="s">
        <v>284</v>
      </c>
      <c r="AT494" s="148" t="s">
        <v>556</v>
      </c>
      <c r="AU494" s="148" t="s">
        <v>173</v>
      </c>
      <c r="AY494" s="13" t="s">
        <v>164</v>
      </c>
      <c r="BE494" s="149">
        <f t="shared" si="154"/>
        <v>0</v>
      </c>
      <c r="BF494" s="149">
        <f t="shared" si="155"/>
        <v>0</v>
      </c>
      <c r="BG494" s="149">
        <f t="shared" si="156"/>
        <v>0</v>
      </c>
      <c r="BH494" s="149">
        <f t="shared" si="157"/>
        <v>0</v>
      </c>
      <c r="BI494" s="149">
        <f t="shared" si="158"/>
        <v>0</v>
      </c>
      <c r="BJ494" s="13" t="s">
        <v>173</v>
      </c>
      <c r="BK494" s="149">
        <f t="shared" si="159"/>
        <v>0</v>
      </c>
      <c r="BL494" s="13" t="s">
        <v>215</v>
      </c>
      <c r="BM494" s="148" t="s">
        <v>1690</v>
      </c>
    </row>
    <row r="495" spans="2:65" s="1" customFormat="1" ht="37.9" customHeight="1">
      <c r="B495" s="135"/>
      <c r="C495" s="155" t="s">
        <v>1691</v>
      </c>
      <c r="D495" s="155" t="s">
        <v>556</v>
      </c>
      <c r="E495" s="156" t="s">
        <v>1692</v>
      </c>
      <c r="F495" s="157" t="s">
        <v>1693</v>
      </c>
      <c r="G495" s="158" t="s">
        <v>192</v>
      </c>
      <c r="H495" s="159">
        <v>1</v>
      </c>
      <c r="I495" s="160"/>
      <c r="J495" s="161">
        <f t="shared" si="150"/>
        <v>0</v>
      </c>
      <c r="K495" s="162"/>
      <c r="L495" s="163"/>
      <c r="M495" s="164" t="s">
        <v>1</v>
      </c>
      <c r="N495" s="165" t="s">
        <v>40</v>
      </c>
      <c r="P495" s="146">
        <f t="shared" si="151"/>
        <v>0</v>
      </c>
      <c r="Q495" s="146">
        <v>1.7600000000000001E-2</v>
      </c>
      <c r="R495" s="146">
        <f t="shared" si="152"/>
        <v>1.7600000000000001E-2</v>
      </c>
      <c r="S495" s="146">
        <v>0</v>
      </c>
      <c r="T495" s="147">
        <f t="shared" si="153"/>
        <v>0</v>
      </c>
      <c r="AR495" s="148" t="s">
        <v>284</v>
      </c>
      <c r="AT495" s="148" t="s">
        <v>556</v>
      </c>
      <c r="AU495" s="148" t="s">
        <v>173</v>
      </c>
      <c r="AY495" s="13" t="s">
        <v>164</v>
      </c>
      <c r="BE495" s="149">
        <f t="shared" si="154"/>
        <v>0</v>
      </c>
      <c r="BF495" s="149">
        <f t="shared" si="155"/>
        <v>0</v>
      </c>
      <c r="BG495" s="149">
        <f t="shared" si="156"/>
        <v>0</v>
      </c>
      <c r="BH495" s="149">
        <f t="shared" si="157"/>
        <v>0</v>
      </c>
      <c r="BI495" s="149">
        <f t="shared" si="158"/>
        <v>0</v>
      </c>
      <c r="BJ495" s="13" t="s">
        <v>173</v>
      </c>
      <c r="BK495" s="149">
        <f t="shared" si="159"/>
        <v>0</v>
      </c>
      <c r="BL495" s="13" t="s">
        <v>215</v>
      </c>
      <c r="BM495" s="148" t="s">
        <v>1694</v>
      </c>
    </row>
    <row r="496" spans="2:65" s="1" customFormat="1" ht="44.25" customHeight="1">
      <c r="B496" s="135"/>
      <c r="C496" s="155" t="s">
        <v>1695</v>
      </c>
      <c r="D496" s="155" t="s">
        <v>556</v>
      </c>
      <c r="E496" s="156" t="s">
        <v>1696</v>
      </c>
      <c r="F496" s="157" t="s">
        <v>1697</v>
      </c>
      <c r="G496" s="158" t="s">
        <v>192</v>
      </c>
      <c r="H496" s="159">
        <v>1</v>
      </c>
      <c r="I496" s="160"/>
      <c r="J496" s="161">
        <f t="shared" si="150"/>
        <v>0</v>
      </c>
      <c r="K496" s="162"/>
      <c r="L496" s="163"/>
      <c r="M496" s="164" t="s">
        <v>1</v>
      </c>
      <c r="N496" s="165" t="s">
        <v>40</v>
      </c>
      <c r="P496" s="146">
        <f t="shared" si="151"/>
        <v>0</v>
      </c>
      <c r="Q496" s="146">
        <v>1.7600000000000001E-2</v>
      </c>
      <c r="R496" s="146">
        <f t="shared" si="152"/>
        <v>1.7600000000000001E-2</v>
      </c>
      <c r="S496" s="146">
        <v>0</v>
      </c>
      <c r="T496" s="147">
        <f t="shared" si="153"/>
        <v>0</v>
      </c>
      <c r="AR496" s="148" t="s">
        <v>284</v>
      </c>
      <c r="AT496" s="148" t="s">
        <v>556</v>
      </c>
      <c r="AU496" s="148" t="s">
        <v>173</v>
      </c>
      <c r="AY496" s="13" t="s">
        <v>164</v>
      </c>
      <c r="BE496" s="149">
        <f t="shared" si="154"/>
        <v>0</v>
      </c>
      <c r="BF496" s="149">
        <f t="shared" si="155"/>
        <v>0</v>
      </c>
      <c r="BG496" s="149">
        <f t="shared" si="156"/>
        <v>0</v>
      </c>
      <c r="BH496" s="149">
        <f t="shared" si="157"/>
        <v>0</v>
      </c>
      <c r="BI496" s="149">
        <f t="shared" si="158"/>
        <v>0</v>
      </c>
      <c r="BJ496" s="13" t="s">
        <v>173</v>
      </c>
      <c r="BK496" s="149">
        <f t="shared" si="159"/>
        <v>0</v>
      </c>
      <c r="BL496" s="13" t="s">
        <v>215</v>
      </c>
      <c r="BM496" s="148" t="s">
        <v>1698</v>
      </c>
    </row>
    <row r="497" spans="2:65" s="1" customFormat="1" ht="44.25" customHeight="1">
      <c r="B497" s="135"/>
      <c r="C497" s="155" t="s">
        <v>1699</v>
      </c>
      <c r="D497" s="155" t="s">
        <v>556</v>
      </c>
      <c r="E497" s="156" t="s">
        <v>1700</v>
      </c>
      <c r="F497" s="157" t="s">
        <v>1701</v>
      </c>
      <c r="G497" s="158" t="s">
        <v>192</v>
      </c>
      <c r="H497" s="159">
        <v>2</v>
      </c>
      <c r="I497" s="160"/>
      <c r="J497" s="161">
        <f t="shared" si="150"/>
        <v>0</v>
      </c>
      <c r="K497" s="162"/>
      <c r="L497" s="163"/>
      <c r="M497" s="164" t="s">
        <v>1</v>
      </c>
      <c r="N497" s="165" t="s">
        <v>40</v>
      </c>
      <c r="P497" s="146">
        <f t="shared" si="151"/>
        <v>0</v>
      </c>
      <c r="Q497" s="146">
        <v>1.7600000000000001E-2</v>
      </c>
      <c r="R497" s="146">
        <f t="shared" si="152"/>
        <v>3.5200000000000002E-2</v>
      </c>
      <c r="S497" s="146">
        <v>0</v>
      </c>
      <c r="T497" s="147">
        <f t="shared" si="153"/>
        <v>0</v>
      </c>
      <c r="AR497" s="148" t="s">
        <v>284</v>
      </c>
      <c r="AT497" s="148" t="s">
        <v>556</v>
      </c>
      <c r="AU497" s="148" t="s">
        <v>173</v>
      </c>
      <c r="AY497" s="13" t="s">
        <v>164</v>
      </c>
      <c r="BE497" s="149">
        <f t="shared" si="154"/>
        <v>0</v>
      </c>
      <c r="BF497" s="149">
        <f t="shared" si="155"/>
        <v>0</v>
      </c>
      <c r="BG497" s="149">
        <f t="shared" si="156"/>
        <v>0</v>
      </c>
      <c r="BH497" s="149">
        <f t="shared" si="157"/>
        <v>0</v>
      </c>
      <c r="BI497" s="149">
        <f t="shared" si="158"/>
        <v>0</v>
      </c>
      <c r="BJ497" s="13" t="s">
        <v>173</v>
      </c>
      <c r="BK497" s="149">
        <f t="shared" si="159"/>
        <v>0</v>
      </c>
      <c r="BL497" s="13" t="s">
        <v>215</v>
      </c>
      <c r="BM497" s="148" t="s">
        <v>1702</v>
      </c>
    </row>
    <row r="498" spans="2:65" s="1" customFormat="1" ht="44.25" customHeight="1">
      <c r="B498" s="135"/>
      <c r="C498" s="155" t="s">
        <v>1703</v>
      </c>
      <c r="D498" s="155" t="s">
        <v>556</v>
      </c>
      <c r="E498" s="156" t="s">
        <v>1704</v>
      </c>
      <c r="F498" s="157" t="s">
        <v>1705</v>
      </c>
      <c r="G498" s="158" t="s">
        <v>192</v>
      </c>
      <c r="H498" s="159">
        <v>1</v>
      </c>
      <c r="I498" s="160"/>
      <c r="J498" s="161">
        <f t="shared" si="150"/>
        <v>0</v>
      </c>
      <c r="K498" s="162"/>
      <c r="L498" s="163"/>
      <c r="M498" s="164" t="s">
        <v>1</v>
      </c>
      <c r="N498" s="165" t="s">
        <v>40</v>
      </c>
      <c r="P498" s="146">
        <f t="shared" si="151"/>
        <v>0</v>
      </c>
      <c r="Q498" s="146">
        <v>1.7600000000000001E-2</v>
      </c>
      <c r="R498" s="146">
        <f t="shared" si="152"/>
        <v>1.7600000000000001E-2</v>
      </c>
      <c r="S498" s="146">
        <v>0</v>
      </c>
      <c r="T498" s="147">
        <f t="shared" si="153"/>
        <v>0</v>
      </c>
      <c r="AR498" s="148" t="s">
        <v>284</v>
      </c>
      <c r="AT498" s="148" t="s">
        <v>556</v>
      </c>
      <c r="AU498" s="148" t="s">
        <v>173</v>
      </c>
      <c r="AY498" s="13" t="s">
        <v>164</v>
      </c>
      <c r="BE498" s="149">
        <f t="shared" si="154"/>
        <v>0</v>
      </c>
      <c r="BF498" s="149">
        <f t="shared" si="155"/>
        <v>0</v>
      </c>
      <c r="BG498" s="149">
        <f t="shared" si="156"/>
        <v>0</v>
      </c>
      <c r="BH498" s="149">
        <f t="shared" si="157"/>
        <v>0</v>
      </c>
      <c r="BI498" s="149">
        <f t="shared" si="158"/>
        <v>0</v>
      </c>
      <c r="BJ498" s="13" t="s">
        <v>173</v>
      </c>
      <c r="BK498" s="149">
        <f t="shared" si="159"/>
        <v>0</v>
      </c>
      <c r="BL498" s="13" t="s">
        <v>215</v>
      </c>
      <c r="BM498" s="148" t="s">
        <v>1706</v>
      </c>
    </row>
    <row r="499" spans="2:65" s="1" customFormat="1" ht="37.9" customHeight="1">
      <c r="B499" s="135"/>
      <c r="C499" s="155" t="s">
        <v>1707</v>
      </c>
      <c r="D499" s="155" t="s">
        <v>556</v>
      </c>
      <c r="E499" s="156" t="s">
        <v>1708</v>
      </c>
      <c r="F499" s="157" t="s">
        <v>1709</v>
      </c>
      <c r="G499" s="158" t="s">
        <v>192</v>
      </c>
      <c r="H499" s="159">
        <v>3</v>
      </c>
      <c r="I499" s="160"/>
      <c r="J499" s="161">
        <f t="shared" si="150"/>
        <v>0</v>
      </c>
      <c r="K499" s="162"/>
      <c r="L499" s="163"/>
      <c r="M499" s="164" t="s">
        <v>1</v>
      </c>
      <c r="N499" s="165" t="s">
        <v>40</v>
      </c>
      <c r="P499" s="146">
        <f t="shared" si="151"/>
        <v>0</v>
      </c>
      <c r="Q499" s="146">
        <v>1.7600000000000001E-2</v>
      </c>
      <c r="R499" s="146">
        <f t="shared" si="152"/>
        <v>5.28E-2</v>
      </c>
      <c r="S499" s="146">
        <v>0</v>
      </c>
      <c r="T499" s="147">
        <f t="shared" si="153"/>
        <v>0</v>
      </c>
      <c r="AR499" s="148" t="s">
        <v>284</v>
      </c>
      <c r="AT499" s="148" t="s">
        <v>556</v>
      </c>
      <c r="AU499" s="148" t="s">
        <v>173</v>
      </c>
      <c r="AY499" s="13" t="s">
        <v>164</v>
      </c>
      <c r="BE499" s="149">
        <f t="shared" si="154"/>
        <v>0</v>
      </c>
      <c r="BF499" s="149">
        <f t="shared" si="155"/>
        <v>0</v>
      </c>
      <c r="BG499" s="149">
        <f t="shared" si="156"/>
        <v>0</v>
      </c>
      <c r="BH499" s="149">
        <f t="shared" si="157"/>
        <v>0</v>
      </c>
      <c r="BI499" s="149">
        <f t="shared" si="158"/>
        <v>0</v>
      </c>
      <c r="BJ499" s="13" t="s">
        <v>173</v>
      </c>
      <c r="BK499" s="149">
        <f t="shared" si="159"/>
        <v>0</v>
      </c>
      <c r="BL499" s="13" t="s">
        <v>215</v>
      </c>
      <c r="BM499" s="148" t="s">
        <v>1710</v>
      </c>
    </row>
    <row r="500" spans="2:65" s="1" customFormat="1" ht="44.25" customHeight="1">
      <c r="B500" s="135"/>
      <c r="C500" s="155" t="s">
        <v>1711</v>
      </c>
      <c r="D500" s="155" t="s">
        <v>556</v>
      </c>
      <c r="E500" s="156" t="s">
        <v>1712</v>
      </c>
      <c r="F500" s="157" t="s">
        <v>1713</v>
      </c>
      <c r="G500" s="158" t="s">
        <v>192</v>
      </c>
      <c r="H500" s="159">
        <v>1</v>
      </c>
      <c r="I500" s="160"/>
      <c r="J500" s="161">
        <f t="shared" si="150"/>
        <v>0</v>
      </c>
      <c r="K500" s="162"/>
      <c r="L500" s="163"/>
      <c r="M500" s="164" t="s">
        <v>1</v>
      </c>
      <c r="N500" s="165" t="s">
        <v>40</v>
      </c>
      <c r="P500" s="146">
        <f t="shared" si="151"/>
        <v>0</v>
      </c>
      <c r="Q500" s="146">
        <v>1.7600000000000001E-2</v>
      </c>
      <c r="R500" s="146">
        <f t="shared" si="152"/>
        <v>1.7600000000000001E-2</v>
      </c>
      <c r="S500" s="146">
        <v>0</v>
      </c>
      <c r="T500" s="147">
        <f t="shared" si="153"/>
        <v>0</v>
      </c>
      <c r="AR500" s="148" t="s">
        <v>284</v>
      </c>
      <c r="AT500" s="148" t="s">
        <v>556</v>
      </c>
      <c r="AU500" s="148" t="s">
        <v>173</v>
      </c>
      <c r="AY500" s="13" t="s">
        <v>164</v>
      </c>
      <c r="BE500" s="149">
        <f t="shared" si="154"/>
        <v>0</v>
      </c>
      <c r="BF500" s="149">
        <f t="shared" si="155"/>
        <v>0</v>
      </c>
      <c r="BG500" s="149">
        <f t="shared" si="156"/>
        <v>0</v>
      </c>
      <c r="BH500" s="149">
        <f t="shared" si="157"/>
        <v>0</v>
      </c>
      <c r="BI500" s="149">
        <f t="shared" si="158"/>
        <v>0</v>
      </c>
      <c r="BJ500" s="13" t="s">
        <v>173</v>
      </c>
      <c r="BK500" s="149">
        <f t="shared" si="159"/>
        <v>0</v>
      </c>
      <c r="BL500" s="13" t="s">
        <v>215</v>
      </c>
      <c r="BM500" s="148" t="s">
        <v>1714</v>
      </c>
    </row>
    <row r="501" spans="2:65" s="1" customFormat="1" ht="37.9" customHeight="1">
      <c r="B501" s="135"/>
      <c r="C501" s="155" t="s">
        <v>1715</v>
      </c>
      <c r="D501" s="155" t="s">
        <v>556</v>
      </c>
      <c r="E501" s="156" t="s">
        <v>1716</v>
      </c>
      <c r="F501" s="157" t="s">
        <v>1717</v>
      </c>
      <c r="G501" s="158" t="s">
        <v>192</v>
      </c>
      <c r="H501" s="159">
        <v>2</v>
      </c>
      <c r="I501" s="160"/>
      <c r="J501" s="161">
        <f t="shared" si="150"/>
        <v>0</v>
      </c>
      <c r="K501" s="162"/>
      <c r="L501" s="163"/>
      <c r="M501" s="164" t="s">
        <v>1</v>
      </c>
      <c r="N501" s="165" t="s">
        <v>40</v>
      </c>
      <c r="P501" s="146">
        <f t="shared" si="151"/>
        <v>0</v>
      </c>
      <c r="Q501" s="146">
        <v>1.7600000000000001E-2</v>
      </c>
      <c r="R501" s="146">
        <f t="shared" si="152"/>
        <v>3.5200000000000002E-2</v>
      </c>
      <c r="S501" s="146">
        <v>0</v>
      </c>
      <c r="T501" s="147">
        <f t="shared" si="153"/>
        <v>0</v>
      </c>
      <c r="AR501" s="148" t="s">
        <v>284</v>
      </c>
      <c r="AT501" s="148" t="s">
        <v>556</v>
      </c>
      <c r="AU501" s="148" t="s">
        <v>173</v>
      </c>
      <c r="AY501" s="13" t="s">
        <v>164</v>
      </c>
      <c r="BE501" s="149">
        <f t="shared" si="154"/>
        <v>0</v>
      </c>
      <c r="BF501" s="149">
        <f t="shared" si="155"/>
        <v>0</v>
      </c>
      <c r="BG501" s="149">
        <f t="shared" si="156"/>
        <v>0</v>
      </c>
      <c r="BH501" s="149">
        <f t="shared" si="157"/>
        <v>0</v>
      </c>
      <c r="BI501" s="149">
        <f t="shared" si="158"/>
        <v>0</v>
      </c>
      <c r="BJ501" s="13" t="s">
        <v>173</v>
      </c>
      <c r="BK501" s="149">
        <f t="shared" si="159"/>
        <v>0</v>
      </c>
      <c r="BL501" s="13" t="s">
        <v>215</v>
      </c>
      <c r="BM501" s="148" t="s">
        <v>1718</v>
      </c>
    </row>
    <row r="502" spans="2:65" s="1" customFormat="1" ht="21.75" customHeight="1">
      <c r="B502" s="135"/>
      <c r="C502" s="136" t="s">
        <v>1719</v>
      </c>
      <c r="D502" s="136" t="s">
        <v>168</v>
      </c>
      <c r="E502" s="137" t="s">
        <v>1720</v>
      </c>
      <c r="F502" s="138" t="s">
        <v>1721</v>
      </c>
      <c r="G502" s="139" t="s">
        <v>171</v>
      </c>
      <c r="H502" s="140">
        <v>4</v>
      </c>
      <c r="I502" s="141"/>
      <c r="J502" s="142">
        <f t="shared" si="150"/>
        <v>0</v>
      </c>
      <c r="K502" s="143"/>
      <c r="L502" s="28"/>
      <c r="M502" s="144" t="s">
        <v>1</v>
      </c>
      <c r="N502" s="145" t="s">
        <v>40</v>
      </c>
      <c r="P502" s="146">
        <f t="shared" si="151"/>
        <v>0</v>
      </c>
      <c r="Q502" s="146">
        <v>8.208E-5</v>
      </c>
      <c r="R502" s="146">
        <f t="shared" si="152"/>
        <v>3.2832E-4</v>
      </c>
      <c r="S502" s="146">
        <v>0</v>
      </c>
      <c r="T502" s="147">
        <f t="shared" si="153"/>
        <v>0</v>
      </c>
      <c r="AR502" s="148" t="s">
        <v>215</v>
      </c>
      <c r="AT502" s="148" t="s">
        <v>168</v>
      </c>
      <c r="AU502" s="148" t="s">
        <v>173</v>
      </c>
      <c r="AY502" s="13" t="s">
        <v>164</v>
      </c>
      <c r="BE502" s="149">
        <f t="shared" si="154"/>
        <v>0</v>
      </c>
      <c r="BF502" s="149">
        <f t="shared" si="155"/>
        <v>0</v>
      </c>
      <c r="BG502" s="149">
        <f t="shared" si="156"/>
        <v>0</v>
      </c>
      <c r="BH502" s="149">
        <f t="shared" si="157"/>
        <v>0</v>
      </c>
      <c r="BI502" s="149">
        <f t="shared" si="158"/>
        <v>0</v>
      </c>
      <c r="BJ502" s="13" t="s">
        <v>173</v>
      </c>
      <c r="BK502" s="149">
        <f t="shared" si="159"/>
        <v>0</v>
      </c>
      <c r="BL502" s="13" t="s">
        <v>215</v>
      </c>
      <c r="BM502" s="148" t="s">
        <v>1722</v>
      </c>
    </row>
    <row r="503" spans="2:65" s="1" customFormat="1" ht="24.2" customHeight="1">
      <c r="B503" s="135"/>
      <c r="C503" s="155" t="s">
        <v>1723</v>
      </c>
      <c r="D503" s="155" t="s">
        <v>556</v>
      </c>
      <c r="E503" s="156" t="s">
        <v>1724</v>
      </c>
      <c r="F503" s="157" t="s">
        <v>1725</v>
      </c>
      <c r="G503" s="158" t="s">
        <v>192</v>
      </c>
      <c r="H503" s="159">
        <v>1</v>
      </c>
      <c r="I503" s="160"/>
      <c r="J503" s="161">
        <f t="shared" si="150"/>
        <v>0</v>
      </c>
      <c r="K503" s="162"/>
      <c r="L503" s="163"/>
      <c r="M503" s="164" t="s">
        <v>1</v>
      </c>
      <c r="N503" s="165" t="s">
        <v>40</v>
      </c>
      <c r="P503" s="146">
        <f t="shared" si="151"/>
        <v>0</v>
      </c>
      <c r="Q503" s="146">
        <v>0.11509999999999999</v>
      </c>
      <c r="R503" s="146">
        <f t="shared" si="152"/>
        <v>0.11509999999999999</v>
      </c>
      <c r="S503" s="146">
        <v>0</v>
      </c>
      <c r="T503" s="147">
        <f t="shared" si="153"/>
        <v>0</v>
      </c>
      <c r="AR503" s="148" t="s">
        <v>284</v>
      </c>
      <c r="AT503" s="148" t="s">
        <v>556</v>
      </c>
      <c r="AU503" s="148" t="s">
        <v>173</v>
      </c>
      <c r="AY503" s="13" t="s">
        <v>164</v>
      </c>
      <c r="BE503" s="149">
        <f t="shared" si="154"/>
        <v>0</v>
      </c>
      <c r="BF503" s="149">
        <f t="shared" si="155"/>
        <v>0</v>
      </c>
      <c r="BG503" s="149">
        <f t="shared" si="156"/>
        <v>0</v>
      </c>
      <c r="BH503" s="149">
        <f t="shared" si="157"/>
        <v>0</v>
      </c>
      <c r="BI503" s="149">
        <f t="shared" si="158"/>
        <v>0</v>
      </c>
      <c r="BJ503" s="13" t="s">
        <v>173</v>
      </c>
      <c r="BK503" s="149">
        <f t="shared" si="159"/>
        <v>0</v>
      </c>
      <c r="BL503" s="13" t="s">
        <v>215</v>
      </c>
      <c r="BM503" s="148" t="s">
        <v>1726</v>
      </c>
    </row>
    <row r="504" spans="2:65" s="1" customFormat="1" ht="21.75" customHeight="1">
      <c r="B504" s="135"/>
      <c r="C504" s="136" t="s">
        <v>1727</v>
      </c>
      <c r="D504" s="136" t="s">
        <v>168</v>
      </c>
      <c r="E504" s="137" t="s">
        <v>1728</v>
      </c>
      <c r="F504" s="138" t="s">
        <v>1729</v>
      </c>
      <c r="G504" s="139" t="s">
        <v>249</v>
      </c>
      <c r="H504" s="140">
        <v>43.2</v>
      </c>
      <c r="I504" s="141"/>
      <c r="J504" s="142">
        <f t="shared" si="150"/>
        <v>0</v>
      </c>
      <c r="K504" s="143"/>
      <c r="L504" s="28"/>
      <c r="M504" s="144" t="s">
        <v>1</v>
      </c>
      <c r="N504" s="145" t="s">
        <v>40</v>
      </c>
      <c r="P504" s="146">
        <f t="shared" si="151"/>
        <v>0</v>
      </c>
      <c r="Q504" s="146">
        <v>4.2999999999999999E-4</v>
      </c>
      <c r="R504" s="146">
        <f t="shared" si="152"/>
        <v>1.8576000000000002E-2</v>
      </c>
      <c r="S504" s="146">
        <v>0</v>
      </c>
      <c r="T504" s="147">
        <f t="shared" si="153"/>
        <v>0</v>
      </c>
      <c r="AR504" s="148" t="s">
        <v>215</v>
      </c>
      <c r="AT504" s="148" t="s">
        <v>168</v>
      </c>
      <c r="AU504" s="148" t="s">
        <v>173</v>
      </c>
      <c r="AY504" s="13" t="s">
        <v>164</v>
      </c>
      <c r="BE504" s="149">
        <f t="shared" si="154"/>
        <v>0</v>
      </c>
      <c r="BF504" s="149">
        <f t="shared" si="155"/>
        <v>0</v>
      </c>
      <c r="BG504" s="149">
        <f t="shared" si="156"/>
        <v>0</v>
      </c>
      <c r="BH504" s="149">
        <f t="shared" si="157"/>
        <v>0</v>
      </c>
      <c r="BI504" s="149">
        <f t="shared" si="158"/>
        <v>0</v>
      </c>
      <c r="BJ504" s="13" t="s">
        <v>173</v>
      </c>
      <c r="BK504" s="149">
        <f t="shared" si="159"/>
        <v>0</v>
      </c>
      <c r="BL504" s="13" t="s">
        <v>215</v>
      </c>
      <c r="BM504" s="148" t="s">
        <v>1730</v>
      </c>
    </row>
    <row r="505" spans="2:65" s="1" customFormat="1" ht="37.9" customHeight="1">
      <c r="B505" s="135"/>
      <c r="C505" s="155" t="s">
        <v>1731</v>
      </c>
      <c r="D505" s="155" t="s">
        <v>556</v>
      </c>
      <c r="E505" s="156" t="s">
        <v>1732</v>
      </c>
      <c r="F505" s="157" t="s">
        <v>1733</v>
      </c>
      <c r="G505" s="158" t="s">
        <v>192</v>
      </c>
      <c r="H505" s="159">
        <v>2</v>
      </c>
      <c r="I505" s="160"/>
      <c r="J505" s="161">
        <f t="shared" si="150"/>
        <v>0</v>
      </c>
      <c r="K505" s="162"/>
      <c r="L505" s="163"/>
      <c r="M505" s="164" t="s">
        <v>1</v>
      </c>
      <c r="N505" s="165" t="s">
        <v>40</v>
      </c>
      <c r="P505" s="146">
        <f t="shared" si="151"/>
        <v>0</v>
      </c>
      <c r="Q505" s="146">
        <v>1.52E-2</v>
      </c>
      <c r="R505" s="146">
        <f t="shared" si="152"/>
        <v>3.04E-2</v>
      </c>
      <c r="S505" s="146">
        <v>0</v>
      </c>
      <c r="T505" s="147">
        <f t="shared" si="153"/>
        <v>0</v>
      </c>
      <c r="AR505" s="148" t="s">
        <v>284</v>
      </c>
      <c r="AT505" s="148" t="s">
        <v>556</v>
      </c>
      <c r="AU505" s="148" t="s">
        <v>173</v>
      </c>
      <c r="AY505" s="13" t="s">
        <v>164</v>
      </c>
      <c r="BE505" s="149">
        <f t="shared" si="154"/>
        <v>0</v>
      </c>
      <c r="BF505" s="149">
        <f t="shared" si="155"/>
        <v>0</v>
      </c>
      <c r="BG505" s="149">
        <f t="shared" si="156"/>
        <v>0</v>
      </c>
      <c r="BH505" s="149">
        <f t="shared" si="157"/>
        <v>0</v>
      </c>
      <c r="BI505" s="149">
        <f t="shared" si="158"/>
        <v>0</v>
      </c>
      <c r="BJ505" s="13" t="s">
        <v>173</v>
      </c>
      <c r="BK505" s="149">
        <f t="shared" si="159"/>
        <v>0</v>
      </c>
      <c r="BL505" s="13" t="s">
        <v>215</v>
      </c>
      <c r="BM505" s="148" t="s">
        <v>1734</v>
      </c>
    </row>
    <row r="506" spans="2:65" s="1" customFormat="1" ht="87.75">
      <c r="B506" s="28"/>
      <c r="D506" s="167" t="s">
        <v>1474</v>
      </c>
      <c r="F506" s="168" t="s">
        <v>1735</v>
      </c>
      <c r="I506" s="169"/>
      <c r="L506" s="28"/>
      <c r="M506" s="170"/>
      <c r="T506" s="55"/>
      <c r="AT506" s="13" t="s">
        <v>1474</v>
      </c>
      <c r="AU506" s="13" t="s">
        <v>173</v>
      </c>
    </row>
    <row r="507" spans="2:65" s="1" customFormat="1" ht="37.9" customHeight="1">
      <c r="B507" s="135"/>
      <c r="C507" s="155" t="s">
        <v>1736</v>
      </c>
      <c r="D507" s="155" t="s">
        <v>556</v>
      </c>
      <c r="E507" s="156" t="s">
        <v>1737</v>
      </c>
      <c r="F507" s="157" t="s">
        <v>1738</v>
      </c>
      <c r="G507" s="158" t="s">
        <v>192</v>
      </c>
      <c r="H507" s="159">
        <v>1</v>
      </c>
      <c r="I507" s="160"/>
      <c r="J507" s="161">
        <f>ROUND(I507*H507,2)</f>
        <v>0</v>
      </c>
      <c r="K507" s="162"/>
      <c r="L507" s="163"/>
      <c r="M507" s="164" t="s">
        <v>1</v>
      </c>
      <c r="N507" s="165" t="s">
        <v>40</v>
      </c>
      <c r="P507" s="146">
        <f>O507*H507</f>
        <v>0</v>
      </c>
      <c r="Q507" s="146">
        <v>1.52E-2</v>
      </c>
      <c r="R507" s="146">
        <f>Q507*H507</f>
        <v>1.52E-2</v>
      </c>
      <c r="S507" s="146">
        <v>0</v>
      </c>
      <c r="T507" s="147">
        <f>S507*H507</f>
        <v>0</v>
      </c>
      <c r="AR507" s="148" t="s">
        <v>284</v>
      </c>
      <c r="AT507" s="148" t="s">
        <v>556</v>
      </c>
      <c r="AU507" s="148" t="s">
        <v>173</v>
      </c>
      <c r="AY507" s="13" t="s">
        <v>164</v>
      </c>
      <c r="BE507" s="149">
        <f>IF(N507="základná",J507,0)</f>
        <v>0</v>
      </c>
      <c r="BF507" s="149">
        <f>IF(N507="znížená",J507,0)</f>
        <v>0</v>
      </c>
      <c r="BG507" s="149">
        <f>IF(N507="zákl. prenesená",J507,0)</f>
        <v>0</v>
      </c>
      <c r="BH507" s="149">
        <f>IF(N507="zníž. prenesená",J507,0)</f>
        <v>0</v>
      </c>
      <c r="BI507" s="149">
        <f>IF(N507="nulová",J507,0)</f>
        <v>0</v>
      </c>
      <c r="BJ507" s="13" t="s">
        <v>173</v>
      </c>
      <c r="BK507" s="149">
        <f>ROUND(I507*H507,2)</f>
        <v>0</v>
      </c>
      <c r="BL507" s="13" t="s">
        <v>215</v>
      </c>
      <c r="BM507" s="148" t="s">
        <v>1739</v>
      </c>
    </row>
    <row r="508" spans="2:65" s="1" customFormat="1" ht="87.75">
      <c r="B508" s="28"/>
      <c r="D508" s="167" t="s">
        <v>1474</v>
      </c>
      <c r="F508" s="168" t="s">
        <v>1735</v>
      </c>
      <c r="I508" s="169"/>
      <c r="L508" s="28"/>
      <c r="M508" s="170"/>
      <c r="T508" s="55"/>
      <c r="AT508" s="13" t="s">
        <v>1474</v>
      </c>
      <c r="AU508" s="13" t="s">
        <v>173</v>
      </c>
    </row>
    <row r="509" spans="2:65" s="1" customFormat="1" ht="37.9" customHeight="1">
      <c r="B509" s="135"/>
      <c r="C509" s="155" t="s">
        <v>1740</v>
      </c>
      <c r="D509" s="155" t="s">
        <v>556</v>
      </c>
      <c r="E509" s="156" t="s">
        <v>1741</v>
      </c>
      <c r="F509" s="157" t="s">
        <v>1742</v>
      </c>
      <c r="G509" s="158" t="s">
        <v>192</v>
      </c>
      <c r="H509" s="159">
        <v>1</v>
      </c>
      <c r="I509" s="160"/>
      <c r="J509" s="161">
        <f>ROUND(I509*H509,2)</f>
        <v>0</v>
      </c>
      <c r="K509" s="162"/>
      <c r="L509" s="163"/>
      <c r="M509" s="164" t="s">
        <v>1</v>
      </c>
      <c r="N509" s="165" t="s">
        <v>40</v>
      </c>
      <c r="P509" s="146">
        <f>O509*H509</f>
        <v>0</v>
      </c>
      <c r="Q509" s="146">
        <v>1.52E-2</v>
      </c>
      <c r="R509" s="146">
        <f>Q509*H509</f>
        <v>1.52E-2</v>
      </c>
      <c r="S509" s="146">
        <v>0</v>
      </c>
      <c r="T509" s="147">
        <f>S509*H509</f>
        <v>0</v>
      </c>
      <c r="AR509" s="148" t="s">
        <v>284</v>
      </c>
      <c r="AT509" s="148" t="s">
        <v>556</v>
      </c>
      <c r="AU509" s="148" t="s">
        <v>173</v>
      </c>
      <c r="AY509" s="13" t="s">
        <v>164</v>
      </c>
      <c r="BE509" s="149">
        <f>IF(N509="základná",J509,0)</f>
        <v>0</v>
      </c>
      <c r="BF509" s="149">
        <f>IF(N509="znížená",J509,0)</f>
        <v>0</v>
      </c>
      <c r="BG509" s="149">
        <f>IF(N509="zákl. prenesená",J509,0)</f>
        <v>0</v>
      </c>
      <c r="BH509" s="149">
        <f>IF(N509="zníž. prenesená",J509,0)</f>
        <v>0</v>
      </c>
      <c r="BI509" s="149">
        <f>IF(N509="nulová",J509,0)</f>
        <v>0</v>
      </c>
      <c r="BJ509" s="13" t="s">
        <v>173</v>
      </c>
      <c r="BK509" s="149">
        <f>ROUND(I509*H509,2)</f>
        <v>0</v>
      </c>
      <c r="BL509" s="13" t="s">
        <v>215</v>
      </c>
      <c r="BM509" s="148" t="s">
        <v>1743</v>
      </c>
    </row>
    <row r="510" spans="2:65" s="1" customFormat="1" ht="87.75">
      <c r="B510" s="28"/>
      <c r="D510" s="167" t="s">
        <v>1474</v>
      </c>
      <c r="F510" s="168" t="s">
        <v>1735</v>
      </c>
      <c r="I510" s="169"/>
      <c r="L510" s="28"/>
      <c r="M510" s="170"/>
      <c r="T510" s="55"/>
      <c r="AT510" s="13" t="s">
        <v>1474</v>
      </c>
      <c r="AU510" s="13" t="s">
        <v>173</v>
      </c>
    </row>
    <row r="511" spans="2:65" s="1" customFormat="1" ht="24.2" customHeight="1">
      <c r="B511" s="135"/>
      <c r="C511" s="155" t="s">
        <v>1744</v>
      </c>
      <c r="D511" s="155" t="s">
        <v>556</v>
      </c>
      <c r="E511" s="156" t="s">
        <v>1745</v>
      </c>
      <c r="F511" s="157" t="s">
        <v>1746</v>
      </c>
      <c r="G511" s="158" t="s">
        <v>192</v>
      </c>
      <c r="H511" s="159">
        <v>1</v>
      </c>
      <c r="I511" s="160"/>
      <c r="J511" s="161">
        <f>ROUND(I511*H511,2)</f>
        <v>0</v>
      </c>
      <c r="K511" s="162"/>
      <c r="L511" s="163"/>
      <c r="M511" s="164" t="s">
        <v>1</v>
      </c>
      <c r="N511" s="165" t="s">
        <v>40</v>
      </c>
      <c r="P511" s="146">
        <f>O511*H511</f>
        <v>0</v>
      </c>
      <c r="Q511" s="146">
        <v>1.52E-2</v>
      </c>
      <c r="R511" s="146">
        <f>Q511*H511</f>
        <v>1.52E-2</v>
      </c>
      <c r="S511" s="146">
        <v>0</v>
      </c>
      <c r="T511" s="147">
        <f>S511*H511</f>
        <v>0</v>
      </c>
      <c r="AR511" s="148" t="s">
        <v>284</v>
      </c>
      <c r="AT511" s="148" t="s">
        <v>556</v>
      </c>
      <c r="AU511" s="148" t="s">
        <v>173</v>
      </c>
      <c r="AY511" s="13" t="s">
        <v>164</v>
      </c>
      <c r="BE511" s="149">
        <f>IF(N511="základná",J511,0)</f>
        <v>0</v>
      </c>
      <c r="BF511" s="149">
        <f>IF(N511="znížená",J511,0)</f>
        <v>0</v>
      </c>
      <c r="BG511" s="149">
        <f>IF(N511="zákl. prenesená",J511,0)</f>
        <v>0</v>
      </c>
      <c r="BH511" s="149">
        <f>IF(N511="zníž. prenesená",J511,0)</f>
        <v>0</v>
      </c>
      <c r="BI511" s="149">
        <f>IF(N511="nulová",J511,0)</f>
        <v>0</v>
      </c>
      <c r="BJ511" s="13" t="s">
        <v>173</v>
      </c>
      <c r="BK511" s="149">
        <f>ROUND(I511*H511,2)</f>
        <v>0</v>
      </c>
      <c r="BL511" s="13" t="s">
        <v>215</v>
      </c>
      <c r="BM511" s="148" t="s">
        <v>1747</v>
      </c>
    </row>
    <row r="512" spans="2:65" s="1" customFormat="1" ht="87.75">
      <c r="B512" s="28"/>
      <c r="D512" s="167" t="s">
        <v>1474</v>
      </c>
      <c r="F512" s="168" t="s">
        <v>1735</v>
      </c>
      <c r="I512" s="169"/>
      <c r="L512" s="28"/>
      <c r="M512" s="170"/>
      <c r="T512" s="55"/>
      <c r="AT512" s="13" t="s">
        <v>1474</v>
      </c>
      <c r="AU512" s="13" t="s">
        <v>173</v>
      </c>
    </row>
    <row r="513" spans="2:65" s="1" customFormat="1" ht="24.2" customHeight="1">
      <c r="B513" s="135"/>
      <c r="C513" s="136" t="s">
        <v>1748</v>
      </c>
      <c r="D513" s="136" t="s">
        <v>168</v>
      </c>
      <c r="E513" s="137" t="s">
        <v>1749</v>
      </c>
      <c r="F513" s="138" t="s">
        <v>1750</v>
      </c>
      <c r="G513" s="139" t="s">
        <v>249</v>
      </c>
      <c r="H513" s="140">
        <v>8</v>
      </c>
      <c r="I513" s="141"/>
      <c r="J513" s="142">
        <f t="shared" ref="J513:J523" si="160">ROUND(I513*H513,2)</f>
        <v>0</v>
      </c>
      <c r="K513" s="143"/>
      <c r="L513" s="28"/>
      <c r="M513" s="144" t="s">
        <v>1</v>
      </c>
      <c r="N513" s="145" t="s">
        <v>40</v>
      </c>
      <c r="P513" s="146">
        <f t="shared" ref="P513:P523" si="161">O513*H513</f>
        <v>0</v>
      </c>
      <c r="Q513" s="146">
        <v>9.1799999999999995E-5</v>
      </c>
      <c r="R513" s="146">
        <f t="shared" ref="R513:R523" si="162">Q513*H513</f>
        <v>7.3439999999999996E-4</v>
      </c>
      <c r="S513" s="146">
        <v>0</v>
      </c>
      <c r="T513" s="147">
        <f t="shared" ref="T513:T523" si="163">S513*H513</f>
        <v>0</v>
      </c>
      <c r="AR513" s="148" t="s">
        <v>215</v>
      </c>
      <c r="AT513" s="148" t="s">
        <v>168</v>
      </c>
      <c r="AU513" s="148" t="s">
        <v>173</v>
      </c>
      <c r="AY513" s="13" t="s">
        <v>164</v>
      </c>
      <c r="BE513" s="149">
        <f t="shared" ref="BE513:BE523" si="164">IF(N513="základná",J513,0)</f>
        <v>0</v>
      </c>
      <c r="BF513" s="149">
        <f t="shared" ref="BF513:BF523" si="165">IF(N513="znížená",J513,0)</f>
        <v>0</v>
      </c>
      <c r="BG513" s="149">
        <f t="shared" ref="BG513:BG523" si="166">IF(N513="zákl. prenesená",J513,0)</f>
        <v>0</v>
      </c>
      <c r="BH513" s="149">
        <f t="shared" ref="BH513:BH523" si="167">IF(N513="zníž. prenesená",J513,0)</f>
        <v>0</v>
      </c>
      <c r="BI513" s="149">
        <f t="shared" ref="BI513:BI523" si="168">IF(N513="nulová",J513,0)</f>
        <v>0</v>
      </c>
      <c r="BJ513" s="13" t="s">
        <v>173</v>
      </c>
      <c r="BK513" s="149">
        <f t="shared" ref="BK513:BK523" si="169">ROUND(I513*H513,2)</f>
        <v>0</v>
      </c>
      <c r="BL513" s="13" t="s">
        <v>215</v>
      </c>
      <c r="BM513" s="148" t="s">
        <v>1751</v>
      </c>
    </row>
    <row r="514" spans="2:65" s="1" customFormat="1" ht="33" customHeight="1">
      <c r="B514" s="135"/>
      <c r="C514" s="155" t="s">
        <v>1752</v>
      </c>
      <c r="D514" s="155" t="s">
        <v>556</v>
      </c>
      <c r="E514" s="156" t="s">
        <v>1753</v>
      </c>
      <c r="F514" s="157" t="s">
        <v>1754</v>
      </c>
      <c r="G514" s="158" t="s">
        <v>192</v>
      </c>
      <c r="H514" s="159">
        <v>1</v>
      </c>
      <c r="I514" s="160"/>
      <c r="J514" s="161">
        <f t="shared" si="160"/>
        <v>0</v>
      </c>
      <c r="K514" s="162"/>
      <c r="L514" s="163"/>
      <c r="M514" s="164" t="s">
        <v>1</v>
      </c>
      <c r="N514" s="165" t="s">
        <v>40</v>
      </c>
      <c r="P514" s="146">
        <f t="shared" si="161"/>
        <v>0</v>
      </c>
      <c r="Q514" s="146">
        <v>5.0000000000000001E-3</v>
      </c>
      <c r="R514" s="146">
        <f t="shared" si="162"/>
        <v>5.0000000000000001E-3</v>
      </c>
      <c r="S514" s="146">
        <v>0</v>
      </c>
      <c r="T514" s="147">
        <f t="shared" si="163"/>
        <v>0</v>
      </c>
      <c r="AR514" s="148" t="s">
        <v>284</v>
      </c>
      <c r="AT514" s="148" t="s">
        <v>556</v>
      </c>
      <c r="AU514" s="148" t="s">
        <v>173</v>
      </c>
      <c r="AY514" s="13" t="s">
        <v>164</v>
      </c>
      <c r="BE514" s="149">
        <f t="shared" si="164"/>
        <v>0</v>
      </c>
      <c r="BF514" s="149">
        <f t="shared" si="165"/>
        <v>0</v>
      </c>
      <c r="BG514" s="149">
        <f t="shared" si="166"/>
        <v>0</v>
      </c>
      <c r="BH514" s="149">
        <f t="shared" si="167"/>
        <v>0</v>
      </c>
      <c r="BI514" s="149">
        <f t="shared" si="168"/>
        <v>0</v>
      </c>
      <c r="BJ514" s="13" t="s">
        <v>173</v>
      </c>
      <c r="BK514" s="149">
        <f t="shared" si="169"/>
        <v>0</v>
      </c>
      <c r="BL514" s="13" t="s">
        <v>215</v>
      </c>
      <c r="BM514" s="148" t="s">
        <v>1755</v>
      </c>
    </row>
    <row r="515" spans="2:65" s="1" customFormat="1" ht="33" customHeight="1">
      <c r="B515" s="135"/>
      <c r="C515" s="136" t="s">
        <v>1756</v>
      </c>
      <c r="D515" s="136" t="s">
        <v>168</v>
      </c>
      <c r="E515" s="137" t="s">
        <v>1757</v>
      </c>
      <c r="F515" s="138" t="s">
        <v>1758</v>
      </c>
      <c r="G515" s="139" t="s">
        <v>249</v>
      </c>
      <c r="H515" s="140">
        <v>15.6</v>
      </c>
      <c r="I515" s="141"/>
      <c r="J515" s="142">
        <f t="shared" si="160"/>
        <v>0</v>
      </c>
      <c r="K515" s="143"/>
      <c r="L515" s="28"/>
      <c r="M515" s="144" t="s">
        <v>1</v>
      </c>
      <c r="N515" s="145" t="s">
        <v>40</v>
      </c>
      <c r="P515" s="146">
        <f t="shared" si="161"/>
        <v>0</v>
      </c>
      <c r="Q515" s="146">
        <v>9.1799999999999995E-5</v>
      </c>
      <c r="R515" s="146">
        <f t="shared" si="162"/>
        <v>1.4320799999999999E-3</v>
      </c>
      <c r="S515" s="146">
        <v>0</v>
      </c>
      <c r="T515" s="147">
        <f t="shared" si="163"/>
        <v>0</v>
      </c>
      <c r="AR515" s="148" t="s">
        <v>215</v>
      </c>
      <c r="AT515" s="148" t="s">
        <v>168</v>
      </c>
      <c r="AU515" s="148" t="s">
        <v>173</v>
      </c>
      <c r="AY515" s="13" t="s">
        <v>164</v>
      </c>
      <c r="BE515" s="149">
        <f t="shared" si="164"/>
        <v>0</v>
      </c>
      <c r="BF515" s="149">
        <f t="shared" si="165"/>
        <v>0</v>
      </c>
      <c r="BG515" s="149">
        <f t="shared" si="166"/>
        <v>0</v>
      </c>
      <c r="BH515" s="149">
        <f t="shared" si="167"/>
        <v>0</v>
      </c>
      <c r="BI515" s="149">
        <f t="shared" si="168"/>
        <v>0</v>
      </c>
      <c r="BJ515" s="13" t="s">
        <v>173</v>
      </c>
      <c r="BK515" s="149">
        <f t="shared" si="169"/>
        <v>0</v>
      </c>
      <c r="BL515" s="13" t="s">
        <v>215</v>
      </c>
      <c r="BM515" s="148" t="s">
        <v>1759</v>
      </c>
    </row>
    <row r="516" spans="2:65" s="1" customFormat="1" ht="37.9" customHeight="1">
      <c r="B516" s="135"/>
      <c r="C516" s="155" t="s">
        <v>1760</v>
      </c>
      <c r="D516" s="155" t="s">
        <v>556</v>
      </c>
      <c r="E516" s="156" t="s">
        <v>1761</v>
      </c>
      <c r="F516" s="157" t="s">
        <v>1762</v>
      </c>
      <c r="G516" s="158" t="s">
        <v>192</v>
      </c>
      <c r="H516" s="159">
        <v>1</v>
      </c>
      <c r="I516" s="160"/>
      <c r="J516" s="161">
        <f t="shared" si="160"/>
        <v>0</v>
      </c>
      <c r="K516" s="162"/>
      <c r="L516" s="163"/>
      <c r="M516" s="164" t="s">
        <v>1</v>
      </c>
      <c r="N516" s="165" t="s">
        <v>40</v>
      </c>
      <c r="P516" s="146">
        <f t="shared" si="161"/>
        <v>0</v>
      </c>
      <c r="Q516" s="146">
        <v>5.0000000000000001E-3</v>
      </c>
      <c r="R516" s="146">
        <f t="shared" si="162"/>
        <v>5.0000000000000001E-3</v>
      </c>
      <c r="S516" s="146">
        <v>0</v>
      </c>
      <c r="T516" s="147">
        <f t="shared" si="163"/>
        <v>0</v>
      </c>
      <c r="AR516" s="148" t="s">
        <v>284</v>
      </c>
      <c r="AT516" s="148" t="s">
        <v>556</v>
      </c>
      <c r="AU516" s="148" t="s">
        <v>173</v>
      </c>
      <c r="AY516" s="13" t="s">
        <v>164</v>
      </c>
      <c r="BE516" s="149">
        <f t="shared" si="164"/>
        <v>0</v>
      </c>
      <c r="BF516" s="149">
        <f t="shared" si="165"/>
        <v>0</v>
      </c>
      <c r="BG516" s="149">
        <f t="shared" si="166"/>
        <v>0</v>
      </c>
      <c r="BH516" s="149">
        <f t="shared" si="167"/>
        <v>0</v>
      </c>
      <c r="BI516" s="149">
        <f t="shared" si="168"/>
        <v>0</v>
      </c>
      <c r="BJ516" s="13" t="s">
        <v>173</v>
      </c>
      <c r="BK516" s="149">
        <f t="shared" si="169"/>
        <v>0</v>
      </c>
      <c r="BL516" s="13" t="s">
        <v>215</v>
      </c>
      <c r="BM516" s="148" t="s">
        <v>1763</v>
      </c>
    </row>
    <row r="517" spans="2:65" s="1" customFormat="1" ht="24.2" customHeight="1">
      <c r="B517" s="135"/>
      <c r="C517" s="136" t="s">
        <v>1764</v>
      </c>
      <c r="D517" s="136" t="s">
        <v>168</v>
      </c>
      <c r="E517" s="137" t="s">
        <v>1765</v>
      </c>
      <c r="F517" s="138" t="s">
        <v>1766</v>
      </c>
      <c r="G517" s="139" t="s">
        <v>425</v>
      </c>
      <c r="H517" s="140">
        <v>37.725000000000001</v>
      </c>
      <c r="I517" s="141"/>
      <c r="J517" s="142">
        <f t="shared" si="160"/>
        <v>0</v>
      </c>
      <c r="K517" s="143"/>
      <c r="L517" s="28"/>
      <c r="M517" s="144" t="s">
        <v>1</v>
      </c>
      <c r="N517" s="145" t="s">
        <v>40</v>
      </c>
      <c r="P517" s="146">
        <f t="shared" si="161"/>
        <v>0</v>
      </c>
      <c r="Q517" s="146">
        <v>6.3800000000000006E-5</v>
      </c>
      <c r="R517" s="146">
        <f t="shared" si="162"/>
        <v>2.4068550000000003E-3</v>
      </c>
      <c r="S517" s="146">
        <v>0</v>
      </c>
      <c r="T517" s="147">
        <f t="shared" si="163"/>
        <v>0</v>
      </c>
      <c r="AR517" s="148" t="s">
        <v>215</v>
      </c>
      <c r="AT517" s="148" t="s">
        <v>168</v>
      </c>
      <c r="AU517" s="148" t="s">
        <v>173</v>
      </c>
      <c r="AY517" s="13" t="s">
        <v>164</v>
      </c>
      <c r="BE517" s="149">
        <f t="shared" si="164"/>
        <v>0</v>
      </c>
      <c r="BF517" s="149">
        <f t="shared" si="165"/>
        <v>0</v>
      </c>
      <c r="BG517" s="149">
        <f t="shared" si="166"/>
        <v>0</v>
      </c>
      <c r="BH517" s="149">
        <f t="shared" si="167"/>
        <v>0</v>
      </c>
      <c r="BI517" s="149">
        <f t="shared" si="168"/>
        <v>0</v>
      </c>
      <c r="BJ517" s="13" t="s">
        <v>173</v>
      </c>
      <c r="BK517" s="149">
        <f t="shared" si="169"/>
        <v>0</v>
      </c>
      <c r="BL517" s="13" t="s">
        <v>215</v>
      </c>
      <c r="BM517" s="148" t="s">
        <v>1767</v>
      </c>
    </row>
    <row r="518" spans="2:65" s="1" customFormat="1" ht="21.75" customHeight="1">
      <c r="B518" s="135"/>
      <c r="C518" s="155" t="s">
        <v>1768</v>
      </c>
      <c r="D518" s="155" t="s">
        <v>556</v>
      </c>
      <c r="E518" s="156" t="s">
        <v>1769</v>
      </c>
      <c r="F518" s="157" t="s">
        <v>1770</v>
      </c>
      <c r="G518" s="158" t="s">
        <v>425</v>
      </c>
      <c r="H518" s="159">
        <v>37.725000000000001</v>
      </c>
      <c r="I518" s="160"/>
      <c r="J518" s="161">
        <f t="shared" si="160"/>
        <v>0</v>
      </c>
      <c r="K518" s="162"/>
      <c r="L518" s="163"/>
      <c r="M518" s="164" t="s">
        <v>1</v>
      </c>
      <c r="N518" s="165" t="s">
        <v>40</v>
      </c>
      <c r="P518" s="146">
        <f t="shared" si="161"/>
        <v>0</v>
      </c>
      <c r="Q518" s="146">
        <v>8.1200000000000005E-3</v>
      </c>
      <c r="R518" s="146">
        <f t="shared" si="162"/>
        <v>0.30632700000000002</v>
      </c>
      <c r="S518" s="146">
        <v>0</v>
      </c>
      <c r="T518" s="147">
        <f t="shared" si="163"/>
        <v>0</v>
      </c>
      <c r="AR518" s="148" t="s">
        <v>284</v>
      </c>
      <c r="AT518" s="148" t="s">
        <v>556</v>
      </c>
      <c r="AU518" s="148" t="s">
        <v>173</v>
      </c>
      <c r="AY518" s="13" t="s">
        <v>164</v>
      </c>
      <c r="BE518" s="149">
        <f t="shared" si="164"/>
        <v>0</v>
      </c>
      <c r="BF518" s="149">
        <f t="shared" si="165"/>
        <v>0</v>
      </c>
      <c r="BG518" s="149">
        <f t="shared" si="166"/>
        <v>0</v>
      </c>
      <c r="BH518" s="149">
        <f t="shared" si="167"/>
        <v>0</v>
      </c>
      <c r="BI518" s="149">
        <f t="shared" si="168"/>
        <v>0</v>
      </c>
      <c r="BJ518" s="13" t="s">
        <v>173</v>
      </c>
      <c r="BK518" s="149">
        <f t="shared" si="169"/>
        <v>0</v>
      </c>
      <c r="BL518" s="13" t="s">
        <v>215</v>
      </c>
      <c r="BM518" s="148" t="s">
        <v>1771</v>
      </c>
    </row>
    <row r="519" spans="2:65" s="1" customFormat="1" ht="21.75" customHeight="1">
      <c r="B519" s="135"/>
      <c r="C519" s="136" t="s">
        <v>1772</v>
      </c>
      <c r="D519" s="136" t="s">
        <v>168</v>
      </c>
      <c r="E519" s="137" t="s">
        <v>1773</v>
      </c>
      <c r="F519" s="138" t="s">
        <v>1774</v>
      </c>
      <c r="G519" s="139" t="s">
        <v>425</v>
      </c>
      <c r="H519" s="140">
        <v>181.5</v>
      </c>
      <c r="I519" s="141"/>
      <c r="J519" s="142">
        <f t="shared" si="160"/>
        <v>0</v>
      </c>
      <c r="K519" s="143"/>
      <c r="L519" s="28"/>
      <c r="M519" s="144" t="s">
        <v>1</v>
      </c>
      <c r="N519" s="145" t="s">
        <v>40</v>
      </c>
      <c r="P519" s="146">
        <f t="shared" si="161"/>
        <v>0</v>
      </c>
      <c r="Q519" s="146">
        <v>4.897E-5</v>
      </c>
      <c r="R519" s="146">
        <f t="shared" si="162"/>
        <v>8.8880550000000006E-3</v>
      </c>
      <c r="S519" s="146">
        <v>0</v>
      </c>
      <c r="T519" s="147">
        <f t="shared" si="163"/>
        <v>0</v>
      </c>
      <c r="AR519" s="148" t="s">
        <v>215</v>
      </c>
      <c r="AT519" s="148" t="s">
        <v>168</v>
      </c>
      <c r="AU519" s="148" t="s">
        <v>173</v>
      </c>
      <c r="AY519" s="13" t="s">
        <v>164</v>
      </c>
      <c r="BE519" s="149">
        <f t="shared" si="164"/>
        <v>0</v>
      </c>
      <c r="BF519" s="149">
        <f t="shared" si="165"/>
        <v>0</v>
      </c>
      <c r="BG519" s="149">
        <f t="shared" si="166"/>
        <v>0</v>
      </c>
      <c r="BH519" s="149">
        <f t="shared" si="167"/>
        <v>0</v>
      </c>
      <c r="BI519" s="149">
        <f t="shared" si="168"/>
        <v>0</v>
      </c>
      <c r="BJ519" s="13" t="s">
        <v>173</v>
      </c>
      <c r="BK519" s="149">
        <f t="shared" si="169"/>
        <v>0</v>
      </c>
      <c r="BL519" s="13" t="s">
        <v>215</v>
      </c>
      <c r="BM519" s="148" t="s">
        <v>1775</v>
      </c>
    </row>
    <row r="520" spans="2:65" s="1" customFormat="1" ht="33" customHeight="1">
      <c r="B520" s="135"/>
      <c r="C520" s="155" t="s">
        <v>1776</v>
      </c>
      <c r="D520" s="155" t="s">
        <v>556</v>
      </c>
      <c r="E520" s="156" t="s">
        <v>1777</v>
      </c>
      <c r="F520" s="157" t="s">
        <v>1778</v>
      </c>
      <c r="G520" s="158" t="s">
        <v>192</v>
      </c>
      <c r="H520" s="159">
        <v>1</v>
      </c>
      <c r="I520" s="160"/>
      <c r="J520" s="161">
        <f t="shared" si="160"/>
        <v>0</v>
      </c>
      <c r="K520" s="162"/>
      <c r="L520" s="163"/>
      <c r="M520" s="164" t="s">
        <v>1</v>
      </c>
      <c r="N520" s="165" t="s">
        <v>40</v>
      </c>
      <c r="P520" s="146">
        <f t="shared" si="161"/>
        <v>0</v>
      </c>
      <c r="Q520" s="146">
        <v>5.0000000000000001E-3</v>
      </c>
      <c r="R520" s="146">
        <f t="shared" si="162"/>
        <v>5.0000000000000001E-3</v>
      </c>
      <c r="S520" s="146">
        <v>0</v>
      </c>
      <c r="T520" s="147">
        <f t="shared" si="163"/>
        <v>0</v>
      </c>
      <c r="AR520" s="148" t="s">
        <v>284</v>
      </c>
      <c r="AT520" s="148" t="s">
        <v>556</v>
      </c>
      <c r="AU520" s="148" t="s">
        <v>173</v>
      </c>
      <c r="AY520" s="13" t="s">
        <v>164</v>
      </c>
      <c r="BE520" s="149">
        <f t="shared" si="164"/>
        <v>0</v>
      </c>
      <c r="BF520" s="149">
        <f t="shared" si="165"/>
        <v>0</v>
      </c>
      <c r="BG520" s="149">
        <f t="shared" si="166"/>
        <v>0</v>
      </c>
      <c r="BH520" s="149">
        <f t="shared" si="167"/>
        <v>0</v>
      </c>
      <c r="BI520" s="149">
        <f t="shared" si="168"/>
        <v>0</v>
      </c>
      <c r="BJ520" s="13" t="s">
        <v>173</v>
      </c>
      <c r="BK520" s="149">
        <f t="shared" si="169"/>
        <v>0</v>
      </c>
      <c r="BL520" s="13" t="s">
        <v>215</v>
      </c>
      <c r="BM520" s="148" t="s">
        <v>1779</v>
      </c>
    </row>
    <row r="521" spans="2:65" s="1" customFormat="1" ht="55.5" customHeight="1">
      <c r="B521" s="135"/>
      <c r="C521" s="136" t="s">
        <v>1780</v>
      </c>
      <c r="D521" s="136" t="s">
        <v>168</v>
      </c>
      <c r="E521" s="137" t="s">
        <v>1781</v>
      </c>
      <c r="F521" s="138" t="s">
        <v>1782</v>
      </c>
      <c r="G521" s="139" t="s">
        <v>402</v>
      </c>
      <c r="H521" s="140">
        <v>1</v>
      </c>
      <c r="I521" s="141"/>
      <c r="J521" s="142">
        <f t="shared" si="160"/>
        <v>0</v>
      </c>
      <c r="K521" s="143"/>
      <c r="L521" s="28"/>
      <c r="M521" s="144" t="s">
        <v>1</v>
      </c>
      <c r="N521" s="145" t="s">
        <v>40</v>
      </c>
      <c r="P521" s="146">
        <f t="shared" si="161"/>
        <v>0</v>
      </c>
      <c r="Q521" s="146">
        <v>4.897E-5</v>
      </c>
      <c r="R521" s="146">
        <f t="shared" si="162"/>
        <v>4.897E-5</v>
      </c>
      <c r="S521" s="146">
        <v>0</v>
      </c>
      <c r="T521" s="147">
        <f t="shared" si="163"/>
        <v>0</v>
      </c>
      <c r="AR521" s="148" t="s">
        <v>215</v>
      </c>
      <c r="AT521" s="148" t="s">
        <v>168</v>
      </c>
      <c r="AU521" s="148" t="s">
        <v>173</v>
      </c>
      <c r="AY521" s="13" t="s">
        <v>164</v>
      </c>
      <c r="BE521" s="149">
        <f t="shared" si="164"/>
        <v>0</v>
      </c>
      <c r="BF521" s="149">
        <f t="shared" si="165"/>
        <v>0</v>
      </c>
      <c r="BG521" s="149">
        <f t="shared" si="166"/>
        <v>0</v>
      </c>
      <c r="BH521" s="149">
        <f t="shared" si="167"/>
        <v>0</v>
      </c>
      <c r="BI521" s="149">
        <f t="shared" si="168"/>
        <v>0</v>
      </c>
      <c r="BJ521" s="13" t="s">
        <v>173</v>
      </c>
      <c r="BK521" s="149">
        <f t="shared" si="169"/>
        <v>0</v>
      </c>
      <c r="BL521" s="13" t="s">
        <v>215</v>
      </c>
      <c r="BM521" s="148" t="s">
        <v>1783</v>
      </c>
    </row>
    <row r="522" spans="2:65" s="1" customFormat="1" ht="24.2" customHeight="1">
      <c r="B522" s="135"/>
      <c r="C522" s="136" t="s">
        <v>1784</v>
      </c>
      <c r="D522" s="136" t="s">
        <v>168</v>
      </c>
      <c r="E522" s="137" t="s">
        <v>1785</v>
      </c>
      <c r="F522" s="138" t="s">
        <v>1786</v>
      </c>
      <c r="G522" s="139" t="s">
        <v>192</v>
      </c>
      <c r="H522" s="140">
        <v>1</v>
      </c>
      <c r="I522" s="141"/>
      <c r="J522" s="142">
        <f t="shared" si="160"/>
        <v>0</v>
      </c>
      <c r="K522" s="143"/>
      <c r="L522" s="28"/>
      <c r="M522" s="144" t="s">
        <v>1</v>
      </c>
      <c r="N522" s="145" t="s">
        <v>40</v>
      </c>
      <c r="P522" s="146">
        <f t="shared" si="161"/>
        <v>0</v>
      </c>
      <c r="Q522" s="146">
        <v>4.897E-5</v>
      </c>
      <c r="R522" s="146">
        <f t="shared" si="162"/>
        <v>4.897E-5</v>
      </c>
      <c r="S522" s="146">
        <v>0</v>
      </c>
      <c r="T522" s="147">
        <f t="shared" si="163"/>
        <v>0</v>
      </c>
      <c r="AR522" s="148" t="s">
        <v>215</v>
      </c>
      <c r="AT522" s="148" t="s">
        <v>168</v>
      </c>
      <c r="AU522" s="148" t="s">
        <v>173</v>
      </c>
      <c r="AY522" s="13" t="s">
        <v>164</v>
      </c>
      <c r="BE522" s="149">
        <f t="shared" si="164"/>
        <v>0</v>
      </c>
      <c r="BF522" s="149">
        <f t="shared" si="165"/>
        <v>0</v>
      </c>
      <c r="BG522" s="149">
        <f t="shared" si="166"/>
        <v>0</v>
      </c>
      <c r="BH522" s="149">
        <f t="shared" si="167"/>
        <v>0</v>
      </c>
      <c r="BI522" s="149">
        <f t="shared" si="168"/>
        <v>0</v>
      </c>
      <c r="BJ522" s="13" t="s">
        <v>173</v>
      </c>
      <c r="BK522" s="149">
        <f t="shared" si="169"/>
        <v>0</v>
      </c>
      <c r="BL522" s="13" t="s">
        <v>215</v>
      </c>
      <c r="BM522" s="148" t="s">
        <v>1787</v>
      </c>
    </row>
    <row r="523" spans="2:65" s="1" customFormat="1" ht="24.2" customHeight="1">
      <c r="B523" s="135"/>
      <c r="C523" s="155" t="s">
        <v>1788</v>
      </c>
      <c r="D523" s="155" t="s">
        <v>556</v>
      </c>
      <c r="E523" s="156" t="s">
        <v>1789</v>
      </c>
      <c r="F523" s="157" t="s">
        <v>1790</v>
      </c>
      <c r="G523" s="158" t="s">
        <v>192</v>
      </c>
      <c r="H523" s="159">
        <v>1</v>
      </c>
      <c r="I523" s="160"/>
      <c r="J523" s="161">
        <f t="shared" si="160"/>
        <v>0</v>
      </c>
      <c r="K523" s="162"/>
      <c r="L523" s="163"/>
      <c r="M523" s="164" t="s">
        <v>1</v>
      </c>
      <c r="N523" s="165" t="s">
        <v>40</v>
      </c>
      <c r="P523" s="146">
        <f t="shared" si="161"/>
        <v>0</v>
      </c>
      <c r="Q523" s="146">
        <v>5.0000000000000001E-3</v>
      </c>
      <c r="R523" s="146">
        <f t="shared" si="162"/>
        <v>5.0000000000000001E-3</v>
      </c>
      <c r="S523" s="146">
        <v>0</v>
      </c>
      <c r="T523" s="147">
        <f t="shared" si="163"/>
        <v>0</v>
      </c>
      <c r="AR523" s="148" t="s">
        <v>284</v>
      </c>
      <c r="AT523" s="148" t="s">
        <v>556</v>
      </c>
      <c r="AU523" s="148" t="s">
        <v>173</v>
      </c>
      <c r="AY523" s="13" t="s">
        <v>164</v>
      </c>
      <c r="BE523" s="149">
        <f t="shared" si="164"/>
        <v>0</v>
      </c>
      <c r="BF523" s="149">
        <f t="shared" si="165"/>
        <v>0</v>
      </c>
      <c r="BG523" s="149">
        <f t="shared" si="166"/>
        <v>0</v>
      </c>
      <c r="BH523" s="149">
        <f t="shared" si="167"/>
        <v>0</v>
      </c>
      <c r="BI523" s="149">
        <f t="shared" si="168"/>
        <v>0</v>
      </c>
      <c r="BJ523" s="13" t="s">
        <v>173</v>
      </c>
      <c r="BK523" s="149">
        <f t="shared" si="169"/>
        <v>0</v>
      </c>
      <c r="BL523" s="13" t="s">
        <v>215</v>
      </c>
      <c r="BM523" s="148" t="s">
        <v>1791</v>
      </c>
    </row>
    <row r="524" spans="2:65" s="1" customFormat="1" ht="87.75">
      <c r="B524" s="28"/>
      <c r="D524" s="167" t="s">
        <v>1474</v>
      </c>
      <c r="F524" s="168" t="s">
        <v>1792</v>
      </c>
      <c r="I524" s="169"/>
      <c r="L524" s="28"/>
      <c r="M524" s="170"/>
      <c r="T524" s="55"/>
      <c r="AT524" s="13" t="s">
        <v>1474</v>
      </c>
      <c r="AU524" s="13" t="s">
        <v>173</v>
      </c>
    </row>
    <row r="525" spans="2:65" s="1" customFormat="1" ht="16.5" customHeight="1">
      <c r="B525" s="135"/>
      <c r="C525" s="136" t="s">
        <v>1793</v>
      </c>
      <c r="D525" s="136" t="s">
        <v>168</v>
      </c>
      <c r="E525" s="137" t="s">
        <v>1794</v>
      </c>
      <c r="F525" s="138" t="s">
        <v>1795</v>
      </c>
      <c r="G525" s="139" t="s">
        <v>425</v>
      </c>
      <c r="H525" s="140">
        <v>350.32499999999999</v>
      </c>
      <c r="I525" s="141"/>
      <c r="J525" s="142">
        <f t="shared" ref="J525:J536" si="170">ROUND(I525*H525,2)</f>
        <v>0</v>
      </c>
      <c r="K525" s="143"/>
      <c r="L525" s="28"/>
      <c r="M525" s="144" t="s">
        <v>1</v>
      </c>
      <c r="N525" s="145" t="s">
        <v>40</v>
      </c>
      <c r="P525" s="146">
        <f t="shared" ref="P525:P536" si="171">O525*H525</f>
        <v>0</v>
      </c>
      <c r="Q525" s="146">
        <v>4.897E-5</v>
      </c>
      <c r="R525" s="146">
        <f t="shared" ref="R525:R536" si="172">Q525*H525</f>
        <v>1.715541525E-2</v>
      </c>
      <c r="S525" s="146">
        <v>0</v>
      </c>
      <c r="T525" s="147">
        <f t="shared" ref="T525:T536" si="173">S525*H525</f>
        <v>0</v>
      </c>
      <c r="AR525" s="148" t="s">
        <v>215</v>
      </c>
      <c r="AT525" s="148" t="s">
        <v>168</v>
      </c>
      <c r="AU525" s="148" t="s">
        <v>173</v>
      </c>
      <c r="AY525" s="13" t="s">
        <v>164</v>
      </c>
      <c r="BE525" s="149">
        <f t="shared" ref="BE525:BE536" si="174">IF(N525="základná",J525,0)</f>
        <v>0</v>
      </c>
      <c r="BF525" s="149">
        <f t="shared" ref="BF525:BF536" si="175">IF(N525="znížená",J525,0)</f>
        <v>0</v>
      </c>
      <c r="BG525" s="149">
        <f t="shared" ref="BG525:BG536" si="176">IF(N525="zákl. prenesená",J525,0)</f>
        <v>0</v>
      </c>
      <c r="BH525" s="149">
        <f t="shared" ref="BH525:BH536" si="177">IF(N525="zníž. prenesená",J525,0)</f>
        <v>0</v>
      </c>
      <c r="BI525" s="149">
        <f t="shared" ref="BI525:BI536" si="178">IF(N525="nulová",J525,0)</f>
        <v>0</v>
      </c>
      <c r="BJ525" s="13" t="s">
        <v>173</v>
      </c>
      <c r="BK525" s="149">
        <f t="shared" ref="BK525:BK536" si="179">ROUND(I525*H525,2)</f>
        <v>0</v>
      </c>
      <c r="BL525" s="13" t="s">
        <v>215</v>
      </c>
      <c r="BM525" s="148" t="s">
        <v>1796</v>
      </c>
    </row>
    <row r="526" spans="2:65" s="1" customFormat="1" ht="24.2" customHeight="1">
      <c r="B526" s="135"/>
      <c r="C526" s="155" t="s">
        <v>1797</v>
      </c>
      <c r="D526" s="155" t="s">
        <v>556</v>
      </c>
      <c r="E526" s="156" t="s">
        <v>1798</v>
      </c>
      <c r="F526" s="157" t="s">
        <v>1799</v>
      </c>
      <c r="G526" s="158" t="s">
        <v>425</v>
      </c>
      <c r="H526" s="159">
        <v>350.32499999999999</v>
      </c>
      <c r="I526" s="160"/>
      <c r="J526" s="161">
        <f t="shared" si="170"/>
        <v>0</v>
      </c>
      <c r="K526" s="162"/>
      <c r="L526" s="163"/>
      <c r="M526" s="164" t="s">
        <v>1</v>
      </c>
      <c r="N526" s="165" t="s">
        <v>40</v>
      </c>
      <c r="P526" s="146">
        <f t="shared" si="171"/>
        <v>0</v>
      </c>
      <c r="Q526" s="146">
        <v>0.6</v>
      </c>
      <c r="R526" s="146">
        <f t="shared" si="172"/>
        <v>210.19499999999999</v>
      </c>
      <c r="S526" s="146">
        <v>0</v>
      </c>
      <c r="T526" s="147">
        <f t="shared" si="173"/>
        <v>0</v>
      </c>
      <c r="AR526" s="148" t="s">
        <v>284</v>
      </c>
      <c r="AT526" s="148" t="s">
        <v>556</v>
      </c>
      <c r="AU526" s="148" t="s">
        <v>173</v>
      </c>
      <c r="AY526" s="13" t="s">
        <v>164</v>
      </c>
      <c r="BE526" s="149">
        <f t="shared" si="174"/>
        <v>0</v>
      </c>
      <c r="BF526" s="149">
        <f t="shared" si="175"/>
        <v>0</v>
      </c>
      <c r="BG526" s="149">
        <f t="shared" si="176"/>
        <v>0</v>
      </c>
      <c r="BH526" s="149">
        <f t="shared" si="177"/>
        <v>0</v>
      </c>
      <c r="BI526" s="149">
        <f t="shared" si="178"/>
        <v>0</v>
      </c>
      <c r="BJ526" s="13" t="s">
        <v>173</v>
      </c>
      <c r="BK526" s="149">
        <f t="shared" si="179"/>
        <v>0</v>
      </c>
      <c r="BL526" s="13" t="s">
        <v>215</v>
      </c>
      <c r="BM526" s="148" t="s">
        <v>1800</v>
      </c>
    </row>
    <row r="527" spans="2:65" s="1" customFormat="1" ht="16.5" customHeight="1">
      <c r="B527" s="135"/>
      <c r="C527" s="136" t="s">
        <v>1801</v>
      </c>
      <c r="D527" s="136" t="s">
        <v>168</v>
      </c>
      <c r="E527" s="137" t="s">
        <v>1802</v>
      </c>
      <c r="F527" s="138" t="s">
        <v>1803</v>
      </c>
      <c r="G527" s="139" t="s">
        <v>425</v>
      </c>
      <c r="H527" s="140">
        <v>218.71100000000001</v>
      </c>
      <c r="I527" s="141"/>
      <c r="J527" s="142">
        <f t="shared" si="170"/>
        <v>0</v>
      </c>
      <c r="K527" s="143"/>
      <c r="L527" s="28"/>
      <c r="M527" s="144" t="s">
        <v>1</v>
      </c>
      <c r="N527" s="145" t="s">
        <v>40</v>
      </c>
      <c r="P527" s="146">
        <f t="shared" si="171"/>
        <v>0</v>
      </c>
      <c r="Q527" s="146">
        <v>4.897E-5</v>
      </c>
      <c r="R527" s="146">
        <f t="shared" si="172"/>
        <v>1.0710277670000001E-2</v>
      </c>
      <c r="S527" s="146">
        <v>0</v>
      </c>
      <c r="T527" s="147">
        <f t="shared" si="173"/>
        <v>0</v>
      </c>
      <c r="AR527" s="148" t="s">
        <v>215</v>
      </c>
      <c r="AT527" s="148" t="s">
        <v>168</v>
      </c>
      <c r="AU527" s="148" t="s">
        <v>173</v>
      </c>
      <c r="AY527" s="13" t="s">
        <v>164</v>
      </c>
      <c r="BE527" s="149">
        <f t="shared" si="174"/>
        <v>0</v>
      </c>
      <c r="BF527" s="149">
        <f t="shared" si="175"/>
        <v>0</v>
      </c>
      <c r="BG527" s="149">
        <f t="shared" si="176"/>
        <v>0</v>
      </c>
      <c r="BH527" s="149">
        <f t="shared" si="177"/>
        <v>0</v>
      </c>
      <c r="BI527" s="149">
        <f t="shared" si="178"/>
        <v>0</v>
      </c>
      <c r="BJ527" s="13" t="s">
        <v>173</v>
      </c>
      <c r="BK527" s="149">
        <f t="shared" si="179"/>
        <v>0</v>
      </c>
      <c r="BL527" s="13" t="s">
        <v>215</v>
      </c>
      <c r="BM527" s="148" t="s">
        <v>1804</v>
      </c>
    </row>
    <row r="528" spans="2:65" s="1" customFormat="1" ht="24.2" customHeight="1">
      <c r="B528" s="135"/>
      <c r="C528" s="155" t="s">
        <v>1805</v>
      </c>
      <c r="D528" s="155" t="s">
        <v>556</v>
      </c>
      <c r="E528" s="156" t="s">
        <v>1806</v>
      </c>
      <c r="F528" s="157" t="s">
        <v>1807</v>
      </c>
      <c r="G528" s="158" t="s">
        <v>425</v>
      </c>
      <c r="H528" s="159">
        <v>218.71100000000001</v>
      </c>
      <c r="I528" s="160"/>
      <c r="J528" s="161">
        <f t="shared" si="170"/>
        <v>0</v>
      </c>
      <c r="K528" s="162"/>
      <c r="L528" s="163"/>
      <c r="M528" s="164" t="s">
        <v>1</v>
      </c>
      <c r="N528" s="165" t="s">
        <v>40</v>
      </c>
      <c r="P528" s="146">
        <f t="shared" si="171"/>
        <v>0</v>
      </c>
      <c r="Q528" s="146">
        <v>0.6</v>
      </c>
      <c r="R528" s="146">
        <f t="shared" si="172"/>
        <v>131.22659999999999</v>
      </c>
      <c r="S528" s="146">
        <v>0</v>
      </c>
      <c r="T528" s="147">
        <f t="shared" si="173"/>
        <v>0</v>
      </c>
      <c r="AR528" s="148" t="s">
        <v>284</v>
      </c>
      <c r="AT528" s="148" t="s">
        <v>556</v>
      </c>
      <c r="AU528" s="148" t="s">
        <v>173</v>
      </c>
      <c r="AY528" s="13" t="s">
        <v>164</v>
      </c>
      <c r="BE528" s="149">
        <f t="shared" si="174"/>
        <v>0</v>
      </c>
      <c r="BF528" s="149">
        <f t="shared" si="175"/>
        <v>0</v>
      </c>
      <c r="BG528" s="149">
        <f t="shared" si="176"/>
        <v>0</v>
      </c>
      <c r="BH528" s="149">
        <f t="shared" si="177"/>
        <v>0</v>
      </c>
      <c r="BI528" s="149">
        <f t="shared" si="178"/>
        <v>0</v>
      </c>
      <c r="BJ528" s="13" t="s">
        <v>173</v>
      </c>
      <c r="BK528" s="149">
        <f t="shared" si="179"/>
        <v>0</v>
      </c>
      <c r="BL528" s="13" t="s">
        <v>215</v>
      </c>
      <c r="BM528" s="148" t="s">
        <v>1808</v>
      </c>
    </row>
    <row r="529" spans="2:65" s="1" customFormat="1" ht="16.5" customHeight="1">
      <c r="B529" s="135"/>
      <c r="C529" s="136" t="s">
        <v>1809</v>
      </c>
      <c r="D529" s="136" t="s">
        <v>168</v>
      </c>
      <c r="E529" s="137" t="s">
        <v>1810</v>
      </c>
      <c r="F529" s="138" t="s">
        <v>1811</v>
      </c>
      <c r="G529" s="139" t="s">
        <v>425</v>
      </c>
      <c r="H529" s="140">
        <v>403.58</v>
      </c>
      <c r="I529" s="141"/>
      <c r="J529" s="142">
        <f t="shared" si="170"/>
        <v>0</v>
      </c>
      <c r="K529" s="143"/>
      <c r="L529" s="28"/>
      <c r="M529" s="144" t="s">
        <v>1</v>
      </c>
      <c r="N529" s="145" t="s">
        <v>40</v>
      </c>
      <c r="P529" s="146">
        <f t="shared" si="171"/>
        <v>0</v>
      </c>
      <c r="Q529" s="146">
        <v>4.897E-5</v>
      </c>
      <c r="R529" s="146">
        <f t="shared" si="172"/>
        <v>1.9763312599999999E-2</v>
      </c>
      <c r="S529" s="146">
        <v>0</v>
      </c>
      <c r="T529" s="147">
        <f t="shared" si="173"/>
        <v>0</v>
      </c>
      <c r="AR529" s="148" t="s">
        <v>215</v>
      </c>
      <c r="AT529" s="148" t="s">
        <v>168</v>
      </c>
      <c r="AU529" s="148" t="s">
        <v>173</v>
      </c>
      <c r="AY529" s="13" t="s">
        <v>164</v>
      </c>
      <c r="BE529" s="149">
        <f t="shared" si="174"/>
        <v>0</v>
      </c>
      <c r="BF529" s="149">
        <f t="shared" si="175"/>
        <v>0</v>
      </c>
      <c r="BG529" s="149">
        <f t="shared" si="176"/>
        <v>0</v>
      </c>
      <c r="BH529" s="149">
        <f t="shared" si="177"/>
        <v>0</v>
      </c>
      <c r="BI529" s="149">
        <f t="shared" si="178"/>
        <v>0</v>
      </c>
      <c r="BJ529" s="13" t="s">
        <v>173</v>
      </c>
      <c r="BK529" s="149">
        <f t="shared" si="179"/>
        <v>0</v>
      </c>
      <c r="BL529" s="13" t="s">
        <v>215</v>
      </c>
      <c r="BM529" s="148" t="s">
        <v>1812</v>
      </c>
    </row>
    <row r="530" spans="2:65" s="1" customFormat="1" ht="24.2" customHeight="1">
      <c r="B530" s="135"/>
      <c r="C530" s="155" t="s">
        <v>1813</v>
      </c>
      <c r="D530" s="155" t="s">
        <v>556</v>
      </c>
      <c r="E530" s="156" t="s">
        <v>1814</v>
      </c>
      <c r="F530" s="157" t="s">
        <v>1815</v>
      </c>
      <c r="G530" s="158" t="s">
        <v>425</v>
      </c>
      <c r="H530" s="159">
        <v>403.58</v>
      </c>
      <c r="I530" s="160"/>
      <c r="J530" s="161">
        <f t="shared" si="170"/>
        <v>0</v>
      </c>
      <c r="K530" s="162"/>
      <c r="L530" s="163"/>
      <c r="M530" s="164" t="s">
        <v>1</v>
      </c>
      <c r="N530" s="165" t="s">
        <v>40</v>
      </c>
      <c r="P530" s="146">
        <f t="shared" si="171"/>
        <v>0</v>
      </c>
      <c r="Q530" s="146">
        <v>0.6</v>
      </c>
      <c r="R530" s="146">
        <f t="shared" si="172"/>
        <v>242.14799999999997</v>
      </c>
      <c r="S530" s="146">
        <v>0</v>
      </c>
      <c r="T530" s="147">
        <f t="shared" si="173"/>
        <v>0</v>
      </c>
      <c r="AR530" s="148" t="s">
        <v>284</v>
      </c>
      <c r="AT530" s="148" t="s">
        <v>556</v>
      </c>
      <c r="AU530" s="148" t="s">
        <v>173</v>
      </c>
      <c r="AY530" s="13" t="s">
        <v>164</v>
      </c>
      <c r="BE530" s="149">
        <f t="shared" si="174"/>
        <v>0</v>
      </c>
      <c r="BF530" s="149">
        <f t="shared" si="175"/>
        <v>0</v>
      </c>
      <c r="BG530" s="149">
        <f t="shared" si="176"/>
        <v>0</v>
      </c>
      <c r="BH530" s="149">
        <f t="shared" si="177"/>
        <v>0</v>
      </c>
      <c r="BI530" s="149">
        <f t="shared" si="178"/>
        <v>0</v>
      </c>
      <c r="BJ530" s="13" t="s">
        <v>173</v>
      </c>
      <c r="BK530" s="149">
        <f t="shared" si="179"/>
        <v>0</v>
      </c>
      <c r="BL530" s="13" t="s">
        <v>215</v>
      </c>
      <c r="BM530" s="148" t="s">
        <v>1816</v>
      </c>
    </row>
    <row r="531" spans="2:65" s="1" customFormat="1" ht="16.5" customHeight="1">
      <c r="B531" s="135"/>
      <c r="C531" s="136" t="s">
        <v>1817</v>
      </c>
      <c r="D531" s="136" t="s">
        <v>168</v>
      </c>
      <c r="E531" s="137" t="s">
        <v>1818</v>
      </c>
      <c r="F531" s="138" t="s">
        <v>1819</v>
      </c>
      <c r="G531" s="139" t="s">
        <v>425</v>
      </c>
      <c r="H531" s="140">
        <v>127.622</v>
      </c>
      <c r="I531" s="141"/>
      <c r="J531" s="142">
        <f t="shared" si="170"/>
        <v>0</v>
      </c>
      <c r="K531" s="143"/>
      <c r="L531" s="28"/>
      <c r="M531" s="144" t="s">
        <v>1</v>
      </c>
      <c r="N531" s="145" t="s">
        <v>40</v>
      </c>
      <c r="P531" s="146">
        <f t="shared" si="171"/>
        <v>0</v>
      </c>
      <c r="Q531" s="146">
        <v>4.897E-5</v>
      </c>
      <c r="R531" s="146">
        <f t="shared" si="172"/>
        <v>6.2496493399999999E-3</v>
      </c>
      <c r="S531" s="146">
        <v>0</v>
      </c>
      <c r="T531" s="147">
        <f t="shared" si="173"/>
        <v>0</v>
      </c>
      <c r="AR531" s="148" t="s">
        <v>215</v>
      </c>
      <c r="AT531" s="148" t="s">
        <v>168</v>
      </c>
      <c r="AU531" s="148" t="s">
        <v>173</v>
      </c>
      <c r="AY531" s="13" t="s">
        <v>164</v>
      </c>
      <c r="BE531" s="149">
        <f t="shared" si="174"/>
        <v>0</v>
      </c>
      <c r="BF531" s="149">
        <f t="shared" si="175"/>
        <v>0</v>
      </c>
      <c r="BG531" s="149">
        <f t="shared" si="176"/>
        <v>0</v>
      </c>
      <c r="BH531" s="149">
        <f t="shared" si="177"/>
        <v>0</v>
      </c>
      <c r="BI531" s="149">
        <f t="shared" si="178"/>
        <v>0</v>
      </c>
      <c r="BJ531" s="13" t="s">
        <v>173</v>
      </c>
      <c r="BK531" s="149">
        <f t="shared" si="179"/>
        <v>0</v>
      </c>
      <c r="BL531" s="13" t="s">
        <v>215</v>
      </c>
      <c r="BM531" s="148" t="s">
        <v>1820</v>
      </c>
    </row>
    <row r="532" spans="2:65" s="1" customFormat="1" ht="24.2" customHeight="1">
      <c r="B532" s="135"/>
      <c r="C532" s="155" t="s">
        <v>1821</v>
      </c>
      <c r="D532" s="155" t="s">
        <v>556</v>
      </c>
      <c r="E532" s="156" t="s">
        <v>1822</v>
      </c>
      <c r="F532" s="157" t="s">
        <v>1823</v>
      </c>
      <c r="G532" s="158" t="s">
        <v>425</v>
      </c>
      <c r="H532" s="159">
        <v>127.622</v>
      </c>
      <c r="I532" s="160"/>
      <c r="J532" s="161">
        <f t="shared" si="170"/>
        <v>0</v>
      </c>
      <c r="K532" s="162"/>
      <c r="L532" s="163"/>
      <c r="M532" s="164" t="s">
        <v>1</v>
      </c>
      <c r="N532" s="165" t="s">
        <v>40</v>
      </c>
      <c r="P532" s="146">
        <f t="shared" si="171"/>
        <v>0</v>
      </c>
      <c r="Q532" s="146">
        <v>0.6</v>
      </c>
      <c r="R532" s="146">
        <f t="shared" si="172"/>
        <v>76.5732</v>
      </c>
      <c r="S532" s="146">
        <v>0</v>
      </c>
      <c r="T532" s="147">
        <f t="shared" si="173"/>
        <v>0</v>
      </c>
      <c r="AR532" s="148" t="s">
        <v>284</v>
      </c>
      <c r="AT532" s="148" t="s">
        <v>556</v>
      </c>
      <c r="AU532" s="148" t="s">
        <v>173</v>
      </c>
      <c r="AY532" s="13" t="s">
        <v>164</v>
      </c>
      <c r="BE532" s="149">
        <f t="shared" si="174"/>
        <v>0</v>
      </c>
      <c r="BF532" s="149">
        <f t="shared" si="175"/>
        <v>0</v>
      </c>
      <c r="BG532" s="149">
        <f t="shared" si="176"/>
        <v>0</v>
      </c>
      <c r="BH532" s="149">
        <f t="shared" si="177"/>
        <v>0</v>
      </c>
      <c r="BI532" s="149">
        <f t="shared" si="178"/>
        <v>0</v>
      </c>
      <c r="BJ532" s="13" t="s">
        <v>173</v>
      </c>
      <c r="BK532" s="149">
        <f t="shared" si="179"/>
        <v>0</v>
      </c>
      <c r="BL532" s="13" t="s">
        <v>215</v>
      </c>
      <c r="BM532" s="148" t="s">
        <v>1824</v>
      </c>
    </row>
    <row r="533" spans="2:65" s="1" customFormat="1" ht="21.75" customHeight="1">
      <c r="B533" s="135"/>
      <c r="C533" s="136" t="s">
        <v>1825</v>
      </c>
      <c r="D533" s="136" t="s">
        <v>168</v>
      </c>
      <c r="E533" s="137" t="s">
        <v>1826</v>
      </c>
      <c r="F533" s="138" t="s">
        <v>1827</v>
      </c>
      <c r="G533" s="139" t="s">
        <v>425</v>
      </c>
      <c r="H533" s="140">
        <v>357.95800000000003</v>
      </c>
      <c r="I533" s="141"/>
      <c r="J533" s="142">
        <f t="shared" si="170"/>
        <v>0</v>
      </c>
      <c r="K533" s="143"/>
      <c r="L533" s="28"/>
      <c r="M533" s="144" t="s">
        <v>1</v>
      </c>
      <c r="N533" s="145" t="s">
        <v>40</v>
      </c>
      <c r="P533" s="146">
        <f t="shared" si="171"/>
        <v>0</v>
      </c>
      <c r="Q533" s="146">
        <v>4.897E-5</v>
      </c>
      <c r="R533" s="146">
        <f t="shared" si="172"/>
        <v>1.7529203260000001E-2</v>
      </c>
      <c r="S533" s="146">
        <v>0</v>
      </c>
      <c r="T533" s="147">
        <f t="shared" si="173"/>
        <v>0</v>
      </c>
      <c r="AR533" s="148" t="s">
        <v>215</v>
      </c>
      <c r="AT533" s="148" t="s">
        <v>168</v>
      </c>
      <c r="AU533" s="148" t="s">
        <v>173</v>
      </c>
      <c r="AY533" s="13" t="s">
        <v>164</v>
      </c>
      <c r="BE533" s="149">
        <f t="shared" si="174"/>
        <v>0</v>
      </c>
      <c r="BF533" s="149">
        <f t="shared" si="175"/>
        <v>0</v>
      </c>
      <c r="BG533" s="149">
        <f t="shared" si="176"/>
        <v>0</v>
      </c>
      <c r="BH533" s="149">
        <f t="shared" si="177"/>
        <v>0</v>
      </c>
      <c r="BI533" s="149">
        <f t="shared" si="178"/>
        <v>0</v>
      </c>
      <c r="BJ533" s="13" t="s">
        <v>173</v>
      </c>
      <c r="BK533" s="149">
        <f t="shared" si="179"/>
        <v>0</v>
      </c>
      <c r="BL533" s="13" t="s">
        <v>215</v>
      </c>
      <c r="BM533" s="148" t="s">
        <v>1828</v>
      </c>
    </row>
    <row r="534" spans="2:65" s="1" customFormat="1" ht="24.2" customHeight="1">
      <c r="B534" s="135"/>
      <c r="C534" s="155" t="s">
        <v>1829</v>
      </c>
      <c r="D534" s="155" t="s">
        <v>556</v>
      </c>
      <c r="E534" s="156" t="s">
        <v>1830</v>
      </c>
      <c r="F534" s="157" t="s">
        <v>1831</v>
      </c>
      <c r="G534" s="158" t="s">
        <v>425</v>
      </c>
      <c r="H534" s="159">
        <v>357.95800000000003</v>
      </c>
      <c r="I534" s="160"/>
      <c r="J534" s="161">
        <f t="shared" si="170"/>
        <v>0</v>
      </c>
      <c r="K534" s="162"/>
      <c r="L534" s="163"/>
      <c r="M534" s="164" t="s">
        <v>1</v>
      </c>
      <c r="N534" s="165" t="s">
        <v>40</v>
      </c>
      <c r="P534" s="146">
        <f t="shared" si="171"/>
        <v>0</v>
      </c>
      <c r="Q534" s="146">
        <v>0.6</v>
      </c>
      <c r="R534" s="146">
        <f t="shared" si="172"/>
        <v>214.7748</v>
      </c>
      <c r="S534" s="146">
        <v>0</v>
      </c>
      <c r="T534" s="147">
        <f t="shared" si="173"/>
        <v>0</v>
      </c>
      <c r="AR534" s="148" t="s">
        <v>284</v>
      </c>
      <c r="AT534" s="148" t="s">
        <v>556</v>
      </c>
      <c r="AU534" s="148" t="s">
        <v>173</v>
      </c>
      <c r="AY534" s="13" t="s">
        <v>164</v>
      </c>
      <c r="BE534" s="149">
        <f t="shared" si="174"/>
        <v>0</v>
      </c>
      <c r="BF534" s="149">
        <f t="shared" si="175"/>
        <v>0</v>
      </c>
      <c r="BG534" s="149">
        <f t="shared" si="176"/>
        <v>0</v>
      </c>
      <c r="BH534" s="149">
        <f t="shared" si="177"/>
        <v>0</v>
      </c>
      <c r="BI534" s="149">
        <f t="shared" si="178"/>
        <v>0</v>
      </c>
      <c r="BJ534" s="13" t="s">
        <v>173</v>
      </c>
      <c r="BK534" s="149">
        <f t="shared" si="179"/>
        <v>0</v>
      </c>
      <c r="BL534" s="13" t="s">
        <v>215</v>
      </c>
      <c r="BM534" s="148" t="s">
        <v>1832</v>
      </c>
    </row>
    <row r="535" spans="2:65" s="1" customFormat="1" ht="16.5" customHeight="1">
      <c r="B535" s="135"/>
      <c r="C535" s="155" t="s">
        <v>1833</v>
      </c>
      <c r="D535" s="155" t="s">
        <v>556</v>
      </c>
      <c r="E535" s="156" t="s">
        <v>1834</v>
      </c>
      <c r="F535" s="157" t="s">
        <v>1835</v>
      </c>
      <c r="G535" s="158" t="s">
        <v>249</v>
      </c>
      <c r="H535" s="159">
        <v>19.399999999999999</v>
      </c>
      <c r="I535" s="160"/>
      <c r="J535" s="161">
        <f t="shared" si="170"/>
        <v>0</v>
      </c>
      <c r="K535" s="162"/>
      <c r="L535" s="163"/>
      <c r="M535" s="164" t="s">
        <v>1</v>
      </c>
      <c r="N535" s="165" t="s">
        <v>40</v>
      </c>
      <c r="P535" s="146">
        <f t="shared" si="171"/>
        <v>0</v>
      </c>
      <c r="Q535" s="146">
        <v>0.6</v>
      </c>
      <c r="R535" s="146">
        <f t="shared" si="172"/>
        <v>11.639999999999999</v>
      </c>
      <c r="S535" s="146">
        <v>0</v>
      </c>
      <c r="T535" s="147">
        <f t="shared" si="173"/>
        <v>0</v>
      </c>
      <c r="AR535" s="148" t="s">
        <v>284</v>
      </c>
      <c r="AT535" s="148" t="s">
        <v>556</v>
      </c>
      <c r="AU535" s="148" t="s">
        <v>173</v>
      </c>
      <c r="AY535" s="13" t="s">
        <v>164</v>
      </c>
      <c r="BE535" s="149">
        <f t="shared" si="174"/>
        <v>0</v>
      </c>
      <c r="BF535" s="149">
        <f t="shared" si="175"/>
        <v>0</v>
      </c>
      <c r="BG535" s="149">
        <f t="shared" si="176"/>
        <v>0</v>
      </c>
      <c r="BH535" s="149">
        <f t="shared" si="177"/>
        <v>0</v>
      </c>
      <c r="BI535" s="149">
        <f t="shared" si="178"/>
        <v>0</v>
      </c>
      <c r="BJ535" s="13" t="s">
        <v>173</v>
      </c>
      <c r="BK535" s="149">
        <f t="shared" si="179"/>
        <v>0</v>
      </c>
      <c r="BL535" s="13" t="s">
        <v>215</v>
      </c>
      <c r="BM535" s="148" t="s">
        <v>1836</v>
      </c>
    </row>
    <row r="536" spans="2:65" s="1" customFormat="1" ht="24.2" customHeight="1">
      <c r="B536" s="135"/>
      <c r="C536" s="136" t="s">
        <v>1837</v>
      </c>
      <c r="D536" s="136" t="s">
        <v>168</v>
      </c>
      <c r="E536" s="137" t="s">
        <v>1838</v>
      </c>
      <c r="F536" s="138" t="s">
        <v>1839</v>
      </c>
      <c r="G536" s="139" t="s">
        <v>1052</v>
      </c>
      <c r="H536" s="166"/>
      <c r="I536" s="141"/>
      <c r="J536" s="142">
        <f t="shared" si="170"/>
        <v>0</v>
      </c>
      <c r="K536" s="143"/>
      <c r="L536" s="28"/>
      <c r="M536" s="144" t="s">
        <v>1</v>
      </c>
      <c r="N536" s="145" t="s">
        <v>40</v>
      </c>
      <c r="P536" s="146">
        <f t="shared" si="171"/>
        <v>0</v>
      </c>
      <c r="Q536" s="146">
        <v>0</v>
      </c>
      <c r="R536" s="146">
        <f t="shared" si="172"/>
        <v>0</v>
      </c>
      <c r="S536" s="146">
        <v>0</v>
      </c>
      <c r="T536" s="147">
        <f t="shared" si="173"/>
        <v>0</v>
      </c>
      <c r="AR536" s="148" t="s">
        <v>215</v>
      </c>
      <c r="AT536" s="148" t="s">
        <v>168</v>
      </c>
      <c r="AU536" s="148" t="s">
        <v>173</v>
      </c>
      <c r="AY536" s="13" t="s">
        <v>164</v>
      </c>
      <c r="BE536" s="149">
        <f t="shared" si="174"/>
        <v>0</v>
      </c>
      <c r="BF536" s="149">
        <f t="shared" si="175"/>
        <v>0</v>
      </c>
      <c r="BG536" s="149">
        <f t="shared" si="176"/>
        <v>0</v>
      </c>
      <c r="BH536" s="149">
        <f t="shared" si="177"/>
        <v>0</v>
      </c>
      <c r="BI536" s="149">
        <f t="shared" si="178"/>
        <v>0</v>
      </c>
      <c r="BJ536" s="13" t="s">
        <v>173</v>
      </c>
      <c r="BK536" s="149">
        <f t="shared" si="179"/>
        <v>0</v>
      </c>
      <c r="BL536" s="13" t="s">
        <v>215</v>
      </c>
      <c r="BM536" s="148" t="s">
        <v>1840</v>
      </c>
    </row>
    <row r="537" spans="2:65" s="11" customFormat="1" ht="22.9" customHeight="1">
      <c r="B537" s="123"/>
      <c r="D537" s="124" t="s">
        <v>73</v>
      </c>
      <c r="E537" s="133" t="s">
        <v>1841</v>
      </c>
      <c r="F537" s="133" t="s">
        <v>1842</v>
      </c>
      <c r="I537" s="126"/>
      <c r="J537" s="134">
        <f>BK537</f>
        <v>0</v>
      </c>
      <c r="L537" s="123"/>
      <c r="M537" s="128"/>
      <c r="P537" s="129">
        <f>SUM(P538:P542)</f>
        <v>0</v>
      </c>
      <c r="R537" s="129">
        <f>SUM(R538:R542)</f>
        <v>3.8117179500000002</v>
      </c>
      <c r="T537" s="130">
        <f>SUM(T538:T542)</f>
        <v>0</v>
      </c>
      <c r="AR537" s="124" t="s">
        <v>173</v>
      </c>
      <c r="AT537" s="131" t="s">
        <v>73</v>
      </c>
      <c r="AU537" s="131" t="s">
        <v>82</v>
      </c>
      <c r="AY537" s="124" t="s">
        <v>164</v>
      </c>
      <c r="BK537" s="132">
        <f>SUM(BK538:BK542)</f>
        <v>0</v>
      </c>
    </row>
    <row r="538" spans="2:65" s="1" customFormat="1" ht="21.75" customHeight="1">
      <c r="B538" s="135"/>
      <c r="C538" s="136" t="s">
        <v>1843</v>
      </c>
      <c r="D538" s="136" t="s">
        <v>168</v>
      </c>
      <c r="E538" s="137" t="s">
        <v>1844</v>
      </c>
      <c r="F538" s="138" t="s">
        <v>1845</v>
      </c>
      <c r="G538" s="139" t="s">
        <v>171</v>
      </c>
      <c r="H538" s="140">
        <v>4.92</v>
      </c>
      <c r="I538" s="141"/>
      <c r="J538" s="142">
        <f>ROUND(I538*H538,2)</f>
        <v>0</v>
      </c>
      <c r="K538" s="143"/>
      <c r="L538" s="28"/>
      <c r="M538" s="144" t="s">
        <v>1</v>
      </c>
      <c r="N538" s="145" t="s">
        <v>40</v>
      </c>
      <c r="P538" s="146">
        <f>O538*H538</f>
        <v>0</v>
      </c>
      <c r="Q538" s="146">
        <v>4.1440000000000001E-3</v>
      </c>
      <c r="R538" s="146">
        <f>Q538*H538</f>
        <v>2.038848E-2</v>
      </c>
      <c r="S538" s="146">
        <v>0</v>
      </c>
      <c r="T538" s="147">
        <f>S538*H538</f>
        <v>0</v>
      </c>
      <c r="AR538" s="148" t="s">
        <v>215</v>
      </c>
      <c r="AT538" s="148" t="s">
        <v>168</v>
      </c>
      <c r="AU538" s="148" t="s">
        <v>173</v>
      </c>
      <c r="AY538" s="13" t="s">
        <v>164</v>
      </c>
      <c r="BE538" s="149">
        <f>IF(N538="základná",J538,0)</f>
        <v>0</v>
      </c>
      <c r="BF538" s="149">
        <f>IF(N538="znížená",J538,0)</f>
        <v>0</v>
      </c>
      <c r="BG538" s="149">
        <f>IF(N538="zákl. prenesená",J538,0)</f>
        <v>0</v>
      </c>
      <c r="BH538" s="149">
        <f>IF(N538="zníž. prenesená",J538,0)</f>
        <v>0</v>
      </c>
      <c r="BI538" s="149">
        <f>IF(N538="nulová",J538,0)</f>
        <v>0</v>
      </c>
      <c r="BJ538" s="13" t="s">
        <v>173</v>
      </c>
      <c r="BK538" s="149">
        <f>ROUND(I538*H538,2)</f>
        <v>0</v>
      </c>
      <c r="BL538" s="13" t="s">
        <v>215</v>
      </c>
      <c r="BM538" s="148" t="s">
        <v>1846</v>
      </c>
    </row>
    <row r="539" spans="2:65" s="1" customFormat="1" ht="24.2" customHeight="1">
      <c r="B539" s="135"/>
      <c r="C539" s="155" t="s">
        <v>1847</v>
      </c>
      <c r="D539" s="155" t="s">
        <v>556</v>
      </c>
      <c r="E539" s="156" t="s">
        <v>1848</v>
      </c>
      <c r="F539" s="157" t="s">
        <v>1849</v>
      </c>
      <c r="G539" s="158" t="s">
        <v>171</v>
      </c>
      <c r="H539" s="159">
        <v>5.117</v>
      </c>
      <c r="I539" s="160"/>
      <c r="J539" s="161">
        <f>ROUND(I539*H539,2)</f>
        <v>0</v>
      </c>
      <c r="K539" s="162"/>
      <c r="L539" s="163"/>
      <c r="M539" s="164" t="s">
        <v>1</v>
      </c>
      <c r="N539" s="165" t="s">
        <v>40</v>
      </c>
      <c r="P539" s="146">
        <f>O539*H539</f>
        <v>0</v>
      </c>
      <c r="Q539" s="146">
        <v>0.02</v>
      </c>
      <c r="R539" s="146">
        <f>Q539*H539</f>
        <v>0.10234</v>
      </c>
      <c r="S539" s="146">
        <v>0</v>
      </c>
      <c r="T539" s="147">
        <f>S539*H539</f>
        <v>0</v>
      </c>
      <c r="AR539" s="148" t="s">
        <v>284</v>
      </c>
      <c r="AT539" s="148" t="s">
        <v>556</v>
      </c>
      <c r="AU539" s="148" t="s">
        <v>173</v>
      </c>
      <c r="AY539" s="13" t="s">
        <v>164</v>
      </c>
      <c r="BE539" s="149">
        <f>IF(N539="základná",J539,0)</f>
        <v>0</v>
      </c>
      <c r="BF539" s="149">
        <f>IF(N539="znížená",J539,0)</f>
        <v>0</v>
      </c>
      <c r="BG539" s="149">
        <f>IF(N539="zákl. prenesená",J539,0)</f>
        <v>0</v>
      </c>
      <c r="BH539" s="149">
        <f>IF(N539="zníž. prenesená",J539,0)</f>
        <v>0</v>
      </c>
      <c r="BI539" s="149">
        <f>IF(N539="nulová",J539,0)</f>
        <v>0</v>
      </c>
      <c r="BJ539" s="13" t="s">
        <v>173</v>
      </c>
      <c r="BK539" s="149">
        <f>ROUND(I539*H539,2)</f>
        <v>0</v>
      </c>
      <c r="BL539" s="13" t="s">
        <v>215</v>
      </c>
      <c r="BM539" s="148" t="s">
        <v>1850</v>
      </c>
    </row>
    <row r="540" spans="2:65" s="1" customFormat="1" ht="24.2" customHeight="1">
      <c r="B540" s="135"/>
      <c r="C540" s="136" t="s">
        <v>1851</v>
      </c>
      <c r="D540" s="136" t="s">
        <v>168</v>
      </c>
      <c r="E540" s="137" t="s">
        <v>1852</v>
      </c>
      <c r="F540" s="138" t="s">
        <v>1853</v>
      </c>
      <c r="G540" s="139" t="s">
        <v>171</v>
      </c>
      <c r="H540" s="140">
        <v>144.97</v>
      </c>
      <c r="I540" s="141"/>
      <c r="J540" s="142">
        <f>ROUND(I540*H540,2)</f>
        <v>0</v>
      </c>
      <c r="K540" s="143"/>
      <c r="L540" s="28"/>
      <c r="M540" s="144" t="s">
        <v>1</v>
      </c>
      <c r="N540" s="145" t="s">
        <v>40</v>
      </c>
      <c r="P540" s="146">
        <f>O540*H540</f>
        <v>0</v>
      </c>
      <c r="Q540" s="146">
        <v>3.5469999999999998E-3</v>
      </c>
      <c r="R540" s="146">
        <f>Q540*H540</f>
        <v>0.51420858999999997</v>
      </c>
      <c r="S540" s="146">
        <v>0</v>
      </c>
      <c r="T540" s="147">
        <f>S540*H540</f>
        <v>0</v>
      </c>
      <c r="AR540" s="148" t="s">
        <v>215</v>
      </c>
      <c r="AT540" s="148" t="s">
        <v>168</v>
      </c>
      <c r="AU540" s="148" t="s">
        <v>173</v>
      </c>
      <c r="AY540" s="13" t="s">
        <v>164</v>
      </c>
      <c r="BE540" s="149">
        <f>IF(N540="základná",J540,0)</f>
        <v>0</v>
      </c>
      <c r="BF540" s="149">
        <f>IF(N540="znížená",J540,0)</f>
        <v>0</v>
      </c>
      <c r="BG540" s="149">
        <f>IF(N540="zákl. prenesená",J540,0)</f>
        <v>0</v>
      </c>
      <c r="BH540" s="149">
        <f>IF(N540="zníž. prenesená",J540,0)</f>
        <v>0</v>
      </c>
      <c r="BI540" s="149">
        <f>IF(N540="nulová",J540,0)</f>
        <v>0</v>
      </c>
      <c r="BJ540" s="13" t="s">
        <v>173</v>
      </c>
      <c r="BK540" s="149">
        <f>ROUND(I540*H540,2)</f>
        <v>0</v>
      </c>
      <c r="BL540" s="13" t="s">
        <v>215</v>
      </c>
      <c r="BM540" s="148" t="s">
        <v>1854</v>
      </c>
    </row>
    <row r="541" spans="2:65" s="1" customFormat="1" ht="24.2" customHeight="1">
      <c r="B541" s="135"/>
      <c r="C541" s="155" t="s">
        <v>1855</v>
      </c>
      <c r="D541" s="155" t="s">
        <v>556</v>
      </c>
      <c r="E541" s="156" t="s">
        <v>1856</v>
      </c>
      <c r="F541" s="157" t="s">
        <v>1857</v>
      </c>
      <c r="G541" s="158" t="s">
        <v>171</v>
      </c>
      <c r="H541" s="159">
        <v>153.66800000000001</v>
      </c>
      <c r="I541" s="160"/>
      <c r="J541" s="161">
        <f>ROUND(I541*H541,2)</f>
        <v>0</v>
      </c>
      <c r="K541" s="162"/>
      <c r="L541" s="163"/>
      <c r="M541" s="164" t="s">
        <v>1</v>
      </c>
      <c r="N541" s="165" t="s">
        <v>40</v>
      </c>
      <c r="P541" s="146">
        <f>O541*H541</f>
        <v>0</v>
      </c>
      <c r="Q541" s="146">
        <v>2.0660000000000001E-2</v>
      </c>
      <c r="R541" s="146">
        <f>Q541*H541</f>
        <v>3.1747808800000001</v>
      </c>
      <c r="S541" s="146">
        <v>0</v>
      </c>
      <c r="T541" s="147">
        <f>S541*H541</f>
        <v>0</v>
      </c>
      <c r="AR541" s="148" t="s">
        <v>284</v>
      </c>
      <c r="AT541" s="148" t="s">
        <v>556</v>
      </c>
      <c r="AU541" s="148" t="s">
        <v>173</v>
      </c>
      <c r="AY541" s="13" t="s">
        <v>164</v>
      </c>
      <c r="BE541" s="149">
        <f>IF(N541="základná",J541,0)</f>
        <v>0</v>
      </c>
      <c r="BF541" s="149">
        <f>IF(N541="znížená",J541,0)</f>
        <v>0</v>
      </c>
      <c r="BG541" s="149">
        <f>IF(N541="zákl. prenesená",J541,0)</f>
        <v>0</v>
      </c>
      <c r="BH541" s="149">
        <f>IF(N541="zníž. prenesená",J541,0)</f>
        <v>0</v>
      </c>
      <c r="BI541" s="149">
        <f>IF(N541="nulová",J541,0)</f>
        <v>0</v>
      </c>
      <c r="BJ541" s="13" t="s">
        <v>173</v>
      </c>
      <c r="BK541" s="149">
        <f>ROUND(I541*H541,2)</f>
        <v>0</v>
      </c>
      <c r="BL541" s="13" t="s">
        <v>215</v>
      </c>
      <c r="BM541" s="148" t="s">
        <v>1858</v>
      </c>
    </row>
    <row r="542" spans="2:65" s="1" customFormat="1" ht="24.2" customHeight="1">
      <c r="B542" s="135"/>
      <c r="C542" s="136" t="s">
        <v>1859</v>
      </c>
      <c r="D542" s="136" t="s">
        <v>168</v>
      </c>
      <c r="E542" s="137" t="s">
        <v>1860</v>
      </c>
      <c r="F542" s="138" t="s">
        <v>1861</v>
      </c>
      <c r="G542" s="139" t="s">
        <v>1052</v>
      </c>
      <c r="H542" s="166"/>
      <c r="I542" s="141"/>
      <c r="J542" s="142">
        <f>ROUND(I542*H542,2)</f>
        <v>0</v>
      </c>
      <c r="K542" s="143"/>
      <c r="L542" s="28"/>
      <c r="M542" s="144" t="s">
        <v>1</v>
      </c>
      <c r="N542" s="145" t="s">
        <v>40</v>
      </c>
      <c r="P542" s="146">
        <f>O542*H542</f>
        <v>0</v>
      </c>
      <c r="Q542" s="146">
        <v>0</v>
      </c>
      <c r="R542" s="146">
        <f>Q542*H542</f>
        <v>0</v>
      </c>
      <c r="S542" s="146">
        <v>0</v>
      </c>
      <c r="T542" s="147">
        <f>S542*H542</f>
        <v>0</v>
      </c>
      <c r="AR542" s="148" t="s">
        <v>215</v>
      </c>
      <c r="AT542" s="148" t="s">
        <v>168</v>
      </c>
      <c r="AU542" s="148" t="s">
        <v>173</v>
      </c>
      <c r="AY542" s="13" t="s">
        <v>164</v>
      </c>
      <c r="BE542" s="149">
        <f>IF(N542="základná",J542,0)</f>
        <v>0</v>
      </c>
      <c r="BF542" s="149">
        <f>IF(N542="znížená",J542,0)</f>
        <v>0</v>
      </c>
      <c r="BG542" s="149">
        <f>IF(N542="zákl. prenesená",J542,0)</f>
        <v>0</v>
      </c>
      <c r="BH542" s="149">
        <f>IF(N542="zníž. prenesená",J542,0)</f>
        <v>0</v>
      </c>
      <c r="BI542" s="149">
        <f>IF(N542="nulová",J542,0)</f>
        <v>0</v>
      </c>
      <c r="BJ542" s="13" t="s">
        <v>173</v>
      </c>
      <c r="BK542" s="149">
        <f>ROUND(I542*H542,2)</f>
        <v>0</v>
      </c>
      <c r="BL542" s="13" t="s">
        <v>215</v>
      </c>
      <c r="BM542" s="148" t="s">
        <v>1862</v>
      </c>
    </row>
    <row r="543" spans="2:65" s="11" customFormat="1" ht="22.9" customHeight="1">
      <c r="B543" s="123"/>
      <c r="D543" s="124" t="s">
        <v>73</v>
      </c>
      <c r="E543" s="133" t="s">
        <v>1863</v>
      </c>
      <c r="F543" s="133" t="s">
        <v>1864</v>
      </c>
      <c r="I543" s="126"/>
      <c r="J543" s="134">
        <f>BK543</f>
        <v>0</v>
      </c>
      <c r="L543" s="123"/>
      <c r="M543" s="128"/>
      <c r="P543" s="129">
        <f>SUM(P544:P550)</f>
        <v>0</v>
      </c>
      <c r="R543" s="129">
        <f>SUM(R544:R550)</f>
        <v>9.1589832600000012</v>
      </c>
      <c r="T543" s="130">
        <f>SUM(T544:T550)</f>
        <v>0</v>
      </c>
      <c r="AR543" s="124" t="s">
        <v>173</v>
      </c>
      <c r="AT543" s="131" t="s">
        <v>73</v>
      </c>
      <c r="AU543" s="131" t="s">
        <v>82</v>
      </c>
      <c r="AY543" s="124" t="s">
        <v>164</v>
      </c>
      <c r="BK543" s="132">
        <f>SUM(BK544:BK550)</f>
        <v>0</v>
      </c>
    </row>
    <row r="544" spans="2:65" s="1" customFormat="1" ht="24.2" customHeight="1">
      <c r="B544" s="135"/>
      <c r="C544" s="136" t="s">
        <v>1865</v>
      </c>
      <c r="D544" s="136" t="s">
        <v>168</v>
      </c>
      <c r="E544" s="137" t="s">
        <v>1866</v>
      </c>
      <c r="F544" s="138" t="s">
        <v>1867</v>
      </c>
      <c r="G544" s="139" t="s">
        <v>249</v>
      </c>
      <c r="H544" s="140">
        <v>84</v>
      </c>
      <c r="I544" s="141"/>
      <c r="J544" s="142">
        <f t="shared" ref="J544:J550" si="180">ROUND(I544*H544,2)</f>
        <v>0</v>
      </c>
      <c r="K544" s="143"/>
      <c r="L544" s="28"/>
      <c r="M544" s="144" t="s">
        <v>1</v>
      </c>
      <c r="N544" s="145" t="s">
        <v>40</v>
      </c>
      <c r="P544" s="146">
        <f t="shared" ref="P544:P550" si="181">O544*H544</f>
        <v>0</v>
      </c>
      <c r="Q544" s="146">
        <v>4.4250230000000002E-2</v>
      </c>
      <c r="R544" s="146">
        <f t="shared" ref="R544:R550" si="182">Q544*H544</f>
        <v>3.7170193200000003</v>
      </c>
      <c r="S544" s="146">
        <v>0</v>
      </c>
      <c r="T544" s="147">
        <f t="shared" ref="T544:T550" si="183">S544*H544</f>
        <v>0</v>
      </c>
      <c r="AR544" s="148" t="s">
        <v>215</v>
      </c>
      <c r="AT544" s="148" t="s">
        <v>168</v>
      </c>
      <c r="AU544" s="148" t="s">
        <v>173</v>
      </c>
      <c r="AY544" s="13" t="s">
        <v>164</v>
      </c>
      <c r="BE544" s="149">
        <f t="shared" ref="BE544:BE550" si="184">IF(N544="základná",J544,0)</f>
        <v>0</v>
      </c>
      <c r="BF544" s="149">
        <f t="shared" ref="BF544:BF550" si="185">IF(N544="znížená",J544,0)</f>
        <v>0</v>
      </c>
      <c r="BG544" s="149">
        <f t="shared" ref="BG544:BG550" si="186">IF(N544="zákl. prenesená",J544,0)</f>
        <v>0</v>
      </c>
      <c r="BH544" s="149">
        <f t="shared" ref="BH544:BH550" si="187">IF(N544="zníž. prenesená",J544,0)</f>
        <v>0</v>
      </c>
      <c r="BI544" s="149">
        <f t="shared" ref="BI544:BI550" si="188">IF(N544="nulová",J544,0)</f>
        <v>0</v>
      </c>
      <c r="BJ544" s="13" t="s">
        <v>173</v>
      </c>
      <c r="BK544" s="149">
        <f t="shared" ref="BK544:BK550" si="189">ROUND(I544*H544,2)</f>
        <v>0</v>
      </c>
      <c r="BL544" s="13" t="s">
        <v>215</v>
      </c>
      <c r="BM544" s="148" t="s">
        <v>1868</v>
      </c>
    </row>
    <row r="545" spans="2:65" s="1" customFormat="1" ht="24.2" customHeight="1">
      <c r="B545" s="135"/>
      <c r="C545" s="155" t="s">
        <v>1869</v>
      </c>
      <c r="D545" s="155" t="s">
        <v>556</v>
      </c>
      <c r="E545" s="156" t="s">
        <v>1870</v>
      </c>
      <c r="F545" s="157" t="s">
        <v>1871</v>
      </c>
      <c r="G545" s="158" t="s">
        <v>171</v>
      </c>
      <c r="H545" s="159">
        <v>23.52</v>
      </c>
      <c r="I545" s="160"/>
      <c r="J545" s="161">
        <f t="shared" si="180"/>
        <v>0</v>
      </c>
      <c r="K545" s="162"/>
      <c r="L545" s="163"/>
      <c r="M545" s="164" t="s">
        <v>1</v>
      </c>
      <c r="N545" s="165" t="s">
        <v>40</v>
      </c>
      <c r="P545" s="146">
        <f t="shared" si="181"/>
        <v>0</v>
      </c>
      <c r="Q545" s="146">
        <v>8.4000000000000005E-2</v>
      </c>
      <c r="R545" s="146">
        <f t="shared" si="182"/>
        <v>1.9756800000000001</v>
      </c>
      <c r="S545" s="146">
        <v>0</v>
      </c>
      <c r="T545" s="147">
        <f t="shared" si="183"/>
        <v>0</v>
      </c>
      <c r="AR545" s="148" t="s">
        <v>284</v>
      </c>
      <c r="AT545" s="148" t="s">
        <v>556</v>
      </c>
      <c r="AU545" s="148" t="s">
        <v>173</v>
      </c>
      <c r="AY545" s="13" t="s">
        <v>164</v>
      </c>
      <c r="BE545" s="149">
        <f t="shared" si="184"/>
        <v>0</v>
      </c>
      <c r="BF545" s="149">
        <f t="shared" si="185"/>
        <v>0</v>
      </c>
      <c r="BG545" s="149">
        <f t="shared" si="186"/>
        <v>0</v>
      </c>
      <c r="BH545" s="149">
        <f t="shared" si="187"/>
        <v>0</v>
      </c>
      <c r="BI545" s="149">
        <f t="shared" si="188"/>
        <v>0</v>
      </c>
      <c r="BJ545" s="13" t="s">
        <v>173</v>
      </c>
      <c r="BK545" s="149">
        <f t="shared" si="189"/>
        <v>0</v>
      </c>
      <c r="BL545" s="13" t="s">
        <v>215</v>
      </c>
      <c r="BM545" s="148" t="s">
        <v>1872</v>
      </c>
    </row>
    <row r="546" spans="2:65" s="1" customFormat="1" ht="24.2" customHeight="1">
      <c r="B546" s="135"/>
      <c r="C546" s="136" t="s">
        <v>1873</v>
      </c>
      <c r="D546" s="136" t="s">
        <v>168</v>
      </c>
      <c r="E546" s="137" t="s">
        <v>1874</v>
      </c>
      <c r="F546" s="138" t="s">
        <v>1875</v>
      </c>
      <c r="G546" s="139" t="s">
        <v>249</v>
      </c>
      <c r="H546" s="140">
        <v>90</v>
      </c>
      <c r="I546" s="141"/>
      <c r="J546" s="142">
        <f t="shared" si="180"/>
        <v>0</v>
      </c>
      <c r="K546" s="143"/>
      <c r="L546" s="28"/>
      <c r="M546" s="144" t="s">
        <v>1</v>
      </c>
      <c r="N546" s="145" t="s">
        <v>40</v>
      </c>
      <c r="P546" s="146">
        <f t="shared" si="181"/>
        <v>0</v>
      </c>
      <c r="Q546" s="146">
        <v>9.5101100000000004E-3</v>
      </c>
      <c r="R546" s="146">
        <f t="shared" si="182"/>
        <v>0.8559099</v>
      </c>
      <c r="S546" s="146">
        <v>0</v>
      </c>
      <c r="T546" s="147">
        <f t="shared" si="183"/>
        <v>0</v>
      </c>
      <c r="AR546" s="148" t="s">
        <v>215</v>
      </c>
      <c r="AT546" s="148" t="s">
        <v>168</v>
      </c>
      <c r="AU546" s="148" t="s">
        <v>173</v>
      </c>
      <c r="AY546" s="13" t="s">
        <v>164</v>
      </c>
      <c r="BE546" s="149">
        <f t="shared" si="184"/>
        <v>0</v>
      </c>
      <c r="BF546" s="149">
        <f t="shared" si="185"/>
        <v>0</v>
      </c>
      <c r="BG546" s="149">
        <f t="shared" si="186"/>
        <v>0</v>
      </c>
      <c r="BH546" s="149">
        <f t="shared" si="187"/>
        <v>0</v>
      </c>
      <c r="BI546" s="149">
        <f t="shared" si="188"/>
        <v>0</v>
      </c>
      <c r="BJ546" s="13" t="s">
        <v>173</v>
      </c>
      <c r="BK546" s="149">
        <f t="shared" si="189"/>
        <v>0</v>
      </c>
      <c r="BL546" s="13" t="s">
        <v>215</v>
      </c>
      <c r="BM546" s="148" t="s">
        <v>1876</v>
      </c>
    </row>
    <row r="547" spans="2:65" s="1" customFormat="1" ht="24.2" customHeight="1">
      <c r="B547" s="135"/>
      <c r="C547" s="155" t="s">
        <v>1877</v>
      </c>
      <c r="D547" s="155" t="s">
        <v>556</v>
      </c>
      <c r="E547" s="156" t="s">
        <v>1878</v>
      </c>
      <c r="F547" s="157" t="s">
        <v>1879</v>
      </c>
      <c r="G547" s="158" t="s">
        <v>249</v>
      </c>
      <c r="H547" s="159">
        <v>18</v>
      </c>
      <c r="I547" s="160"/>
      <c r="J547" s="161">
        <f t="shared" si="180"/>
        <v>0</v>
      </c>
      <c r="K547" s="162"/>
      <c r="L547" s="163"/>
      <c r="M547" s="164" t="s">
        <v>1</v>
      </c>
      <c r="N547" s="165" t="s">
        <v>40</v>
      </c>
      <c r="P547" s="146">
        <f t="shared" si="181"/>
        <v>0</v>
      </c>
      <c r="Q547" s="146">
        <v>1.4E-2</v>
      </c>
      <c r="R547" s="146">
        <f t="shared" si="182"/>
        <v>0.252</v>
      </c>
      <c r="S547" s="146">
        <v>0</v>
      </c>
      <c r="T547" s="147">
        <f t="shared" si="183"/>
        <v>0</v>
      </c>
      <c r="AR547" s="148" t="s">
        <v>284</v>
      </c>
      <c r="AT547" s="148" t="s">
        <v>556</v>
      </c>
      <c r="AU547" s="148" t="s">
        <v>173</v>
      </c>
      <c r="AY547" s="13" t="s">
        <v>164</v>
      </c>
      <c r="BE547" s="149">
        <f t="shared" si="184"/>
        <v>0</v>
      </c>
      <c r="BF547" s="149">
        <f t="shared" si="185"/>
        <v>0</v>
      </c>
      <c r="BG547" s="149">
        <f t="shared" si="186"/>
        <v>0</v>
      </c>
      <c r="BH547" s="149">
        <f t="shared" si="187"/>
        <v>0</v>
      </c>
      <c r="BI547" s="149">
        <f t="shared" si="188"/>
        <v>0</v>
      </c>
      <c r="BJ547" s="13" t="s">
        <v>173</v>
      </c>
      <c r="BK547" s="149">
        <f t="shared" si="189"/>
        <v>0</v>
      </c>
      <c r="BL547" s="13" t="s">
        <v>215</v>
      </c>
      <c r="BM547" s="148" t="s">
        <v>1880</v>
      </c>
    </row>
    <row r="548" spans="2:65" s="1" customFormat="1" ht="24.2" customHeight="1">
      <c r="B548" s="135"/>
      <c r="C548" s="136" t="s">
        <v>1881</v>
      </c>
      <c r="D548" s="136" t="s">
        <v>168</v>
      </c>
      <c r="E548" s="137" t="s">
        <v>1882</v>
      </c>
      <c r="F548" s="138" t="s">
        <v>1883</v>
      </c>
      <c r="G548" s="139" t="s">
        <v>171</v>
      </c>
      <c r="H548" s="140">
        <v>12</v>
      </c>
      <c r="I548" s="141"/>
      <c r="J548" s="142">
        <f t="shared" si="180"/>
        <v>0</v>
      </c>
      <c r="K548" s="143"/>
      <c r="L548" s="28"/>
      <c r="M548" s="144" t="s">
        <v>1</v>
      </c>
      <c r="N548" s="145" t="s">
        <v>40</v>
      </c>
      <c r="P548" s="146">
        <f t="shared" si="181"/>
        <v>0</v>
      </c>
      <c r="Q548" s="146">
        <v>0.11125117</v>
      </c>
      <c r="R548" s="146">
        <f t="shared" si="182"/>
        <v>1.3350140399999999</v>
      </c>
      <c r="S548" s="146">
        <v>0</v>
      </c>
      <c r="T548" s="147">
        <f t="shared" si="183"/>
        <v>0</v>
      </c>
      <c r="AR548" s="148" t="s">
        <v>215</v>
      </c>
      <c r="AT548" s="148" t="s">
        <v>168</v>
      </c>
      <c r="AU548" s="148" t="s">
        <v>173</v>
      </c>
      <c r="AY548" s="13" t="s">
        <v>164</v>
      </c>
      <c r="BE548" s="149">
        <f t="shared" si="184"/>
        <v>0</v>
      </c>
      <c r="BF548" s="149">
        <f t="shared" si="185"/>
        <v>0</v>
      </c>
      <c r="BG548" s="149">
        <f t="shared" si="186"/>
        <v>0</v>
      </c>
      <c r="BH548" s="149">
        <f t="shared" si="187"/>
        <v>0</v>
      </c>
      <c r="BI548" s="149">
        <f t="shared" si="188"/>
        <v>0</v>
      </c>
      <c r="BJ548" s="13" t="s">
        <v>173</v>
      </c>
      <c r="BK548" s="149">
        <f t="shared" si="189"/>
        <v>0</v>
      </c>
      <c r="BL548" s="13" t="s">
        <v>215</v>
      </c>
      <c r="BM548" s="148" t="s">
        <v>1884</v>
      </c>
    </row>
    <row r="549" spans="2:65" s="1" customFormat="1" ht="24.2" customHeight="1">
      <c r="B549" s="135"/>
      <c r="C549" s="155" t="s">
        <v>1885</v>
      </c>
      <c r="D549" s="155" t="s">
        <v>556</v>
      </c>
      <c r="E549" s="156" t="s">
        <v>1886</v>
      </c>
      <c r="F549" s="157" t="s">
        <v>1887</v>
      </c>
      <c r="G549" s="158" t="s">
        <v>171</v>
      </c>
      <c r="H549" s="159">
        <v>12.48</v>
      </c>
      <c r="I549" s="160"/>
      <c r="J549" s="161">
        <f t="shared" si="180"/>
        <v>0</v>
      </c>
      <c r="K549" s="162"/>
      <c r="L549" s="163"/>
      <c r="M549" s="164" t="s">
        <v>1</v>
      </c>
      <c r="N549" s="165" t="s">
        <v>40</v>
      </c>
      <c r="P549" s="146">
        <f t="shared" si="181"/>
        <v>0</v>
      </c>
      <c r="Q549" s="146">
        <v>8.2000000000000003E-2</v>
      </c>
      <c r="R549" s="146">
        <f t="shared" si="182"/>
        <v>1.02336</v>
      </c>
      <c r="S549" s="146">
        <v>0</v>
      </c>
      <c r="T549" s="147">
        <f t="shared" si="183"/>
        <v>0</v>
      </c>
      <c r="AR549" s="148" t="s">
        <v>284</v>
      </c>
      <c r="AT549" s="148" t="s">
        <v>556</v>
      </c>
      <c r="AU549" s="148" t="s">
        <v>173</v>
      </c>
      <c r="AY549" s="13" t="s">
        <v>164</v>
      </c>
      <c r="BE549" s="149">
        <f t="shared" si="184"/>
        <v>0</v>
      </c>
      <c r="BF549" s="149">
        <f t="shared" si="185"/>
        <v>0</v>
      </c>
      <c r="BG549" s="149">
        <f t="shared" si="186"/>
        <v>0</v>
      </c>
      <c r="BH549" s="149">
        <f t="shared" si="187"/>
        <v>0</v>
      </c>
      <c r="BI549" s="149">
        <f t="shared" si="188"/>
        <v>0</v>
      </c>
      <c r="BJ549" s="13" t="s">
        <v>173</v>
      </c>
      <c r="BK549" s="149">
        <f t="shared" si="189"/>
        <v>0</v>
      </c>
      <c r="BL549" s="13" t="s">
        <v>215</v>
      </c>
      <c r="BM549" s="148" t="s">
        <v>1888</v>
      </c>
    </row>
    <row r="550" spans="2:65" s="1" customFormat="1" ht="24.2" customHeight="1">
      <c r="B550" s="135"/>
      <c r="C550" s="136" t="s">
        <v>1889</v>
      </c>
      <c r="D550" s="136" t="s">
        <v>168</v>
      </c>
      <c r="E550" s="137" t="s">
        <v>1890</v>
      </c>
      <c r="F550" s="138" t="s">
        <v>1891</v>
      </c>
      <c r="G550" s="139" t="s">
        <v>1052</v>
      </c>
      <c r="H550" s="166"/>
      <c r="I550" s="141"/>
      <c r="J550" s="142">
        <f t="shared" si="180"/>
        <v>0</v>
      </c>
      <c r="K550" s="143"/>
      <c r="L550" s="28"/>
      <c r="M550" s="144" t="s">
        <v>1</v>
      </c>
      <c r="N550" s="145" t="s">
        <v>40</v>
      </c>
      <c r="P550" s="146">
        <f t="shared" si="181"/>
        <v>0</v>
      </c>
      <c r="Q550" s="146">
        <v>0</v>
      </c>
      <c r="R550" s="146">
        <f t="shared" si="182"/>
        <v>0</v>
      </c>
      <c r="S550" s="146">
        <v>0</v>
      </c>
      <c r="T550" s="147">
        <f t="shared" si="183"/>
        <v>0</v>
      </c>
      <c r="AR550" s="148" t="s">
        <v>215</v>
      </c>
      <c r="AT550" s="148" t="s">
        <v>168</v>
      </c>
      <c r="AU550" s="148" t="s">
        <v>173</v>
      </c>
      <c r="AY550" s="13" t="s">
        <v>164</v>
      </c>
      <c r="BE550" s="149">
        <f t="shared" si="184"/>
        <v>0</v>
      </c>
      <c r="BF550" s="149">
        <f t="shared" si="185"/>
        <v>0</v>
      </c>
      <c r="BG550" s="149">
        <f t="shared" si="186"/>
        <v>0</v>
      </c>
      <c r="BH550" s="149">
        <f t="shared" si="187"/>
        <v>0</v>
      </c>
      <c r="BI550" s="149">
        <f t="shared" si="188"/>
        <v>0</v>
      </c>
      <c r="BJ550" s="13" t="s">
        <v>173</v>
      </c>
      <c r="BK550" s="149">
        <f t="shared" si="189"/>
        <v>0</v>
      </c>
      <c r="BL550" s="13" t="s">
        <v>215</v>
      </c>
      <c r="BM550" s="148" t="s">
        <v>1892</v>
      </c>
    </row>
    <row r="551" spans="2:65" s="11" customFormat="1" ht="22.9" customHeight="1">
      <c r="B551" s="123"/>
      <c r="D551" s="124" t="s">
        <v>73</v>
      </c>
      <c r="E551" s="133" t="s">
        <v>471</v>
      </c>
      <c r="F551" s="133" t="s">
        <v>472</v>
      </c>
      <c r="I551" s="126"/>
      <c r="J551" s="134">
        <f>BK551</f>
        <v>0</v>
      </c>
      <c r="L551" s="123"/>
      <c r="M551" s="128"/>
      <c r="P551" s="129">
        <f>SUM(P552:P565)</f>
        <v>0</v>
      </c>
      <c r="R551" s="129">
        <f>SUM(R552:R565)</f>
        <v>5.2628067000000005</v>
      </c>
      <c r="T551" s="130">
        <f>SUM(T552:T565)</f>
        <v>0</v>
      </c>
      <c r="AR551" s="124" t="s">
        <v>173</v>
      </c>
      <c r="AT551" s="131" t="s">
        <v>73</v>
      </c>
      <c r="AU551" s="131" t="s">
        <v>82</v>
      </c>
      <c r="AY551" s="124" t="s">
        <v>164</v>
      </c>
      <c r="BK551" s="132">
        <f>SUM(BK552:BK565)</f>
        <v>0</v>
      </c>
    </row>
    <row r="552" spans="2:65" s="1" customFormat="1" ht="66.75" customHeight="1">
      <c r="B552" s="135"/>
      <c r="C552" s="136" t="s">
        <v>1893</v>
      </c>
      <c r="D552" s="136" t="s">
        <v>168</v>
      </c>
      <c r="E552" s="137" t="s">
        <v>1894</v>
      </c>
      <c r="F552" s="138" t="s">
        <v>1895</v>
      </c>
      <c r="G552" s="139" t="s">
        <v>171</v>
      </c>
      <c r="H552" s="140">
        <v>1027.8499999999999</v>
      </c>
      <c r="I552" s="141"/>
      <c r="J552" s="142">
        <f>ROUND(I552*H552,2)</f>
        <v>0</v>
      </c>
      <c r="K552" s="143"/>
      <c r="L552" s="28"/>
      <c r="M552" s="144" t="s">
        <v>1</v>
      </c>
      <c r="N552" s="145" t="s">
        <v>40</v>
      </c>
      <c r="P552" s="146">
        <f>O552*H552</f>
        <v>0</v>
      </c>
      <c r="Q552" s="146">
        <v>0</v>
      </c>
      <c r="R552" s="146">
        <f>Q552*H552</f>
        <v>0</v>
      </c>
      <c r="S552" s="146">
        <v>0</v>
      </c>
      <c r="T552" s="147">
        <f>S552*H552</f>
        <v>0</v>
      </c>
      <c r="AR552" s="148" t="s">
        <v>215</v>
      </c>
      <c r="AT552" s="148" t="s">
        <v>168</v>
      </c>
      <c r="AU552" s="148" t="s">
        <v>173</v>
      </c>
      <c r="AY552" s="13" t="s">
        <v>164</v>
      </c>
      <c r="BE552" s="149">
        <f>IF(N552="základná",J552,0)</f>
        <v>0</v>
      </c>
      <c r="BF552" s="149">
        <f>IF(N552="znížená",J552,0)</f>
        <v>0</v>
      </c>
      <c r="BG552" s="149">
        <f>IF(N552="zákl. prenesená",J552,0)</f>
        <v>0</v>
      </c>
      <c r="BH552" s="149">
        <f>IF(N552="zníž. prenesená",J552,0)</f>
        <v>0</v>
      </c>
      <c r="BI552" s="149">
        <f>IF(N552="nulová",J552,0)</f>
        <v>0</v>
      </c>
      <c r="BJ552" s="13" t="s">
        <v>173</v>
      </c>
      <c r="BK552" s="149">
        <f>ROUND(I552*H552,2)</f>
        <v>0</v>
      </c>
      <c r="BL552" s="13" t="s">
        <v>215</v>
      </c>
      <c r="BM552" s="148" t="s">
        <v>1896</v>
      </c>
    </row>
    <row r="553" spans="2:65" s="1" customFormat="1" ht="37.9" customHeight="1">
      <c r="B553" s="135"/>
      <c r="C553" s="136" t="s">
        <v>1897</v>
      </c>
      <c r="D553" s="136" t="s">
        <v>168</v>
      </c>
      <c r="E553" s="137" t="s">
        <v>1898</v>
      </c>
      <c r="F553" s="138" t="s">
        <v>1899</v>
      </c>
      <c r="G553" s="139" t="s">
        <v>171</v>
      </c>
      <c r="H553" s="140">
        <v>287.19</v>
      </c>
      <c r="I553" s="141"/>
      <c r="J553" s="142">
        <f>ROUND(I553*H553,2)</f>
        <v>0</v>
      </c>
      <c r="K553" s="143"/>
      <c r="L553" s="28"/>
      <c r="M553" s="144" t="s">
        <v>1</v>
      </c>
      <c r="N553" s="145" t="s">
        <v>40</v>
      </c>
      <c r="P553" s="146">
        <f>O553*H553</f>
        <v>0</v>
      </c>
      <c r="Q553" s="146">
        <v>0</v>
      </c>
      <c r="R553" s="146">
        <f>Q553*H553</f>
        <v>0</v>
      </c>
      <c r="S553" s="146">
        <v>0</v>
      </c>
      <c r="T553" s="147">
        <f>S553*H553</f>
        <v>0</v>
      </c>
      <c r="AR553" s="148" t="s">
        <v>215</v>
      </c>
      <c r="AT553" s="148" t="s">
        <v>168</v>
      </c>
      <c r="AU553" s="148" t="s">
        <v>173</v>
      </c>
      <c r="AY553" s="13" t="s">
        <v>164</v>
      </c>
      <c r="BE553" s="149">
        <f>IF(N553="základná",J553,0)</f>
        <v>0</v>
      </c>
      <c r="BF553" s="149">
        <f>IF(N553="znížená",J553,0)</f>
        <v>0</v>
      </c>
      <c r="BG553" s="149">
        <f>IF(N553="zákl. prenesená",J553,0)</f>
        <v>0</v>
      </c>
      <c r="BH553" s="149">
        <f>IF(N553="zníž. prenesená",J553,0)</f>
        <v>0</v>
      </c>
      <c r="BI553" s="149">
        <f>IF(N553="nulová",J553,0)</f>
        <v>0</v>
      </c>
      <c r="BJ553" s="13" t="s">
        <v>173</v>
      </c>
      <c r="BK553" s="149">
        <f>ROUND(I553*H553,2)</f>
        <v>0</v>
      </c>
      <c r="BL553" s="13" t="s">
        <v>215</v>
      </c>
      <c r="BM553" s="148" t="s">
        <v>1900</v>
      </c>
    </row>
    <row r="554" spans="2:65" s="1" customFormat="1" ht="24.2" customHeight="1">
      <c r="B554" s="135"/>
      <c r="C554" s="136" t="s">
        <v>1901</v>
      </c>
      <c r="D554" s="136" t="s">
        <v>168</v>
      </c>
      <c r="E554" s="137" t="s">
        <v>1902</v>
      </c>
      <c r="F554" s="138" t="s">
        <v>1903</v>
      </c>
      <c r="G554" s="139" t="s">
        <v>171</v>
      </c>
      <c r="H554" s="140">
        <v>57.42</v>
      </c>
      <c r="I554" s="141"/>
      <c r="J554" s="142">
        <f>ROUND(I554*H554,2)</f>
        <v>0</v>
      </c>
      <c r="K554" s="143"/>
      <c r="L554" s="28"/>
      <c r="M554" s="144" t="s">
        <v>1</v>
      </c>
      <c r="N554" s="145" t="s">
        <v>40</v>
      </c>
      <c r="P554" s="146">
        <f>O554*H554</f>
        <v>0</v>
      </c>
      <c r="Q554" s="146">
        <v>2.9999999999999997E-4</v>
      </c>
      <c r="R554" s="146">
        <f>Q554*H554</f>
        <v>1.7225999999999998E-2</v>
      </c>
      <c r="S554" s="146">
        <v>0</v>
      </c>
      <c r="T554" s="147">
        <f>S554*H554</f>
        <v>0</v>
      </c>
      <c r="AR554" s="148" t="s">
        <v>215</v>
      </c>
      <c r="AT554" s="148" t="s">
        <v>168</v>
      </c>
      <c r="AU554" s="148" t="s">
        <v>173</v>
      </c>
      <c r="AY554" s="13" t="s">
        <v>164</v>
      </c>
      <c r="BE554" s="149">
        <f>IF(N554="základná",J554,0)</f>
        <v>0</v>
      </c>
      <c r="BF554" s="149">
        <f>IF(N554="znížená",J554,0)</f>
        <v>0</v>
      </c>
      <c r="BG554" s="149">
        <f>IF(N554="zákl. prenesená",J554,0)</f>
        <v>0</v>
      </c>
      <c r="BH554" s="149">
        <f>IF(N554="zníž. prenesená",J554,0)</f>
        <v>0</v>
      </c>
      <c r="BI554" s="149">
        <f>IF(N554="nulová",J554,0)</f>
        <v>0</v>
      </c>
      <c r="BJ554" s="13" t="s">
        <v>173</v>
      </c>
      <c r="BK554" s="149">
        <f>ROUND(I554*H554,2)</f>
        <v>0</v>
      </c>
      <c r="BL554" s="13" t="s">
        <v>215</v>
      </c>
      <c r="BM554" s="148" t="s">
        <v>1904</v>
      </c>
    </row>
    <row r="555" spans="2:65" s="1" customFormat="1" ht="49.15" customHeight="1">
      <c r="B555" s="135"/>
      <c r="C555" s="155" t="s">
        <v>1905</v>
      </c>
      <c r="D555" s="155" t="s">
        <v>556</v>
      </c>
      <c r="E555" s="156" t="s">
        <v>1906</v>
      </c>
      <c r="F555" s="157" t="s">
        <v>1907</v>
      </c>
      <c r="G555" s="158" t="s">
        <v>171</v>
      </c>
      <c r="H555" s="159">
        <v>59.143000000000001</v>
      </c>
      <c r="I555" s="160"/>
      <c r="J555" s="161">
        <f>ROUND(I555*H555,2)</f>
        <v>0</v>
      </c>
      <c r="K555" s="162"/>
      <c r="L555" s="163"/>
      <c r="M555" s="164" t="s">
        <v>1</v>
      </c>
      <c r="N555" s="165" t="s">
        <v>40</v>
      </c>
      <c r="P555" s="146">
        <f>O555*H555</f>
        <v>0</v>
      </c>
      <c r="Q555" s="146">
        <v>3.8999999999999998E-3</v>
      </c>
      <c r="R555" s="146">
        <f>Q555*H555</f>
        <v>0.23065769999999999</v>
      </c>
      <c r="S555" s="146">
        <v>0</v>
      </c>
      <c r="T555" s="147">
        <f>S555*H555</f>
        <v>0</v>
      </c>
      <c r="AR555" s="148" t="s">
        <v>284</v>
      </c>
      <c r="AT555" s="148" t="s">
        <v>556</v>
      </c>
      <c r="AU555" s="148" t="s">
        <v>173</v>
      </c>
      <c r="AY555" s="13" t="s">
        <v>164</v>
      </c>
      <c r="BE555" s="149">
        <f>IF(N555="základná",J555,0)</f>
        <v>0</v>
      </c>
      <c r="BF555" s="149">
        <f>IF(N555="znížená",J555,0)</f>
        <v>0</v>
      </c>
      <c r="BG555" s="149">
        <f>IF(N555="zákl. prenesená",J555,0)</f>
        <v>0</v>
      </c>
      <c r="BH555" s="149">
        <f>IF(N555="zníž. prenesená",J555,0)</f>
        <v>0</v>
      </c>
      <c r="BI555" s="149">
        <f>IF(N555="nulová",J555,0)</f>
        <v>0</v>
      </c>
      <c r="BJ555" s="13" t="s">
        <v>173</v>
      </c>
      <c r="BK555" s="149">
        <f>ROUND(I555*H555,2)</f>
        <v>0</v>
      </c>
      <c r="BL555" s="13" t="s">
        <v>215</v>
      </c>
      <c r="BM555" s="148" t="s">
        <v>1908</v>
      </c>
    </row>
    <row r="556" spans="2:65" s="1" customFormat="1" ht="19.5">
      <c r="B556" s="28"/>
      <c r="D556" s="167" t="s">
        <v>1474</v>
      </c>
      <c r="F556" s="168" t="s">
        <v>1909</v>
      </c>
      <c r="I556" s="169"/>
      <c r="L556" s="28"/>
      <c r="M556" s="170"/>
      <c r="T556" s="55"/>
      <c r="AT556" s="13" t="s">
        <v>1474</v>
      </c>
      <c r="AU556" s="13" t="s">
        <v>173</v>
      </c>
    </row>
    <row r="557" spans="2:65" s="1" customFormat="1" ht="24.2" customHeight="1">
      <c r="B557" s="135"/>
      <c r="C557" s="136" t="s">
        <v>1910</v>
      </c>
      <c r="D557" s="136" t="s">
        <v>168</v>
      </c>
      <c r="E557" s="137" t="s">
        <v>1911</v>
      </c>
      <c r="F557" s="138" t="s">
        <v>1912</v>
      </c>
      <c r="G557" s="139" t="s">
        <v>171</v>
      </c>
      <c r="H557" s="140">
        <v>1157.9000000000001</v>
      </c>
      <c r="I557" s="141"/>
      <c r="J557" s="142">
        <f>ROUND(I557*H557,2)</f>
        <v>0</v>
      </c>
      <c r="K557" s="143"/>
      <c r="L557" s="28"/>
      <c r="M557" s="144" t="s">
        <v>1</v>
      </c>
      <c r="N557" s="145" t="s">
        <v>40</v>
      </c>
      <c r="P557" s="146">
        <f>O557*H557</f>
        <v>0</v>
      </c>
      <c r="Q557" s="146">
        <v>2.9999999999999997E-4</v>
      </c>
      <c r="R557" s="146">
        <f>Q557*H557</f>
        <v>0.34737000000000001</v>
      </c>
      <c r="S557" s="146">
        <v>0</v>
      </c>
      <c r="T557" s="147">
        <f>S557*H557</f>
        <v>0</v>
      </c>
      <c r="AR557" s="148" t="s">
        <v>215</v>
      </c>
      <c r="AT557" s="148" t="s">
        <v>168</v>
      </c>
      <c r="AU557" s="148" t="s">
        <v>173</v>
      </c>
      <c r="AY557" s="13" t="s">
        <v>164</v>
      </c>
      <c r="BE557" s="149">
        <f>IF(N557="základná",J557,0)</f>
        <v>0</v>
      </c>
      <c r="BF557" s="149">
        <f>IF(N557="znížená",J557,0)</f>
        <v>0</v>
      </c>
      <c r="BG557" s="149">
        <f>IF(N557="zákl. prenesená",J557,0)</f>
        <v>0</v>
      </c>
      <c r="BH557" s="149">
        <f>IF(N557="zníž. prenesená",J557,0)</f>
        <v>0</v>
      </c>
      <c r="BI557" s="149">
        <f>IF(N557="nulová",J557,0)</f>
        <v>0</v>
      </c>
      <c r="BJ557" s="13" t="s">
        <v>173</v>
      </c>
      <c r="BK557" s="149">
        <f>ROUND(I557*H557,2)</f>
        <v>0</v>
      </c>
      <c r="BL557" s="13" t="s">
        <v>215</v>
      </c>
      <c r="BM557" s="148" t="s">
        <v>1913</v>
      </c>
    </row>
    <row r="558" spans="2:65" s="1" customFormat="1" ht="55.5" customHeight="1">
      <c r="B558" s="135"/>
      <c r="C558" s="155" t="s">
        <v>1914</v>
      </c>
      <c r="D558" s="155" t="s">
        <v>556</v>
      </c>
      <c r="E558" s="156" t="s">
        <v>1915</v>
      </c>
      <c r="F558" s="157" t="s">
        <v>1916</v>
      </c>
      <c r="G558" s="158" t="s">
        <v>171</v>
      </c>
      <c r="H558" s="159">
        <v>670.77200000000005</v>
      </c>
      <c r="I558" s="160"/>
      <c r="J558" s="161">
        <f>ROUND(I558*H558,2)</f>
        <v>0</v>
      </c>
      <c r="K558" s="162"/>
      <c r="L558" s="163"/>
      <c r="M558" s="164" t="s">
        <v>1</v>
      </c>
      <c r="N558" s="165" t="s">
        <v>40</v>
      </c>
      <c r="P558" s="146">
        <f>O558*H558</f>
        <v>0</v>
      </c>
      <c r="Q558" s="146">
        <v>3.8999999999999998E-3</v>
      </c>
      <c r="R558" s="146">
        <f>Q558*H558</f>
        <v>2.6160108000000002</v>
      </c>
      <c r="S558" s="146">
        <v>0</v>
      </c>
      <c r="T558" s="147">
        <f>S558*H558</f>
        <v>0</v>
      </c>
      <c r="AR558" s="148" t="s">
        <v>284</v>
      </c>
      <c r="AT558" s="148" t="s">
        <v>556</v>
      </c>
      <c r="AU558" s="148" t="s">
        <v>173</v>
      </c>
      <c r="AY558" s="13" t="s">
        <v>164</v>
      </c>
      <c r="BE558" s="149">
        <f>IF(N558="základná",J558,0)</f>
        <v>0</v>
      </c>
      <c r="BF558" s="149">
        <f>IF(N558="znížená",J558,0)</f>
        <v>0</v>
      </c>
      <c r="BG558" s="149">
        <f>IF(N558="zákl. prenesená",J558,0)</f>
        <v>0</v>
      </c>
      <c r="BH558" s="149">
        <f>IF(N558="zníž. prenesená",J558,0)</f>
        <v>0</v>
      </c>
      <c r="BI558" s="149">
        <f>IF(N558="nulová",J558,0)</f>
        <v>0</v>
      </c>
      <c r="BJ558" s="13" t="s">
        <v>173</v>
      </c>
      <c r="BK558" s="149">
        <f>ROUND(I558*H558,2)</f>
        <v>0</v>
      </c>
      <c r="BL558" s="13" t="s">
        <v>215</v>
      </c>
      <c r="BM558" s="148" t="s">
        <v>1917</v>
      </c>
    </row>
    <row r="559" spans="2:65" s="1" customFormat="1" ht="19.5">
      <c r="B559" s="28"/>
      <c r="D559" s="167" t="s">
        <v>1474</v>
      </c>
      <c r="F559" s="168" t="s">
        <v>1909</v>
      </c>
      <c r="I559" s="169"/>
      <c r="L559" s="28"/>
      <c r="M559" s="170"/>
      <c r="T559" s="55"/>
      <c r="AT559" s="13" t="s">
        <v>1474</v>
      </c>
      <c r="AU559" s="13" t="s">
        <v>173</v>
      </c>
    </row>
    <row r="560" spans="2:65" s="1" customFormat="1" ht="55.5" customHeight="1">
      <c r="B560" s="135"/>
      <c r="C560" s="155" t="s">
        <v>1918</v>
      </c>
      <c r="D560" s="155" t="s">
        <v>556</v>
      </c>
      <c r="E560" s="156" t="s">
        <v>1919</v>
      </c>
      <c r="F560" s="157" t="s">
        <v>1920</v>
      </c>
      <c r="G560" s="158" t="s">
        <v>171</v>
      </c>
      <c r="H560" s="159">
        <v>446.89600000000002</v>
      </c>
      <c r="I560" s="160"/>
      <c r="J560" s="161">
        <f>ROUND(I560*H560,2)</f>
        <v>0</v>
      </c>
      <c r="K560" s="162"/>
      <c r="L560" s="163"/>
      <c r="M560" s="164" t="s">
        <v>1</v>
      </c>
      <c r="N560" s="165" t="s">
        <v>40</v>
      </c>
      <c r="P560" s="146">
        <f>O560*H560</f>
        <v>0</v>
      </c>
      <c r="Q560" s="146">
        <v>3.8999999999999998E-3</v>
      </c>
      <c r="R560" s="146">
        <f>Q560*H560</f>
        <v>1.7428944</v>
      </c>
      <c r="S560" s="146">
        <v>0</v>
      </c>
      <c r="T560" s="147">
        <f>S560*H560</f>
        <v>0</v>
      </c>
      <c r="AR560" s="148" t="s">
        <v>284</v>
      </c>
      <c r="AT560" s="148" t="s">
        <v>556</v>
      </c>
      <c r="AU560" s="148" t="s">
        <v>173</v>
      </c>
      <c r="AY560" s="13" t="s">
        <v>164</v>
      </c>
      <c r="BE560" s="149">
        <f>IF(N560="základná",J560,0)</f>
        <v>0</v>
      </c>
      <c r="BF560" s="149">
        <f>IF(N560="znížená",J560,0)</f>
        <v>0</v>
      </c>
      <c r="BG560" s="149">
        <f>IF(N560="zákl. prenesená",J560,0)</f>
        <v>0</v>
      </c>
      <c r="BH560" s="149">
        <f>IF(N560="zníž. prenesená",J560,0)</f>
        <v>0</v>
      </c>
      <c r="BI560" s="149">
        <f>IF(N560="nulová",J560,0)</f>
        <v>0</v>
      </c>
      <c r="BJ560" s="13" t="s">
        <v>173</v>
      </c>
      <c r="BK560" s="149">
        <f>ROUND(I560*H560,2)</f>
        <v>0</v>
      </c>
      <c r="BL560" s="13" t="s">
        <v>215</v>
      </c>
      <c r="BM560" s="148" t="s">
        <v>1921</v>
      </c>
    </row>
    <row r="561" spans="2:65" s="1" customFormat="1" ht="19.5">
      <c r="B561" s="28"/>
      <c r="D561" s="167" t="s">
        <v>1474</v>
      </c>
      <c r="F561" s="168" t="s">
        <v>1909</v>
      </c>
      <c r="I561" s="169"/>
      <c r="L561" s="28"/>
      <c r="M561" s="170"/>
      <c r="T561" s="55"/>
      <c r="AT561" s="13" t="s">
        <v>1474</v>
      </c>
      <c r="AU561" s="13" t="s">
        <v>173</v>
      </c>
    </row>
    <row r="562" spans="2:65" s="1" customFormat="1" ht="24.2" customHeight="1">
      <c r="B562" s="135"/>
      <c r="C562" s="155" t="s">
        <v>1922</v>
      </c>
      <c r="D562" s="155" t="s">
        <v>556</v>
      </c>
      <c r="E562" s="156" t="s">
        <v>1923</v>
      </c>
      <c r="F562" s="157" t="s">
        <v>1924</v>
      </c>
      <c r="G562" s="158" t="s">
        <v>171</v>
      </c>
      <c r="H562" s="159">
        <v>77.888999999999996</v>
      </c>
      <c r="I562" s="160"/>
      <c r="J562" s="161">
        <f>ROUND(I562*H562,2)</f>
        <v>0</v>
      </c>
      <c r="K562" s="162"/>
      <c r="L562" s="163"/>
      <c r="M562" s="164" t="s">
        <v>1</v>
      </c>
      <c r="N562" s="165" t="s">
        <v>40</v>
      </c>
      <c r="P562" s="146">
        <f>O562*H562</f>
        <v>0</v>
      </c>
      <c r="Q562" s="146">
        <v>3.8999999999999998E-3</v>
      </c>
      <c r="R562" s="146">
        <f>Q562*H562</f>
        <v>0.30376709999999996</v>
      </c>
      <c r="S562" s="146">
        <v>0</v>
      </c>
      <c r="T562" s="147">
        <f>S562*H562</f>
        <v>0</v>
      </c>
      <c r="AR562" s="148" t="s">
        <v>284</v>
      </c>
      <c r="AT562" s="148" t="s">
        <v>556</v>
      </c>
      <c r="AU562" s="148" t="s">
        <v>173</v>
      </c>
      <c r="AY562" s="13" t="s">
        <v>164</v>
      </c>
      <c r="BE562" s="149">
        <f>IF(N562="základná",J562,0)</f>
        <v>0</v>
      </c>
      <c r="BF562" s="149">
        <f>IF(N562="znížená",J562,0)</f>
        <v>0</v>
      </c>
      <c r="BG562" s="149">
        <f>IF(N562="zákl. prenesená",J562,0)</f>
        <v>0</v>
      </c>
      <c r="BH562" s="149">
        <f>IF(N562="zníž. prenesená",J562,0)</f>
        <v>0</v>
      </c>
      <c r="BI562" s="149">
        <f>IF(N562="nulová",J562,0)</f>
        <v>0</v>
      </c>
      <c r="BJ562" s="13" t="s">
        <v>173</v>
      </c>
      <c r="BK562" s="149">
        <f>ROUND(I562*H562,2)</f>
        <v>0</v>
      </c>
      <c r="BL562" s="13" t="s">
        <v>215</v>
      </c>
      <c r="BM562" s="148" t="s">
        <v>1925</v>
      </c>
    </row>
    <row r="563" spans="2:65" s="1" customFormat="1" ht="19.5">
      <c r="B563" s="28"/>
      <c r="D563" s="167" t="s">
        <v>1474</v>
      </c>
      <c r="F563" s="168" t="s">
        <v>1909</v>
      </c>
      <c r="I563" s="169"/>
      <c r="L563" s="28"/>
      <c r="M563" s="170"/>
      <c r="T563" s="55"/>
      <c r="AT563" s="13" t="s">
        <v>1474</v>
      </c>
      <c r="AU563" s="13" t="s">
        <v>173</v>
      </c>
    </row>
    <row r="564" spans="2:65" s="1" customFormat="1" ht="24.2" customHeight="1">
      <c r="B564" s="135"/>
      <c r="C564" s="136" t="s">
        <v>1926</v>
      </c>
      <c r="D564" s="136" t="s">
        <v>168</v>
      </c>
      <c r="E564" s="137" t="s">
        <v>1927</v>
      </c>
      <c r="F564" s="138" t="s">
        <v>1928</v>
      </c>
      <c r="G564" s="139" t="s">
        <v>171</v>
      </c>
      <c r="H564" s="140">
        <v>57.42</v>
      </c>
      <c r="I564" s="141"/>
      <c r="J564" s="142">
        <f>ROUND(I564*H564,2)</f>
        <v>0</v>
      </c>
      <c r="K564" s="143"/>
      <c r="L564" s="28"/>
      <c r="M564" s="144" t="s">
        <v>1</v>
      </c>
      <c r="N564" s="145" t="s">
        <v>40</v>
      </c>
      <c r="P564" s="146">
        <f>O564*H564</f>
        <v>0</v>
      </c>
      <c r="Q564" s="146">
        <v>8.5000000000000006E-5</v>
      </c>
      <c r="R564" s="146">
        <f>Q564*H564</f>
        <v>4.8807000000000008E-3</v>
      </c>
      <c r="S564" s="146">
        <v>0</v>
      </c>
      <c r="T564" s="147">
        <f>S564*H564</f>
        <v>0</v>
      </c>
      <c r="AR564" s="148" t="s">
        <v>215</v>
      </c>
      <c r="AT564" s="148" t="s">
        <v>168</v>
      </c>
      <c r="AU564" s="148" t="s">
        <v>173</v>
      </c>
      <c r="AY564" s="13" t="s">
        <v>164</v>
      </c>
      <c r="BE564" s="149">
        <f>IF(N564="základná",J564,0)</f>
        <v>0</v>
      </c>
      <c r="BF564" s="149">
        <f>IF(N564="znížená",J564,0)</f>
        <v>0</v>
      </c>
      <c r="BG564" s="149">
        <f>IF(N564="zákl. prenesená",J564,0)</f>
        <v>0</v>
      </c>
      <c r="BH564" s="149">
        <f>IF(N564="zníž. prenesená",J564,0)</f>
        <v>0</v>
      </c>
      <c r="BI564" s="149">
        <f>IF(N564="nulová",J564,0)</f>
        <v>0</v>
      </c>
      <c r="BJ564" s="13" t="s">
        <v>173</v>
      </c>
      <c r="BK564" s="149">
        <f>ROUND(I564*H564,2)</f>
        <v>0</v>
      </c>
      <c r="BL564" s="13" t="s">
        <v>215</v>
      </c>
      <c r="BM564" s="148" t="s">
        <v>1929</v>
      </c>
    </row>
    <row r="565" spans="2:65" s="1" customFormat="1" ht="24.2" customHeight="1">
      <c r="B565" s="135"/>
      <c r="C565" s="136" t="s">
        <v>1930</v>
      </c>
      <c r="D565" s="136" t="s">
        <v>168</v>
      </c>
      <c r="E565" s="137" t="s">
        <v>1931</v>
      </c>
      <c r="F565" s="138" t="s">
        <v>1932</v>
      </c>
      <c r="G565" s="139" t="s">
        <v>1052</v>
      </c>
      <c r="H565" s="166"/>
      <c r="I565" s="141"/>
      <c r="J565" s="142">
        <f>ROUND(I565*H565,2)</f>
        <v>0</v>
      </c>
      <c r="K565" s="143"/>
      <c r="L565" s="28"/>
      <c r="M565" s="144" t="s">
        <v>1</v>
      </c>
      <c r="N565" s="145" t="s">
        <v>40</v>
      </c>
      <c r="P565" s="146">
        <f>O565*H565</f>
        <v>0</v>
      </c>
      <c r="Q565" s="146">
        <v>0</v>
      </c>
      <c r="R565" s="146">
        <f>Q565*H565</f>
        <v>0</v>
      </c>
      <c r="S565" s="146">
        <v>0</v>
      </c>
      <c r="T565" s="147">
        <f>S565*H565</f>
        <v>0</v>
      </c>
      <c r="AR565" s="148" t="s">
        <v>215</v>
      </c>
      <c r="AT565" s="148" t="s">
        <v>168</v>
      </c>
      <c r="AU565" s="148" t="s">
        <v>173</v>
      </c>
      <c r="AY565" s="13" t="s">
        <v>164</v>
      </c>
      <c r="BE565" s="149">
        <f>IF(N565="základná",J565,0)</f>
        <v>0</v>
      </c>
      <c r="BF565" s="149">
        <f>IF(N565="znížená",J565,0)</f>
        <v>0</v>
      </c>
      <c r="BG565" s="149">
        <f>IF(N565="zákl. prenesená",J565,0)</f>
        <v>0</v>
      </c>
      <c r="BH565" s="149">
        <f>IF(N565="zníž. prenesená",J565,0)</f>
        <v>0</v>
      </c>
      <c r="BI565" s="149">
        <f>IF(N565="nulová",J565,0)</f>
        <v>0</v>
      </c>
      <c r="BJ565" s="13" t="s">
        <v>173</v>
      </c>
      <c r="BK565" s="149">
        <f>ROUND(I565*H565,2)</f>
        <v>0</v>
      </c>
      <c r="BL565" s="13" t="s">
        <v>215</v>
      </c>
      <c r="BM565" s="148" t="s">
        <v>1933</v>
      </c>
    </row>
    <row r="566" spans="2:65" s="11" customFormat="1" ht="22.9" customHeight="1">
      <c r="B566" s="123"/>
      <c r="D566" s="124" t="s">
        <v>73</v>
      </c>
      <c r="E566" s="133" t="s">
        <v>1934</v>
      </c>
      <c r="F566" s="133" t="s">
        <v>1935</v>
      </c>
      <c r="I566" s="126"/>
      <c r="J566" s="134">
        <f>BK566</f>
        <v>0</v>
      </c>
      <c r="L566" s="123"/>
      <c r="M566" s="128"/>
      <c r="P566" s="129">
        <f>SUM(P567:P569)</f>
        <v>0</v>
      </c>
      <c r="R566" s="129">
        <f>SUM(R567:R569)</f>
        <v>0.40385671111999999</v>
      </c>
      <c r="T566" s="130">
        <f>SUM(T567:T569)</f>
        <v>0</v>
      </c>
      <c r="AR566" s="124" t="s">
        <v>173</v>
      </c>
      <c r="AT566" s="131" t="s">
        <v>73</v>
      </c>
      <c r="AU566" s="131" t="s">
        <v>82</v>
      </c>
      <c r="AY566" s="124" t="s">
        <v>164</v>
      </c>
      <c r="BK566" s="132">
        <f>SUM(BK567:BK569)</f>
        <v>0</v>
      </c>
    </row>
    <row r="567" spans="2:65" s="1" customFormat="1" ht="21.75" customHeight="1">
      <c r="B567" s="135"/>
      <c r="C567" s="136" t="s">
        <v>1936</v>
      </c>
      <c r="D567" s="136" t="s">
        <v>168</v>
      </c>
      <c r="E567" s="137" t="s">
        <v>1937</v>
      </c>
      <c r="F567" s="138" t="s">
        <v>1938</v>
      </c>
      <c r="G567" s="139" t="s">
        <v>171</v>
      </c>
      <c r="H567" s="140">
        <v>673.01599999999996</v>
      </c>
      <c r="I567" s="141"/>
      <c r="J567" s="142">
        <f>ROUND(I567*H567,2)</f>
        <v>0</v>
      </c>
      <c r="K567" s="143"/>
      <c r="L567" s="28"/>
      <c r="M567" s="144" t="s">
        <v>1</v>
      </c>
      <c r="N567" s="145" t="s">
        <v>40</v>
      </c>
      <c r="P567" s="146">
        <f>O567*H567</f>
        <v>0</v>
      </c>
      <c r="Q567" s="146">
        <v>4.0000000000000002E-4</v>
      </c>
      <c r="R567" s="146">
        <f>Q567*H567</f>
        <v>0.26920640000000001</v>
      </c>
      <c r="S567" s="146">
        <v>0</v>
      </c>
      <c r="T567" s="147">
        <f>S567*H567</f>
        <v>0</v>
      </c>
      <c r="AR567" s="148" t="s">
        <v>215</v>
      </c>
      <c r="AT567" s="148" t="s">
        <v>168</v>
      </c>
      <c r="AU567" s="148" t="s">
        <v>173</v>
      </c>
      <c r="AY567" s="13" t="s">
        <v>164</v>
      </c>
      <c r="BE567" s="149">
        <f>IF(N567="základná",J567,0)</f>
        <v>0</v>
      </c>
      <c r="BF567" s="149">
        <f>IF(N567="znížená",J567,0)</f>
        <v>0</v>
      </c>
      <c r="BG567" s="149">
        <f>IF(N567="zákl. prenesená",J567,0)</f>
        <v>0</v>
      </c>
      <c r="BH567" s="149">
        <f>IF(N567="zníž. prenesená",J567,0)</f>
        <v>0</v>
      </c>
      <c r="BI567" s="149">
        <f>IF(N567="nulová",J567,0)</f>
        <v>0</v>
      </c>
      <c r="BJ567" s="13" t="s">
        <v>173</v>
      </c>
      <c r="BK567" s="149">
        <f>ROUND(I567*H567,2)</f>
        <v>0</v>
      </c>
      <c r="BL567" s="13" t="s">
        <v>215</v>
      </c>
      <c r="BM567" s="148" t="s">
        <v>1939</v>
      </c>
    </row>
    <row r="568" spans="2:65" s="1" customFormat="1" ht="24.2" customHeight="1">
      <c r="B568" s="135"/>
      <c r="C568" s="136" t="s">
        <v>1940</v>
      </c>
      <c r="D568" s="136" t="s">
        <v>168</v>
      </c>
      <c r="E568" s="137" t="s">
        <v>1941</v>
      </c>
      <c r="F568" s="138" t="s">
        <v>1942</v>
      </c>
      <c r="G568" s="139" t="s">
        <v>171</v>
      </c>
      <c r="H568" s="140">
        <v>673.01599999999996</v>
      </c>
      <c r="I568" s="141"/>
      <c r="J568" s="142">
        <f>ROUND(I568*H568,2)</f>
        <v>0</v>
      </c>
      <c r="K568" s="143"/>
      <c r="L568" s="28"/>
      <c r="M568" s="144" t="s">
        <v>1</v>
      </c>
      <c r="N568" s="145" t="s">
        <v>40</v>
      </c>
      <c r="P568" s="146">
        <f>O568*H568</f>
        <v>0</v>
      </c>
      <c r="Q568" s="146">
        <v>2.0007E-4</v>
      </c>
      <c r="R568" s="146">
        <f>Q568*H568</f>
        <v>0.13465031112</v>
      </c>
      <c r="S568" s="146">
        <v>0</v>
      </c>
      <c r="T568" s="147">
        <f>S568*H568</f>
        <v>0</v>
      </c>
      <c r="AR568" s="148" t="s">
        <v>215</v>
      </c>
      <c r="AT568" s="148" t="s">
        <v>168</v>
      </c>
      <c r="AU568" s="148" t="s">
        <v>173</v>
      </c>
      <c r="AY568" s="13" t="s">
        <v>164</v>
      </c>
      <c r="BE568" s="149">
        <f>IF(N568="základná",J568,0)</f>
        <v>0</v>
      </c>
      <c r="BF568" s="149">
        <f>IF(N568="znížená",J568,0)</f>
        <v>0</v>
      </c>
      <c r="BG568" s="149">
        <f>IF(N568="zákl. prenesená",J568,0)</f>
        <v>0</v>
      </c>
      <c r="BH568" s="149">
        <f>IF(N568="zníž. prenesená",J568,0)</f>
        <v>0</v>
      </c>
      <c r="BI568" s="149">
        <f>IF(N568="nulová",J568,0)</f>
        <v>0</v>
      </c>
      <c r="BJ568" s="13" t="s">
        <v>173</v>
      </c>
      <c r="BK568" s="149">
        <f>ROUND(I568*H568,2)</f>
        <v>0</v>
      </c>
      <c r="BL568" s="13" t="s">
        <v>215</v>
      </c>
      <c r="BM568" s="148" t="s">
        <v>1943</v>
      </c>
    </row>
    <row r="569" spans="2:65" s="1" customFormat="1" ht="24.2" customHeight="1">
      <c r="B569" s="135"/>
      <c r="C569" s="136" t="s">
        <v>1944</v>
      </c>
      <c r="D569" s="136" t="s">
        <v>168</v>
      </c>
      <c r="E569" s="137" t="s">
        <v>1945</v>
      </c>
      <c r="F569" s="138" t="s">
        <v>1946</v>
      </c>
      <c r="G569" s="139" t="s">
        <v>1052</v>
      </c>
      <c r="H569" s="166"/>
      <c r="I569" s="141"/>
      <c r="J569" s="142">
        <f>ROUND(I569*H569,2)</f>
        <v>0</v>
      </c>
      <c r="K569" s="143"/>
      <c r="L569" s="28"/>
      <c r="M569" s="144" t="s">
        <v>1</v>
      </c>
      <c r="N569" s="145" t="s">
        <v>40</v>
      </c>
      <c r="P569" s="146">
        <f>O569*H569</f>
        <v>0</v>
      </c>
      <c r="Q569" s="146">
        <v>0</v>
      </c>
      <c r="R569" s="146">
        <f>Q569*H569</f>
        <v>0</v>
      </c>
      <c r="S569" s="146">
        <v>0</v>
      </c>
      <c r="T569" s="147">
        <f>S569*H569</f>
        <v>0</v>
      </c>
      <c r="AR569" s="148" t="s">
        <v>215</v>
      </c>
      <c r="AT569" s="148" t="s">
        <v>168</v>
      </c>
      <c r="AU569" s="148" t="s">
        <v>173</v>
      </c>
      <c r="AY569" s="13" t="s">
        <v>164</v>
      </c>
      <c r="BE569" s="149">
        <f>IF(N569="základná",J569,0)</f>
        <v>0</v>
      </c>
      <c r="BF569" s="149">
        <f>IF(N569="znížená",J569,0)</f>
        <v>0</v>
      </c>
      <c r="BG569" s="149">
        <f>IF(N569="zákl. prenesená",J569,0)</f>
        <v>0</v>
      </c>
      <c r="BH569" s="149">
        <f>IF(N569="zníž. prenesená",J569,0)</f>
        <v>0</v>
      </c>
      <c r="BI569" s="149">
        <f>IF(N569="nulová",J569,0)</f>
        <v>0</v>
      </c>
      <c r="BJ569" s="13" t="s">
        <v>173</v>
      </c>
      <c r="BK569" s="149">
        <f>ROUND(I569*H569,2)</f>
        <v>0</v>
      </c>
      <c r="BL569" s="13" t="s">
        <v>215</v>
      </c>
      <c r="BM569" s="148" t="s">
        <v>1947</v>
      </c>
    </row>
    <row r="570" spans="2:65" s="11" customFormat="1" ht="22.9" customHeight="1">
      <c r="B570" s="123"/>
      <c r="D570" s="124" t="s">
        <v>73</v>
      </c>
      <c r="E570" s="133" t="s">
        <v>1948</v>
      </c>
      <c r="F570" s="133" t="s">
        <v>1949</v>
      </c>
      <c r="I570" s="126"/>
      <c r="J570" s="134">
        <f>BK570</f>
        <v>0</v>
      </c>
      <c r="L570" s="123"/>
      <c r="M570" s="128"/>
      <c r="P570" s="129">
        <f>SUM(P571:P573)</f>
        <v>0</v>
      </c>
      <c r="R570" s="129">
        <f>SUM(R571:R573)</f>
        <v>10.69833916</v>
      </c>
      <c r="T570" s="130">
        <f>SUM(T571:T573)</f>
        <v>0</v>
      </c>
      <c r="AR570" s="124" t="s">
        <v>173</v>
      </c>
      <c r="AT570" s="131" t="s">
        <v>73</v>
      </c>
      <c r="AU570" s="131" t="s">
        <v>82</v>
      </c>
      <c r="AY570" s="124" t="s">
        <v>164</v>
      </c>
      <c r="BK570" s="132">
        <f>SUM(BK571:BK573)</f>
        <v>0</v>
      </c>
    </row>
    <row r="571" spans="2:65" s="1" customFormat="1" ht="33" customHeight="1">
      <c r="B571" s="135"/>
      <c r="C571" s="136" t="s">
        <v>1950</v>
      </c>
      <c r="D571" s="136" t="s">
        <v>168</v>
      </c>
      <c r="E571" s="137" t="s">
        <v>1951</v>
      </c>
      <c r="F571" s="138" t="s">
        <v>1952</v>
      </c>
      <c r="G571" s="139" t="s">
        <v>171</v>
      </c>
      <c r="H571" s="140">
        <v>204.518</v>
      </c>
      <c r="I571" s="141"/>
      <c r="J571" s="142">
        <f>ROUND(I571*H571,2)</f>
        <v>0</v>
      </c>
      <c r="K571" s="143"/>
      <c r="L571" s="28"/>
      <c r="M571" s="144" t="s">
        <v>1</v>
      </c>
      <c r="N571" s="145" t="s">
        <v>40</v>
      </c>
      <c r="P571" s="146">
        <f>O571*H571</f>
        <v>0</v>
      </c>
      <c r="Q571" s="146">
        <v>3.8120000000000001E-2</v>
      </c>
      <c r="R571" s="146">
        <f>Q571*H571</f>
        <v>7.7962261600000007</v>
      </c>
      <c r="S571" s="146">
        <v>0</v>
      </c>
      <c r="T571" s="147">
        <f>S571*H571</f>
        <v>0</v>
      </c>
      <c r="AR571" s="148" t="s">
        <v>215</v>
      </c>
      <c r="AT571" s="148" t="s">
        <v>168</v>
      </c>
      <c r="AU571" s="148" t="s">
        <v>173</v>
      </c>
      <c r="AY571" s="13" t="s">
        <v>164</v>
      </c>
      <c r="BE571" s="149">
        <f>IF(N571="základná",J571,0)</f>
        <v>0</v>
      </c>
      <c r="BF571" s="149">
        <f>IF(N571="znížená",J571,0)</f>
        <v>0</v>
      </c>
      <c r="BG571" s="149">
        <f>IF(N571="zákl. prenesená",J571,0)</f>
        <v>0</v>
      </c>
      <c r="BH571" s="149">
        <f>IF(N571="zníž. prenesená",J571,0)</f>
        <v>0</v>
      </c>
      <c r="BI571" s="149">
        <f>IF(N571="nulová",J571,0)</f>
        <v>0</v>
      </c>
      <c r="BJ571" s="13" t="s">
        <v>173</v>
      </c>
      <c r="BK571" s="149">
        <f>ROUND(I571*H571,2)</f>
        <v>0</v>
      </c>
      <c r="BL571" s="13" t="s">
        <v>215</v>
      </c>
      <c r="BM571" s="148" t="s">
        <v>1953</v>
      </c>
    </row>
    <row r="572" spans="2:65" s="1" customFormat="1" ht="16.5" customHeight="1">
      <c r="B572" s="135"/>
      <c r="C572" s="155" t="s">
        <v>1954</v>
      </c>
      <c r="D572" s="155" t="s">
        <v>556</v>
      </c>
      <c r="E572" s="156" t="s">
        <v>1955</v>
      </c>
      <c r="F572" s="157" t="s">
        <v>1956</v>
      </c>
      <c r="G572" s="158" t="s">
        <v>171</v>
      </c>
      <c r="H572" s="159">
        <v>224.97</v>
      </c>
      <c r="I572" s="160"/>
      <c r="J572" s="161">
        <f>ROUND(I572*H572,2)</f>
        <v>0</v>
      </c>
      <c r="K572" s="162"/>
      <c r="L572" s="163"/>
      <c r="M572" s="164" t="s">
        <v>1</v>
      </c>
      <c r="N572" s="165" t="s">
        <v>40</v>
      </c>
      <c r="P572" s="146">
        <f>O572*H572</f>
        <v>0</v>
      </c>
      <c r="Q572" s="146">
        <v>1.29E-2</v>
      </c>
      <c r="R572" s="146">
        <f>Q572*H572</f>
        <v>2.9021129999999999</v>
      </c>
      <c r="S572" s="146">
        <v>0</v>
      </c>
      <c r="T572" s="147">
        <f>S572*H572</f>
        <v>0</v>
      </c>
      <c r="AR572" s="148" t="s">
        <v>284</v>
      </c>
      <c r="AT572" s="148" t="s">
        <v>556</v>
      </c>
      <c r="AU572" s="148" t="s">
        <v>173</v>
      </c>
      <c r="AY572" s="13" t="s">
        <v>164</v>
      </c>
      <c r="BE572" s="149">
        <f>IF(N572="základná",J572,0)</f>
        <v>0</v>
      </c>
      <c r="BF572" s="149">
        <f>IF(N572="znížená",J572,0)</f>
        <v>0</v>
      </c>
      <c r="BG572" s="149">
        <f>IF(N572="zákl. prenesená",J572,0)</f>
        <v>0</v>
      </c>
      <c r="BH572" s="149">
        <f>IF(N572="zníž. prenesená",J572,0)</f>
        <v>0</v>
      </c>
      <c r="BI572" s="149">
        <f>IF(N572="nulová",J572,0)</f>
        <v>0</v>
      </c>
      <c r="BJ572" s="13" t="s">
        <v>173</v>
      </c>
      <c r="BK572" s="149">
        <f>ROUND(I572*H572,2)</f>
        <v>0</v>
      </c>
      <c r="BL572" s="13" t="s">
        <v>215</v>
      </c>
      <c r="BM572" s="148" t="s">
        <v>1957</v>
      </c>
    </row>
    <row r="573" spans="2:65" s="1" customFormat="1" ht="24.2" customHeight="1">
      <c r="B573" s="135"/>
      <c r="C573" s="136" t="s">
        <v>1958</v>
      </c>
      <c r="D573" s="136" t="s">
        <v>168</v>
      </c>
      <c r="E573" s="137" t="s">
        <v>1959</v>
      </c>
      <c r="F573" s="138" t="s">
        <v>1960</v>
      </c>
      <c r="G573" s="139" t="s">
        <v>1052</v>
      </c>
      <c r="H573" s="166"/>
      <c r="I573" s="141"/>
      <c r="J573" s="142">
        <f>ROUND(I573*H573,2)</f>
        <v>0</v>
      </c>
      <c r="K573" s="143"/>
      <c r="L573" s="28"/>
      <c r="M573" s="144" t="s">
        <v>1</v>
      </c>
      <c r="N573" s="145" t="s">
        <v>40</v>
      </c>
      <c r="P573" s="146">
        <f>O573*H573</f>
        <v>0</v>
      </c>
      <c r="Q573" s="146">
        <v>0</v>
      </c>
      <c r="R573" s="146">
        <f>Q573*H573</f>
        <v>0</v>
      </c>
      <c r="S573" s="146">
        <v>0</v>
      </c>
      <c r="T573" s="147">
        <f>S573*H573</f>
        <v>0</v>
      </c>
      <c r="AR573" s="148" t="s">
        <v>215</v>
      </c>
      <c r="AT573" s="148" t="s">
        <v>168</v>
      </c>
      <c r="AU573" s="148" t="s">
        <v>173</v>
      </c>
      <c r="AY573" s="13" t="s">
        <v>164</v>
      </c>
      <c r="BE573" s="149">
        <f>IF(N573="základná",J573,0)</f>
        <v>0</v>
      </c>
      <c r="BF573" s="149">
        <f>IF(N573="znížená",J573,0)</f>
        <v>0</v>
      </c>
      <c r="BG573" s="149">
        <f>IF(N573="zákl. prenesená",J573,0)</f>
        <v>0</v>
      </c>
      <c r="BH573" s="149">
        <f>IF(N573="zníž. prenesená",J573,0)</f>
        <v>0</v>
      </c>
      <c r="BI573" s="149">
        <f>IF(N573="nulová",J573,0)</f>
        <v>0</v>
      </c>
      <c r="BJ573" s="13" t="s">
        <v>173</v>
      </c>
      <c r="BK573" s="149">
        <f>ROUND(I573*H573,2)</f>
        <v>0</v>
      </c>
      <c r="BL573" s="13" t="s">
        <v>215</v>
      </c>
      <c r="BM573" s="148" t="s">
        <v>1961</v>
      </c>
    </row>
    <row r="574" spans="2:65" s="11" customFormat="1" ht="22.9" customHeight="1">
      <c r="B574" s="123"/>
      <c r="D574" s="124" t="s">
        <v>73</v>
      </c>
      <c r="E574" s="133" t="s">
        <v>1962</v>
      </c>
      <c r="F574" s="133" t="s">
        <v>1963</v>
      </c>
      <c r="I574" s="126"/>
      <c r="J574" s="134">
        <f>BK574</f>
        <v>0</v>
      </c>
      <c r="L574" s="123"/>
      <c r="M574" s="128"/>
      <c r="P574" s="129">
        <f>SUM(P575:P577)</f>
        <v>0</v>
      </c>
      <c r="R574" s="129">
        <f>SUM(R575:R577)</f>
        <v>6.0182246510999997</v>
      </c>
      <c r="T574" s="130">
        <f>SUM(T575:T577)</f>
        <v>0</v>
      </c>
      <c r="AR574" s="124" t="s">
        <v>173</v>
      </c>
      <c r="AT574" s="131" t="s">
        <v>73</v>
      </c>
      <c r="AU574" s="131" t="s">
        <v>82</v>
      </c>
      <c r="AY574" s="124" t="s">
        <v>164</v>
      </c>
      <c r="BK574" s="132">
        <f>SUM(BK575:BK577)</f>
        <v>0</v>
      </c>
    </row>
    <row r="575" spans="2:65" s="1" customFormat="1" ht="33" customHeight="1">
      <c r="B575" s="135"/>
      <c r="C575" s="136" t="s">
        <v>1964</v>
      </c>
      <c r="D575" s="136" t="s">
        <v>168</v>
      </c>
      <c r="E575" s="137" t="s">
        <v>1965</v>
      </c>
      <c r="F575" s="138" t="s">
        <v>1966</v>
      </c>
      <c r="G575" s="139" t="s">
        <v>171</v>
      </c>
      <c r="H575" s="140">
        <v>56.01</v>
      </c>
      <c r="I575" s="141"/>
      <c r="J575" s="142">
        <f>ROUND(I575*H575,2)</f>
        <v>0</v>
      </c>
      <c r="K575" s="143"/>
      <c r="L575" s="28"/>
      <c r="M575" s="144" t="s">
        <v>1</v>
      </c>
      <c r="N575" s="145" t="s">
        <v>40</v>
      </c>
      <c r="P575" s="146">
        <f>O575*H575</f>
        <v>0</v>
      </c>
      <c r="Q575" s="146">
        <v>7.4449109999999999E-2</v>
      </c>
      <c r="R575" s="146">
        <f>Q575*H575</f>
        <v>4.1698946510999999</v>
      </c>
      <c r="S575" s="146">
        <v>0</v>
      </c>
      <c r="T575" s="147">
        <f>S575*H575</f>
        <v>0</v>
      </c>
      <c r="AR575" s="148" t="s">
        <v>215</v>
      </c>
      <c r="AT575" s="148" t="s">
        <v>168</v>
      </c>
      <c r="AU575" s="148" t="s">
        <v>173</v>
      </c>
      <c r="AY575" s="13" t="s">
        <v>164</v>
      </c>
      <c r="BE575" s="149">
        <f>IF(N575="základná",J575,0)</f>
        <v>0</v>
      </c>
      <c r="BF575" s="149">
        <f>IF(N575="znížená",J575,0)</f>
        <v>0</v>
      </c>
      <c r="BG575" s="149">
        <f>IF(N575="zákl. prenesená",J575,0)</f>
        <v>0</v>
      </c>
      <c r="BH575" s="149">
        <f>IF(N575="zníž. prenesená",J575,0)</f>
        <v>0</v>
      </c>
      <c r="BI575" s="149">
        <f>IF(N575="nulová",J575,0)</f>
        <v>0</v>
      </c>
      <c r="BJ575" s="13" t="s">
        <v>173</v>
      </c>
      <c r="BK575" s="149">
        <f>ROUND(I575*H575,2)</f>
        <v>0</v>
      </c>
      <c r="BL575" s="13" t="s">
        <v>215</v>
      </c>
      <c r="BM575" s="148" t="s">
        <v>1967</v>
      </c>
    </row>
    <row r="576" spans="2:65" s="1" customFormat="1" ht="16.5" customHeight="1">
      <c r="B576" s="135"/>
      <c r="C576" s="155" t="s">
        <v>1968</v>
      </c>
      <c r="D576" s="155" t="s">
        <v>556</v>
      </c>
      <c r="E576" s="156" t="s">
        <v>1969</v>
      </c>
      <c r="F576" s="157" t="s">
        <v>1970</v>
      </c>
      <c r="G576" s="158" t="s">
        <v>171</v>
      </c>
      <c r="H576" s="159">
        <v>61.610999999999997</v>
      </c>
      <c r="I576" s="160"/>
      <c r="J576" s="161">
        <f>ROUND(I576*H576,2)</f>
        <v>0</v>
      </c>
      <c r="K576" s="162"/>
      <c r="L576" s="163"/>
      <c r="M576" s="164" t="s">
        <v>1</v>
      </c>
      <c r="N576" s="165" t="s">
        <v>40</v>
      </c>
      <c r="P576" s="146">
        <f>O576*H576</f>
        <v>0</v>
      </c>
      <c r="Q576" s="146">
        <v>0.03</v>
      </c>
      <c r="R576" s="146">
        <f>Q576*H576</f>
        <v>1.8483299999999998</v>
      </c>
      <c r="S576" s="146">
        <v>0</v>
      </c>
      <c r="T576" s="147">
        <f>S576*H576</f>
        <v>0</v>
      </c>
      <c r="AR576" s="148" t="s">
        <v>284</v>
      </c>
      <c r="AT576" s="148" t="s">
        <v>556</v>
      </c>
      <c r="AU576" s="148" t="s">
        <v>173</v>
      </c>
      <c r="AY576" s="13" t="s">
        <v>164</v>
      </c>
      <c r="BE576" s="149">
        <f>IF(N576="základná",J576,0)</f>
        <v>0</v>
      </c>
      <c r="BF576" s="149">
        <f>IF(N576="znížená",J576,0)</f>
        <v>0</v>
      </c>
      <c r="BG576" s="149">
        <f>IF(N576="zákl. prenesená",J576,0)</f>
        <v>0</v>
      </c>
      <c r="BH576" s="149">
        <f>IF(N576="zníž. prenesená",J576,0)</f>
        <v>0</v>
      </c>
      <c r="BI576" s="149">
        <f>IF(N576="nulová",J576,0)</f>
        <v>0</v>
      </c>
      <c r="BJ576" s="13" t="s">
        <v>173</v>
      </c>
      <c r="BK576" s="149">
        <f>ROUND(I576*H576,2)</f>
        <v>0</v>
      </c>
      <c r="BL576" s="13" t="s">
        <v>215</v>
      </c>
      <c r="BM576" s="148" t="s">
        <v>1971</v>
      </c>
    </row>
    <row r="577" spans="2:65" s="1" customFormat="1" ht="24.2" customHeight="1">
      <c r="B577" s="135"/>
      <c r="C577" s="136" t="s">
        <v>1972</v>
      </c>
      <c r="D577" s="136" t="s">
        <v>168</v>
      </c>
      <c r="E577" s="137" t="s">
        <v>1973</v>
      </c>
      <c r="F577" s="138" t="s">
        <v>1974</v>
      </c>
      <c r="G577" s="139" t="s">
        <v>1052</v>
      </c>
      <c r="H577" s="166"/>
      <c r="I577" s="141"/>
      <c r="J577" s="142">
        <f>ROUND(I577*H577,2)</f>
        <v>0</v>
      </c>
      <c r="K577" s="143"/>
      <c r="L577" s="28"/>
      <c r="M577" s="144" t="s">
        <v>1</v>
      </c>
      <c r="N577" s="145" t="s">
        <v>40</v>
      </c>
      <c r="P577" s="146">
        <f>O577*H577</f>
        <v>0</v>
      </c>
      <c r="Q577" s="146">
        <v>0</v>
      </c>
      <c r="R577" s="146">
        <f>Q577*H577</f>
        <v>0</v>
      </c>
      <c r="S577" s="146">
        <v>0</v>
      </c>
      <c r="T577" s="147">
        <f>S577*H577</f>
        <v>0</v>
      </c>
      <c r="AR577" s="148" t="s">
        <v>215</v>
      </c>
      <c r="AT577" s="148" t="s">
        <v>168</v>
      </c>
      <c r="AU577" s="148" t="s">
        <v>173</v>
      </c>
      <c r="AY577" s="13" t="s">
        <v>164</v>
      </c>
      <c r="BE577" s="149">
        <f>IF(N577="základná",J577,0)</f>
        <v>0</v>
      </c>
      <c r="BF577" s="149">
        <f>IF(N577="znížená",J577,0)</f>
        <v>0</v>
      </c>
      <c r="BG577" s="149">
        <f>IF(N577="zákl. prenesená",J577,0)</f>
        <v>0</v>
      </c>
      <c r="BH577" s="149">
        <f>IF(N577="zníž. prenesená",J577,0)</f>
        <v>0</v>
      </c>
      <c r="BI577" s="149">
        <f>IF(N577="nulová",J577,0)</f>
        <v>0</v>
      </c>
      <c r="BJ577" s="13" t="s">
        <v>173</v>
      </c>
      <c r="BK577" s="149">
        <f>ROUND(I577*H577,2)</f>
        <v>0</v>
      </c>
      <c r="BL577" s="13" t="s">
        <v>215</v>
      </c>
      <c r="BM577" s="148" t="s">
        <v>1975</v>
      </c>
    </row>
    <row r="578" spans="2:65" s="11" customFormat="1" ht="22.9" customHeight="1">
      <c r="B578" s="123"/>
      <c r="D578" s="124" t="s">
        <v>73</v>
      </c>
      <c r="E578" s="133" t="s">
        <v>1976</v>
      </c>
      <c r="F578" s="133" t="s">
        <v>1977</v>
      </c>
      <c r="I578" s="126"/>
      <c r="J578" s="134">
        <f>BK578</f>
        <v>0</v>
      </c>
      <c r="L578" s="123"/>
      <c r="M578" s="128"/>
      <c r="P578" s="129">
        <f>SUM(P579:P582)</f>
        <v>0</v>
      </c>
      <c r="R578" s="129">
        <f>SUM(R579:R582)</f>
        <v>1.2606248579999999</v>
      </c>
      <c r="T578" s="130">
        <f>SUM(T579:T582)</f>
        <v>0</v>
      </c>
      <c r="AR578" s="124" t="s">
        <v>173</v>
      </c>
      <c r="AT578" s="131" t="s">
        <v>73</v>
      </c>
      <c r="AU578" s="131" t="s">
        <v>82</v>
      </c>
      <c r="AY578" s="124" t="s">
        <v>164</v>
      </c>
      <c r="BK578" s="132">
        <f>SUM(BK579:BK582)</f>
        <v>0</v>
      </c>
    </row>
    <row r="579" spans="2:65" s="1" customFormat="1" ht="33" customHeight="1">
      <c r="B579" s="135"/>
      <c r="C579" s="136" t="s">
        <v>1978</v>
      </c>
      <c r="D579" s="136" t="s">
        <v>168</v>
      </c>
      <c r="E579" s="137" t="s">
        <v>1979</v>
      </c>
      <c r="F579" s="138" t="s">
        <v>1980</v>
      </c>
      <c r="G579" s="139" t="s">
        <v>171</v>
      </c>
      <c r="H579" s="140">
        <v>1251.626</v>
      </c>
      <c r="I579" s="141"/>
      <c r="J579" s="142">
        <f>ROUND(I579*H579,2)</f>
        <v>0</v>
      </c>
      <c r="K579" s="143"/>
      <c r="L579" s="28"/>
      <c r="M579" s="144" t="s">
        <v>1</v>
      </c>
      <c r="N579" s="145" t="s">
        <v>40</v>
      </c>
      <c r="P579" s="146">
        <f>O579*H579</f>
        <v>0</v>
      </c>
      <c r="Q579" s="146">
        <v>0</v>
      </c>
      <c r="R579" s="146">
        <f>Q579*H579</f>
        <v>0</v>
      </c>
      <c r="S579" s="146">
        <v>0</v>
      </c>
      <c r="T579" s="147">
        <f>S579*H579</f>
        <v>0</v>
      </c>
      <c r="AR579" s="148" t="s">
        <v>215</v>
      </c>
      <c r="AT579" s="148" t="s">
        <v>168</v>
      </c>
      <c r="AU579" s="148" t="s">
        <v>173</v>
      </c>
      <c r="AY579" s="13" t="s">
        <v>164</v>
      </c>
      <c r="BE579" s="149">
        <f>IF(N579="základná",J579,0)</f>
        <v>0</v>
      </c>
      <c r="BF579" s="149">
        <f>IF(N579="znížená",J579,0)</f>
        <v>0</v>
      </c>
      <c r="BG579" s="149">
        <f>IF(N579="zákl. prenesená",J579,0)</f>
        <v>0</v>
      </c>
      <c r="BH579" s="149">
        <f>IF(N579="zníž. prenesená",J579,0)</f>
        <v>0</v>
      </c>
      <c r="BI579" s="149">
        <f>IF(N579="nulová",J579,0)</f>
        <v>0</v>
      </c>
      <c r="BJ579" s="13" t="s">
        <v>173</v>
      </c>
      <c r="BK579" s="149">
        <f>ROUND(I579*H579,2)</f>
        <v>0</v>
      </c>
      <c r="BL579" s="13" t="s">
        <v>215</v>
      </c>
      <c r="BM579" s="148" t="s">
        <v>1981</v>
      </c>
    </row>
    <row r="580" spans="2:65" s="1" customFormat="1" ht="24.2" customHeight="1">
      <c r="B580" s="135"/>
      <c r="C580" s="136" t="s">
        <v>1982</v>
      </c>
      <c r="D580" s="136" t="s">
        <v>168</v>
      </c>
      <c r="E580" s="137" t="s">
        <v>1983</v>
      </c>
      <c r="F580" s="138" t="s">
        <v>1984</v>
      </c>
      <c r="G580" s="139" t="s">
        <v>171</v>
      </c>
      <c r="H580" s="140">
        <v>302.096</v>
      </c>
      <c r="I580" s="141"/>
      <c r="J580" s="142">
        <f>ROUND(I580*H580,2)</f>
        <v>0</v>
      </c>
      <c r="K580" s="143"/>
      <c r="L580" s="28"/>
      <c r="M580" s="144" t="s">
        <v>1</v>
      </c>
      <c r="N580" s="145" t="s">
        <v>40</v>
      </c>
      <c r="P580" s="146">
        <f>O580*H580</f>
        <v>0</v>
      </c>
      <c r="Q580" s="146">
        <v>8.7499999999999999E-5</v>
      </c>
      <c r="R580" s="146">
        <f>Q580*H580</f>
        <v>2.6433399999999999E-2</v>
      </c>
      <c r="S580" s="146">
        <v>0</v>
      </c>
      <c r="T580" s="147">
        <f>S580*H580</f>
        <v>0</v>
      </c>
      <c r="AR580" s="148" t="s">
        <v>215</v>
      </c>
      <c r="AT580" s="148" t="s">
        <v>168</v>
      </c>
      <c r="AU580" s="148" t="s">
        <v>173</v>
      </c>
      <c r="AY580" s="13" t="s">
        <v>164</v>
      </c>
      <c r="BE580" s="149">
        <f>IF(N580="základná",J580,0)</f>
        <v>0</v>
      </c>
      <c r="BF580" s="149">
        <f>IF(N580="znížená",J580,0)</f>
        <v>0</v>
      </c>
      <c r="BG580" s="149">
        <f>IF(N580="zákl. prenesená",J580,0)</f>
        <v>0</v>
      </c>
      <c r="BH580" s="149">
        <f>IF(N580="zníž. prenesená",J580,0)</f>
        <v>0</v>
      </c>
      <c r="BI580" s="149">
        <f>IF(N580="nulová",J580,0)</f>
        <v>0</v>
      </c>
      <c r="BJ580" s="13" t="s">
        <v>173</v>
      </c>
      <c r="BK580" s="149">
        <f>ROUND(I580*H580,2)</f>
        <v>0</v>
      </c>
      <c r="BL580" s="13" t="s">
        <v>215</v>
      </c>
      <c r="BM580" s="148" t="s">
        <v>1985</v>
      </c>
    </row>
    <row r="581" spans="2:65" s="1" customFormat="1" ht="24.2" customHeight="1">
      <c r="B581" s="135"/>
      <c r="C581" s="136" t="s">
        <v>1986</v>
      </c>
      <c r="D581" s="136" t="s">
        <v>168</v>
      </c>
      <c r="E581" s="137" t="s">
        <v>1987</v>
      </c>
      <c r="F581" s="138" t="s">
        <v>1988</v>
      </c>
      <c r="G581" s="139" t="s">
        <v>171</v>
      </c>
      <c r="H581" s="140">
        <v>1251.626</v>
      </c>
      <c r="I581" s="141"/>
      <c r="J581" s="142">
        <f>ROUND(I581*H581,2)</f>
        <v>0</v>
      </c>
      <c r="K581" s="143"/>
      <c r="L581" s="28"/>
      <c r="M581" s="144" t="s">
        <v>1</v>
      </c>
      <c r="N581" s="145" t="s">
        <v>40</v>
      </c>
      <c r="P581" s="146">
        <f>O581*H581</f>
        <v>0</v>
      </c>
      <c r="Q581" s="146">
        <v>9.68E-4</v>
      </c>
      <c r="R581" s="146">
        <f>Q581*H581</f>
        <v>1.2115739679999999</v>
      </c>
      <c r="S581" s="146">
        <v>0</v>
      </c>
      <c r="T581" s="147">
        <f>S581*H581</f>
        <v>0</v>
      </c>
      <c r="AR581" s="148" t="s">
        <v>215</v>
      </c>
      <c r="AT581" s="148" t="s">
        <v>168</v>
      </c>
      <c r="AU581" s="148" t="s">
        <v>173</v>
      </c>
      <c r="AY581" s="13" t="s">
        <v>164</v>
      </c>
      <c r="BE581" s="149">
        <f>IF(N581="základná",J581,0)</f>
        <v>0</v>
      </c>
      <c r="BF581" s="149">
        <f>IF(N581="znížená",J581,0)</f>
        <v>0</v>
      </c>
      <c r="BG581" s="149">
        <f>IF(N581="zákl. prenesená",J581,0)</f>
        <v>0</v>
      </c>
      <c r="BH581" s="149">
        <f>IF(N581="zníž. prenesená",J581,0)</f>
        <v>0</v>
      </c>
      <c r="BI581" s="149">
        <f>IF(N581="nulová",J581,0)</f>
        <v>0</v>
      </c>
      <c r="BJ581" s="13" t="s">
        <v>173</v>
      </c>
      <c r="BK581" s="149">
        <f>ROUND(I581*H581,2)</f>
        <v>0</v>
      </c>
      <c r="BL581" s="13" t="s">
        <v>215</v>
      </c>
      <c r="BM581" s="148" t="s">
        <v>1989</v>
      </c>
    </row>
    <row r="582" spans="2:65" s="1" customFormat="1" ht="24.2" customHeight="1">
      <c r="B582" s="135"/>
      <c r="C582" s="136" t="s">
        <v>1990</v>
      </c>
      <c r="D582" s="136" t="s">
        <v>168</v>
      </c>
      <c r="E582" s="137" t="s">
        <v>1991</v>
      </c>
      <c r="F582" s="138" t="s">
        <v>1992</v>
      </c>
      <c r="G582" s="139" t="s">
        <v>171</v>
      </c>
      <c r="H582" s="140">
        <v>23.317</v>
      </c>
      <c r="I582" s="141"/>
      <c r="J582" s="142">
        <f>ROUND(I582*H582,2)</f>
        <v>0</v>
      </c>
      <c r="K582" s="143"/>
      <c r="L582" s="28"/>
      <c r="M582" s="144" t="s">
        <v>1</v>
      </c>
      <c r="N582" s="145" t="s">
        <v>40</v>
      </c>
      <c r="P582" s="146">
        <f>O582*H582</f>
        <v>0</v>
      </c>
      <c r="Q582" s="146">
        <v>9.7000000000000005E-4</v>
      </c>
      <c r="R582" s="146">
        <f>Q582*H582</f>
        <v>2.2617490000000001E-2</v>
      </c>
      <c r="S582" s="146">
        <v>0</v>
      </c>
      <c r="T582" s="147">
        <f>S582*H582</f>
        <v>0</v>
      </c>
      <c r="AR582" s="148" t="s">
        <v>215</v>
      </c>
      <c r="AT582" s="148" t="s">
        <v>168</v>
      </c>
      <c r="AU582" s="148" t="s">
        <v>173</v>
      </c>
      <c r="AY582" s="13" t="s">
        <v>164</v>
      </c>
      <c r="BE582" s="149">
        <f>IF(N582="základná",J582,0)</f>
        <v>0</v>
      </c>
      <c r="BF582" s="149">
        <f>IF(N582="znížená",J582,0)</f>
        <v>0</v>
      </c>
      <c r="BG582" s="149">
        <f>IF(N582="zákl. prenesená",J582,0)</f>
        <v>0</v>
      </c>
      <c r="BH582" s="149">
        <f>IF(N582="zníž. prenesená",J582,0)</f>
        <v>0</v>
      </c>
      <c r="BI582" s="149">
        <f>IF(N582="nulová",J582,0)</f>
        <v>0</v>
      </c>
      <c r="BJ582" s="13" t="s">
        <v>173</v>
      </c>
      <c r="BK582" s="149">
        <f>ROUND(I582*H582,2)</f>
        <v>0</v>
      </c>
      <c r="BL582" s="13" t="s">
        <v>215</v>
      </c>
      <c r="BM582" s="148" t="s">
        <v>1993</v>
      </c>
    </row>
    <row r="583" spans="2:65" s="11" customFormat="1" ht="22.9" customHeight="1">
      <c r="B583" s="123"/>
      <c r="D583" s="124" t="s">
        <v>73</v>
      </c>
      <c r="E583" s="133" t="s">
        <v>1994</v>
      </c>
      <c r="F583" s="133" t="s">
        <v>1995</v>
      </c>
      <c r="I583" s="126"/>
      <c r="J583" s="134">
        <f>BK583</f>
        <v>0</v>
      </c>
      <c r="L583" s="123"/>
      <c r="M583" s="128"/>
      <c r="P583" s="129">
        <f>SUM(P584:P586)</f>
        <v>0</v>
      </c>
      <c r="R583" s="129">
        <f>SUM(R584:R586)</f>
        <v>3.3184961999999993</v>
      </c>
      <c r="T583" s="130">
        <f>SUM(T584:T586)</f>
        <v>0</v>
      </c>
      <c r="AR583" s="124" t="s">
        <v>173</v>
      </c>
      <c r="AT583" s="131" t="s">
        <v>73</v>
      </c>
      <c r="AU583" s="131" t="s">
        <v>82</v>
      </c>
      <c r="AY583" s="124" t="s">
        <v>164</v>
      </c>
      <c r="BK583" s="132">
        <f>SUM(BK584:BK586)</f>
        <v>0</v>
      </c>
    </row>
    <row r="584" spans="2:65" s="1" customFormat="1" ht="37.9" customHeight="1">
      <c r="B584" s="135"/>
      <c r="C584" s="136" t="s">
        <v>1996</v>
      </c>
      <c r="D584" s="136" t="s">
        <v>168</v>
      </c>
      <c r="E584" s="137" t="s">
        <v>1997</v>
      </c>
      <c r="F584" s="138" t="s">
        <v>1998</v>
      </c>
      <c r="G584" s="139" t="s">
        <v>171</v>
      </c>
      <c r="H584" s="140">
        <v>4009.2449999999999</v>
      </c>
      <c r="I584" s="141"/>
      <c r="J584" s="142">
        <f>ROUND(I584*H584,2)</f>
        <v>0</v>
      </c>
      <c r="K584" s="143"/>
      <c r="L584" s="28"/>
      <c r="M584" s="144" t="s">
        <v>1</v>
      </c>
      <c r="N584" s="145" t="s">
        <v>40</v>
      </c>
      <c r="P584" s="146">
        <f>O584*H584</f>
        <v>0</v>
      </c>
      <c r="Q584" s="146">
        <v>2.7999999999999998E-4</v>
      </c>
      <c r="R584" s="146">
        <f>Q584*H584</f>
        <v>1.1225885999999998</v>
      </c>
      <c r="S584" s="146">
        <v>0</v>
      </c>
      <c r="T584" s="147">
        <f>S584*H584</f>
        <v>0</v>
      </c>
      <c r="AR584" s="148" t="s">
        <v>215</v>
      </c>
      <c r="AT584" s="148" t="s">
        <v>168</v>
      </c>
      <c r="AU584" s="148" t="s">
        <v>173</v>
      </c>
      <c r="AY584" s="13" t="s">
        <v>164</v>
      </c>
      <c r="BE584" s="149">
        <f>IF(N584="základná",J584,0)</f>
        <v>0</v>
      </c>
      <c r="BF584" s="149">
        <f>IF(N584="znížená",J584,0)</f>
        <v>0</v>
      </c>
      <c r="BG584" s="149">
        <f>IF(N584="zákl. prenesená",J584,0)</f>
        <v>0</v>
      </c>
      <c r="BH584" s="149">
        <f>IF(N584="zníž. prenesená",J584,0)</f>
        <v>0</v>
      </c>
      <c r="BI584" s="149">
        <f>IF(N584="nulová",J584,0)</f>
        <v>0</v>
      </c>
      <c r="BJ584" s="13" t="s">
        <v>173</v>
      </c>
      <c r="BK584" s="149">
        <f>ROUND(I584*H584,2)</f>
        <v>0</v>
      </c>
      <c r="BL584" s="13" t="s">
        <v>215</v>
      </c>
      <c r="BM584" s="148" t="s">
        <v>1999</v>
      </c>
    </row>
    <row r="585" spans="2:65" s="1" customFormat="1" ht="37.9" customHeight="1">
      <c r="B585" s="135"/>
      <c r="C585" s="136" t="s">
        <v>2000</v>
      </c>
      <c r="D585" s="136" t="s">
        <v>168</v>
      </c>
      <c r="E585" s="137" t="s">
        <v>2001</v>
      </c>
      <c r="F585" s="138" t="s">
        <v>2002</v>
      </c>
      <c r="G585" s="139" t="s">
        <v>171</v>
      </c>
      <c r="H585" s="140">
        <v>3365.1909999999998</v>
      </c>
      <c r="I585" s="141"/>
      <c r="J585" s="142">
        <f>ROUND(I585*H585,2)</f>
        <v>0</v>
      </c>
      <c r="K585" s="143"/>
      <c r="L585" s="28"/>
      <c r="M585" s="144" t="s">
        <v>1</v>
      </c>
      <c r="N585" s="145" t="s">
        <v>40</v>
      </c>
      <c r="P585" s="146">
        <f>O585*H585</f>
        <v>0</v>
      </c>
      <c r="Q585" s="146">
        <v>2.7999999999999998E-4</v>
      </c>
      <c r="R585" s="146">
        <f>Q585*H585</f>
        <v>0.94225347999999987</v>
      </c>
      <c r="S585" s="146">
        <v>0</v>
      </c>
      <c r="T585" s="147">
        <f>S585*H585</f>
        <v>0</v>
      </c>
      <c r="AR585" s="148" t="s">
        <v>215</v>
      </c>
      <c r="AT585" s="148" t="s">
        <v>168</v>
      </c>
      <c r="AU585" s="148" t="s">
        <v>173</v>
      </c>
      <c r="AY585" s="13" t="s">
        <v>164</v>
      </c>
      <c r="BE585" s="149">
        <f>IF(N585="základná",J585,0)</f>
        <v>0</v>
      </c>
      <c r="BF585" s="149">
        <f>IF(N585="znížená",J585,0)</f>
        <v>0</v>
      </c>
      <c r="BG585" s="149">
        <f>IF(N585="zákl. prenesená",J585,0)</f>
        <v>0</v>
      </c>
      <c r="BH585" s="149">
        <f>IF(N585="zníž. prenesená",J585,0)</f>
        <v>0</v>
      </c>
      <c r="BI585" s="149">
        <f>IF(N585="nulová",J585,0)</f>
        <v>0</v>
      </c>
      <c r="BJ585" s="13" t="s">
        <v>173</v>
      </c>
      <c r="BK585" s="149">
        <f>ROUND(I585*H585,2)</f>
        <v>0</v>
      </c>
      <c r="BL585" s="13" t="s">
        <v>215</v>
      </c>
      <c r="BM585" s="148" t="s">
        <v>2003</v>
      </c>
    </row>
    <row r="586" spans="2:65" s="1" customFormat="1" ht="24.2" customHeight="1">
      <c r="B586" s="135"/>
      <c r="C586" s="136" t="s">
        <v>2004</v>
      </c>
      <c r="D586" s="136" t="s">
        <v>168</v>
      </c>
      <c r="E586" s="137" t="s">
        <v>2005</v>
      </c>
      <c r="F586" s="138" t="s">
        <v>2006</v>
      </c>
      <c r="G586" s="139" t="s">
        <v>171</v>
      </c>
      <c r="H586" s="140">
        <v>7374.4359999999997</v>
      </c>
      <c r="I586" s="141"/>
      <c r="J586" s="142">
        <f>ROUND(I586*H586,2)</f>
        <v>0</v>
      </c>
      <c r="K586" s="143"/>
      <c r="L586" s="28"/>
      <c r="M586" s="144" t="s">
        <v>1</v>
      </c>
      <c r="N586" s="145" t="s">
        <v>40</v>
      </c>
      <c r="P586" s="146">
        <f>O586*H586</f>
        <v>0</v>
      </c>
      <c r="Q586" s="146">
        <v>1.7000000000000001E-4</v>
      </c>
      <c r="R586" s="146">
        <f>Q586*H586</f>
        <v>1.25365412</v>
      </c>
      <c r="S586" s="146">
        <v>0</v>
      </c>
      <c r="T586" s="147">
        <f>S586*H586</f>
        <v>0</v>
      </c>
      <c r="AR586" s="148" t="s">
        <v>215</v>
      </c>
      <c r="AT586" s="148" t="s">
        <v>168</v>
      </c>
      <c r="AU586" s="148" t="s">
        <v>173</v>
      </c>
      <c r="AY586" s="13" t="s">
        <v>164</v>
      </c>
      <c r="BE586" s="149">
        <f>IF(N586="základná",J586,0)</f>
        <v>0</v>
      </c>
      <c r="BF586" s="149">
        <f>IF(N586="znížená",J586,0)</f>
        <v>0</v>
      </c>
      <c r="BG586" s="149">
        <f>IF(N586="zákl. prenesená",J586,0)</f>
        <v>0</v>
      </c>
      <c r="BH586" s="149">
        <f>IF(N586="zníž. prenesená",J586,0)</f>
        <v>0</v>
      </c>
      <c r="BI586" s="149">
        <f>IF(N586="nulová",J586,0)</f>
        <v>0</v>
      </c>
      <c r="BJ586" s="13" t="s">
        <v>173</v>
      </c>
      <c r="BK586" s="149">
        <f>ROUND(I586*H586,2)</f>
        <v>0</v>
      </c>
      <c r="BL586" s="13" t="s">
        <v>215</v>
      </c>
      <c r="BM586" s="148" t="s">
        <v>2007</v>
      </c>
    </row>
    <row r="587" spans="2:65" s="11" customFormat="1" ht="25.9" customHeight="1">
      <c r="B587" s="123"/>
      <c r="D587" s="124" t="s">
        <v>73</v>
      </c>
      <c r="E587" s="125" t="s">
        <v>556</v>
      </c>
      <c r="F587" s="125" t="s">
        <v>2008</v>
      </c>
      <c r="I587" s="126"/>
      <c r="J587" s="127">
        <f>BK587</f>
        <v>0</v>
      </c>
      <c r="L587" s="123"/>
      <c r="M587" s="128"/>
      <c r="P587" s="129">
        <f>P588</f>
        <v>0</v>
      </c>
      <c r="R587" s="129">
        <f>R588</f>
        <v>0</v>
      </c>
      <c r="T587" s="130">
        <f>T588</f>
        <v>0</v>
      </c>
      <c r="AR587" s="124" t="s">
        <v>525</v>
      </c>
      <c r="AT587" s="131" t="s">
        <v>73</v>
      </c>
      <c r="AU587" s="131" t="s">
        <v>74</v>
      </c>
      <c r="AY587" s="124" t="s">
        <v>164</v>
      </c>
      <c r="BK587" s="132">
        <f>BK588</f>
        <v>0</v>
      </c>
    </row>
    <row r="588" spans="2:65" s="11" customFormat="1" ht="22.9" customHeight="1">
      <c r="B588" s="123"/>
      <c r="D588" s="124" t="s">
        <v>73</v>
      </c>
      <c r="E588" s="133" t="s">
        <v>2009</v>
      </c>
      <c r="F588" s="133" t="s">
        <v>2010</v>
      </c>
      <c r="I588" s="126"/>
      <c r="J588" s="134">
        <f>BK588</f>
        <v>0</v>
      </c>
      <c r="L588" s="123"/>
      <c r="M588" s="128"/>
      <c r="P588" s="129">
        <f>SUM(P589:P592)</f>
        <v>0</v>
      </c>
      <c r="R588" s="129">
        <f>SUM(R589:R592)</f>
        <v>0</v>
      </c>
      <c r="T588" s="130">
        <f>SUM(T589:T592)</f>
        <v>0</v>
      </c>
      <c r="AR588" s="124" t="s">
        <v>525</v>
      </c>
      <c r="AT588" s="131" t="s">
        <v>73</v>
      </c>
      <c r="AU588" s="131" t="s">
        <v>82</v>
      </c>
      <c r="AY588" s="124" t="s">
        <v>164</v>
      </c>
      <c r="BK588" s="132">
        <f>SUM(BK589:BK592)</f>
        <v>0</v>
      </c>
    </row>
    <row r="589" spans="2:65" s="1" customFormat="1" ht="37.9" customHeight="1">
      <c r="B589" s="135"/>
      <c r="C589" s="136" t="s">
        <v>2011</v>
      </c>
      <c r="D589" s="136" t="s">
        <v>168</v>
      </c>
      <c r="E589" s="137" t="s">
        <v>2012</v>
      </c>
      <c r="F589" s="138" t="s">
        <v>2013</v>
      </c>
      <c r="G589" s="139" t="s">
        <v>192</v>
      </c>
      <c r="H589" s="140">
        <v>1</v>
      </c>
      <c r="I589" s="141"/>
      <c r="J589" s="142">
        <f>ROUND(I589*H589,2)</f>
        <v>0</v>
      </c>
      <c r="K589" s="143"/>
      <c r="L589" s="28"/>
      <c r="M589" s="144" t="s">
        <v>1</v>
      </c>
      <c r="N589" s="145" t="s">
        <v>40</v>
      </c>
      <c r="P589" s="146">
        <f>O589*H589</f>
        <v>0</v>
      </c>
      <c r="Q589" s="146">
        <v>0</v>
      </c>
      <c r="R589" s="146">
        <f>Q589*H589</f>
        <v>0</v>
      </c>
      <c r="S589" s="146">
        <v>0</v>
      </c>
      <c r="T589" s="147">
        <f>S589*H589</f>
        <v>0</v>
      </c>
      <c r="AR589" s="148" t="s">
        <v>453</v>
      </c>
      <c r="AT589" s="148" t="s">
        <v>168</v>
      </c>
      <c r="AU589" s="148" t="s">
        <v>173</v>
      </c>
      <c r="AY589" s="13" t="s">
        <v>164</v>
      </c>
      <c r="BE589" s="149">
        <f>IF(N589="základná",J589,0)</f>
        <v>0</v>
      </c>
      <c r="BF589" s="149">
        <f>IF(N589="znížená",J589,0)</f>
        <v>0</v>
      </c>
      <c r="BG589" s="149">
        <f>IF(N589="zákl. prenesená",J589,0)</f>
        <v>0</v>
      </c>
      <c r="BH589" s="149">
        <f>IF(N589="zníž. prenesená",J589,0)</f>
        <v>0</v>
      </c>
      <c r="BI589" s="149">
        <f>IF(N589="nulová",J589,0)</f>
        <v>0</v>
      </c>
      <c r="BJ589" s="13" t="s">
        <v>173</v>
      </c>
      <c r="BK589" s="149">
        <f>ROUND(I589*H589,2)</f>
        <v>0</v>
      </c>
      <c r="BL589" s="13" t="s">
        <v>453</v>
      </c>
      <c r="BM589" s="148" t="s">
        <v>2014</v>
      </c>
    </row>
    <row r="590" spans="2:65" s="1" customFormat="1" ht="165.75">
      <c r="B590" s="28"/>
      <c r="D590" s="167" t="s">
        <v>1474</v>
      </c>
      <c r="F590" s="168" t="s">
        <v>2015</v>
      </c>
      <c r="I590" s="169"/>
      <c r="L590" s="28"/>
      <c r="M590" s="170"/>
      <c r="T590" s="55"/>
      <c r="AT590" s="13" t="s">
        <v>1474</v>
      </c>
      <c r="AU590" s="13" t="s">
        <v>173</v>
      </c>
    </row>
    <row r="591" spans="2:65" s="1" customFormat="1" ht="37.9" customHeight="1">
      <c r="B591" s="135"/>
      <c r="C591" s="136" t="s">
        <v>2016</v>
      </c>
      <c r="D591" s="136" t="s">
        <v>168</v>
      </c>
      <c r="E591" s="137" t="s">
        <v>2017</v>
      </c>
      <c r="F591" s="138" t="s">
        <v>2018</v>
      </c>
      <c r="G591" s="139" t="s">
        <v>192</v>
      </c>
      <c r="H591" s="140">
        <v>1</v>
      </c>
      <c r="I591" s="141"/>
      <c r="J591" s="142">
        <f>ROUND(I591*H591,2)</f>
        <v>0</v>
      </c>
      <c r="K591" s="143"/>
      <c r="L591" s="28"/>
      <c r="M591" s="144" t="s">
        <v>1</v>
      </c>
      <c r="N591" s="145" t="s">
        <v>40</v>
      </c>
      <c r="P591" s="146">
        <f>O591*H591</f>
        <v>0</v>
      </c>
      <c r="Q591" s="146">
        <v>0</v>
      </c>
      <c r="R591" s="146">
        <f>Q591*H591</f>
        <v>0</v>
      </c>
      <c r="S591" s="146">
        <v>0</v>
      </c>
      <c r="T591" s="147">
        <f>S591*H591</f>
        <v>0</v>
      </c>
      <c r="AR591" s="148" t="s">
        <v>453</v>
      </c>
      <c r="AT591" s="148" t="s">
        <v>168</v>
      </c>
      <c r="AU591" s="148" t="s">
        <v>173</v>
      </c>
      <c r="AY591" s="13" t="s">
        <v>164</v>
      </c>
      <c r="BE591" s="149">
        <f>IF(N591="základná",J591,0)</f>
        <v>0</v>
      </c>
      <c r="BF591" s="149">
        <f>IF(N591="znížená",J591,0)</f>
        <v>0</v>
      </c>
      <c r="BG591" s="149">
        <f>IF(N591="zákl. prenesená",J591,0)</f>
        <v>0</v>
      </c>
      <c r="BH591" s="149">
        <f>IF(N591="zníž. prenesená",J591,0)</f>
        <v>0</v>
      </c>
      <c r="BI591" s="149">
        <f>IF(N591="nulová",J591,0)</f>
        <v>0</v>
      </c>
      <c r="BJ591" s="13" t="s">
        <v>173</v>
      </c>
      <c r="BK591" s="149">
        <f>ROUND(I591*H591,2)</f>
        <v>0</v>
      </c>
      <c r="BL591" s="13" t="s">
        <v>453</v>
      </c>
      <c r="BM591" s="148" t="s">
        <v>2019</v>
      </c>
    </row>
    <row r="592" spans="2:65" s="1" customFormat="1" ht="165.75">
      <c r="B592" s="28"/>
      <c r="D592" s="167" t="s">
        <v>1474</v>
      </c>
      <c r="F592" s="168" t="s">
        <v>2020</v>
      </c>
      <c r="I592" s="169"/>
      <c r="L592" s="28"/>
      <c r="M592" s="170"/>
      <c r="T592" s="55"/>
      <c r="AT592" s="13" t="s">
        <v>1474</v>
      </c>
      <c r="AU592" s="13" t="s">
        <v>173</v>
      </c>
    </row>
    <row r="593" spans="2:65" s="11" customFormat="1" ht="25.9" customHeight="1">
      <c r="B593" s="123"/>
      <c r="D593" s="124" t="s">
        <v>73</v>
      </c>
      <c r="E593" s="125" t="s">
        <v>481</v>
      </c>
      <c r="F593" s="125" t="s">
        <v>482</v>
      </c>
      <c r="I593" s="126"/>
      <c r="J593" s="127">
        <f>BK593</f>
        <v>0</v>
      </c>
      <c r="L593" s="123"/>
      <c r="M593" s="128"/>
      <c r="P593" s="129">
        <f>SUM(P594:P595)</f>
        <v>0</v>
      </c>
      <c r="R593" s="129">
        <f>SUM(R594:R595)</f>
        <v>0</v>
      </c>
      <c r="T593" s="130">
        <f>SUM(T594:T595)</f>
        <v>0</v>
      </c>
      <c r="AR593" s="124" t="s">
        <v>483</v>
      </c>
      <c r="AT593" s="131" t="s">
        <v>73</v>
      </c>
      <c r="AU593" s="131" t="s">
        <v>74</v>
      </c>
      <c r="AY593" s="124" t="s">
        <v>164</v>
      </c>
      <c r="BK593" s="132">
        <f>SUM(BK594:BK595)</f>
        <v>0</v>
      </c>
    </row>
    <row r="594" spans="2:65" s="1" customFormat="1" ht="16.5" customHeight="1">
      <c r="B594" s="135"/>
      <c r="C594" s="136" t="s">
        <v>2021</v>
      </c>
      <c r="D594" s="136" t="s">
        <v>168</v>
      </c>
      <c r="E594" s="137" t="s">
        <v>2022</v>
      </c>
      <c r="F594" s="138" t="s">
        <v>2023</v>
      </c>
      <c r="G594" s="139" t="s">
        <v>402</v>
      </c>
      <c r="H594" s="140">
        <v>1</v>
      </c>
      <c r="I594" s="141"/>
      <c r="J594" s="142">
        <f>ROUND(I594*H594,2)</f>
        <v>0</v>
      </c>
      <c r="K594" s="143"/>
      <c r="L594" s="28"/>
      <c r="M594" s="144" t="s">
        <v>1</v>
      </c>
      <c r="N594" s="145" t="s">
        <v>40</v>
      </c>
      <c r="P594" s="146">
        <f>O594*H594</f>
        <v>0</v>
      </c>
      <c r="Q594" s="146">
        <v>0</v>
      </c>
      <c r="R594" s="146">
        <f>Q594*H594</f>
        <v>0</v>
      </c>
      <c r="S594" s="146">
        <v>0</v>
      </c>
      <c r="T594" s="147">
        <f>S594*H594</f>
        <v>0</v>
      </c>
      <c r="AR594" s="148" t="s">
        <v>487</v>
      </c>
      <c r="AT594" s="148" t="s">
        <v>168</v>
      </c>
      <c r="AU594" s="148" t="s">
        <v>82</v>
      </c>
      <c r="AY594" s="13" t="s">
        <v>164</v>
      </c>
      <c r="BE594" s="149">
        <f>IF(N594="základná",J594,0)</f>
        <v>0</v>
      </c>
      <c r="BF594" s="149">
        <f>IF(N594="znížená",J594,0)</f>
        <v>0</v>
      </c>
      <c r="BG594" s="149">
        <f>IF(N594="zákl. prenesená",J594,0)</f>
        <v>0</v>
      </c>
      <c r="BH594" s="149">
        <f>IF(N594="zníž. prenesená",J594,0)</f>
        <v>0</v>
      </c>
      <c r="BI594" s="149">
        <f>IF(N594="nulová",J594,0)</f>
        <v>0</v>
      </c>
      <c r="BJ594" s="13" t="s">
        <v>173</v>
      </c>
      <c r="BK594" s="149">
        <f>ROUND(I594*H594,2)</f>
        <v>0</v>
      </c>
      <c r="BL594" s="13" t="s">
        <v>487</v>
      </c>
      <c r="BM594" s="148" t="s">
        <v>2024</v>
      </c>
    </row>
    <row r="595" spans="2:65" s="1" customFormat="1" ht="24.2" customHeight="1">
      <c r="B595" s="135"/>
      <c r="C595" s="136" t="s">
        <v>2025</v>
      </c>
      <c r="D595" s="136" t="s">
        <v>168</v>
      </c>
      <c r="E595" s="137" t="s">
        <v>490</v>
      </c>
      <c r="F595" s="138" t="s">
        <v>491</v>
      </c>
      <c r="G595" s="139" t="s">
        <v>492</v>
      </c>
      <c r="H595" s="140">
        <v>1</v>
      </c>
      <c r="I595" s="141"/>
      <c r="J595" s="142">
        <f>ROUND(I595*H595,2)</f>
        <v>0</v>
      </c>
      <c r="K595" s="143"/>
      <c r="L595" s="28"/>
      <c r="M595" s="150" t="s">
        <v>1</v>
      </c>
      <c r="N595" s="151" t="s">
        <v>40</v>
      </c>
      <c r="O595" s="152"/>
      <c r="P595" s="153">
        <f>O595*H595</f>
        <v>0</v>
      </c>
      <c r="Q595" s="153">
        <v>0</v>
      </c>
      <c r="R595" s="153">
        <f>Q595*H595</f>
        <v>0</v>
      </c>
      <c r="S595" s="153">
        <v>0</v>
      </c>
      <c r="T595" s="154">
        <f>S595*H595</f>
        <v>0</v>
      </c>
      <c r="AR595" s="148" t="s">
        <v>487</v>
      </c>
      <c r="AT595" s="148" t="s">
        <v>168</v>
      </c>
      <c r="AU595" s="148" t="s">
        <v>82</v>
      </c>
      <c r="AY595" s="13" t="s">
        <v>164</v>
      </c>
      <c r="BE595" s="149">
        <f>IF(N595="základná",J595,0)</f>
        <v>0</v>
      </c>
      <c r="BF595" s="149">
        <f>IF(N595="znížená",J595,0)</f>
        <v>0</v>
      </c>
      <c r="BG595" s="149">
        <f>IF(N595="zákl. prenesená",J595,0)</f>
        <v>0</v>
      </c>
      <c r="BH595" s="149">
        <f>IF(N595="zníž. prenesená",J595,0)</f>
        <v>0</v>
      </c>
      <c r="BI595" s="149">
        <f>IF(N595="nulová",J595,0)</f>
        <v>0</v>
      </c>
      <c r="BJ595" s="13" t="s">
        <v>173</v>
      </c>
      <c r="BK595" s="149">
        <f>ROUND(I595*H595,2)</f>
        <v>0</v>
      </c>
      <c r="BL595" s="13" t="s">
        <v>487</v>
      </c>
      <c r="BM595" s="148" t="s">
        <v>2026</v>
      </c>
    </row>
    <row r="596" spans="2:65" s="1" customFormat="1" ht="6.95" customHeight="1">
      <c r="B596" s="43"/>
      <c r="C596" s="44"/>
      <c r="D596" s="44"/>
      <c r="E596" s="44"/>
      <c r="F596" s="44"/>
      <c r="G596" s="44"/>
      <c r="H596" s="44"/>
      <c r="I596" s="44"/>
      <c r="J596" s="44"/>
      <c r="K596" s="44"/>
      <c r="L596" s="28"/>
    </row>
  </sheetData>
  <autoFilter ref="C150:K595" xr:uid="{00000000-0009-0000-0000-000002000000}"/>
  <mergeCells count="9">
    <mergeCell ref="E87:H87"/>
    <mergeCell ref="E141:H141"/>
    <mergeCell ref="E143:H14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2027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32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ROUND((SUM(BE122:BE140)),  2)</f>
        <v>0</v>
      </c>
      <c r="G33" s="91"/>
      <c r="H33" s="91"/>
      <c r="I33" s="92">
        <v>0.2</v>
      </c>
      <c r="J33" s="90">
        <f>ROUND(((SUM(BE122:BE140))*I33),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ROUND((SUM(BF122:BF140)),  2)</f>
        <v>0</v>
      </c>
      <c r="G34" s="91"/>
      <c r="H34" s="91"/>
      <c r="I34" s="92">
        <v>0.2</v>
      </c>
      <c r="J34" s="90">
        <f>ROUND(((SUM(BF122:BF140))*I34),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ROUND((SUM(BG122:BG140)),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ROUND((SUM(BH122:BH140)),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ROUND((SUM(BI122:BI140)),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03 - Vonkajšie oplotenie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J123</f>
        <v>0</v>
      </c>
      <c r="L97" s="106"/>
    </row>
    <row r="98" spans="2:12" s="9" customFormat="1" ht="19.899999999999999" customHeight="1">
      <c r="B98" s="110"/>
      <c r="D98" s="111" t="s">
        <v>495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9" customFormat="1" ht="19.899999999999999" customHeight="1">
      <c r="B99" s="110"/>
      <c r="D99" s="111" t="s">
        <v>496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12" s="9" customFormat="1" ht="19.899999999999999" customHeight="1">
      <c r="B100" s="110"/>
      <c r="D100" s="111" t="s">
        <v>136</v>
      </c>
      <c r="E100" s="112"/>
      <c r="F100" s="112"/>
      <c r="G100" s="112"/>
      <c r="H100" s="112"/>
      <c r="I100" s="112"/>
      <c r="J100" s="113">
        <f>J130</f>
        <v>0</v>
      </c>
      <c r="L100" s="110"/>
    </row>
    <row r="101" spans="2:12" s="8" customFormat="1" ht="24.95" customHeight="1">
      <c r="B101" s="106"/>
      <c r="D101" s="107" t="s">
        <v>137</v>
      </c>
      <c r="E101" s="108"/>
      <c r="F101" s="108"/>
      <c r="G101" s="108"/>
      <c r="H101" s="108"/>
      <c r="I101" s="108"/>
      <c r="J101" s="109">
        <f>J132</f>
        <v>0</v>
      </c>
      <c r="L101" s="106"/>
    </row>
    <row r="102" spans="2:12" s="9" customFormat="1" ht="19.899999999999999" customHeight="1">
      <c r="B102" s="110"/>
      <c r="D102" s="111" t="s">
        <v>145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12" s="1" customFormat="1" ht="21.75" customHeight="1">
      <c r="B103" s="28"/>
      <c r="L103" s="28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>
      <c r="B109" s="28"/>
      <c r="C109" s="17" t="s">
        <v>150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26.25" customHeight="1">
      <c r="B112" s="28"/>
      <c r="E112" s="215" t="str">
        <f>E7</f>
        <v>Obnova a modernizácia objektu Centra univerzitného športu pri SPU v Nitre</v>
      </c>
      <c r="F112" s="216"/>
      <c r="G112" s="216"/>
      <c r="H112" s="216"/>
      <c r="L112" s="28"/>
    </row>
    <row r="113" spans="2:65" s="1" customFormat="1" ht="12" customHeight="1">
      <c r="B113" s="28"/>
      <c r="C113" s="23" t="s">
        <v>127</v>
      </c>
      <c r="L113" s="28"/>
    </row>
    <row r="114" spans="2:65" s="1" customFormat="1" ht="16.5" customHeight="1">
      <c r="B114" s="28"/>
      <c r="E114" s="177" t="str">
        <f>E9</f>
        <v>03 - Vonkajšie oplotenie</v>
      </c>
      <c r="F114" s="217"/>
      <c r="G114" s="217"/>
      <c r="H114" s="217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Nitra</v>
      </c>
      <c r="I116" s="23" t="s">
        <v>21</v>
      </c>
      <c r="J116" s="51">
        <f>IF(J12="","",J12)</f>
        <v>45406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22</v>
      </c>
      <c r="F118" s="21" t="str">
        <f>E15</f>
        <v>SPU v Nitre</v>
      </c>
      <c r="I118" s="23" t="s">
        <v>28</v>
      </c>
      <c r="J118" s="26" t="str">
        <f>E21</f>
        <v>Ing. Stanislav Mikle</v>
      </c>
      <c r="L118" s="28"/>
    </row>
    <row r="119" spans="2:65" s="1" customFormat="1" ht="15.2" customHeight="1">
      <c r="B119" s="28"/>
      <c r="C119" s="23" t="s">
        <v>26</v>
      </c>
      <c r="F119" s="21" t="str">
        <f>IF(E18="","",E18)</f>
        <v>Vyplň údaj</v>
      </c>
      <c r="I119" s="23" t="s">
        <v>31</v>
      </c>
      <c r="J119" s="26" t="str">
        <f>E24</f>
        <v>Béger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4"/>
      <c r="C121" s="115" t="s">
        <v>151</v>
      </c>
      <c r="D121" s="116" t="s">
        <v>59</v>
      </c>
      <c r="E121" s="116" t="s">
        <v>55</v>
      </c>
      <c r="F121" s="116" t="s">
        <v>56</v>
      </c>
      <c r="G121" s="116" t="s">
        <v>152</v>
      </c>
      <c r="H121" s="116" t="s">
        <v>153</v>
      </c>
      <c r="I121" s="116" t="s">
        <v>154</v>
      </c>
      <c r="J121" s="117" t="s">
        <v>131</v>
      </c>
      <c r="K121" s="118" t="s">
        <v>155</v>
      </c>
      <c r="L121" s="114"/>
      <c r="M121" s="58" t="s">
        <v>1</v>
      </c>
      <c r="N121" s="59" t="s">
        <v>38</v>
      </c>
      <c r="O121" s="59" t="s">
        <v>156</v>
      </c>
      <c r="P121" s="59" t="s">
        <v>157</v>
      </c>
      <c r="Q121" s="59" t="s">
        <v>158</v>
      </c>
      <c r="R121" s="59" t="s">
        <v>159</v>
      </c>
      <c r="S121" s="59" t="s">
        <v>160</v>
      </c>
      <c r="T121" s="60" t="s">
        <v>161</v>
      </c>
    </row>
    <row r="122" spans="2:65" s="1" customFormat="1" ht="22.9" customHeight="1">
      <c r="B122" s="28"/>
      <c r="C122" s="63" t="s">
        <v>132</v>
      </c>
      <c r="J122" s="119">
        <f>BK122</f>
        <v>0</v>
      </c>
      <c r="L122" s="28"/>
      <c r="M122" s="61"/>
      <c r="N122" s="52"/>
      <c r="O122" s="52"/>
      <c r="P122" s="120">
        <f>P123+P132</f>
        <v>0</v>
      </c>
      <c r="Q122" s="52"/>
      <c r="R122" s="120">
        <f>R123+R132</f>
        <v>4.1091068800000006</v>
      </c>
      <c r="S122" s="52"/>
      <c r="T122" s="121">
        <f>T123+T132</f>
        <v>0</v>
      </c>
      <c r="AT122" s="13" t="s">
        <v>73</v>
      </c>
      <c r="AU122" s="13" t="s">
        <v>133</v>
      </c>
      <c r="BK122" s="122">
        <f>BK123+BK132</f>
        <v>0</v>
      </c>
    </row>
    <row r="123" spans="2:65" s="11" customFormat="1" ht="25.9" customHeight="1">
      <c r="B123" s="123"/>
      <c r="D123" s="124" t="s">
        <v>73</v>
      </c>
      <c r="E123" s="125" t="s">
        <v>162</v>
      </c>
      <c r="F123" s="125" t="s">
        <v>163</v>
      </c>
      <c r="I123" s="126"/>
      <c r="J123" s="127">
        <f>BK123</f>
        <v>0</v>
      </c>
      <c r="L123" s="123"/>
      <c r="M123" s="128"/>
      <c r="P123" s="129">
        <f>P124+P128+P130</f>
        <v>0</v>
      </c>
      <c r="R123" s="129">
        <f>R124+R128+R130</f>
        <v>3.3701068800000002</v>
      </c>
      <c r="T123" s="130">
        <f>T124+T128+T130</f>
        <v>0</v>
      </c>
      <c r="AR123" s="124" t="s">
        <v>82</v>
      </c>
      <c r="AT123" s="131" t="s">
        <v>73</v>
      </c>
      <c r="AU123" s="131" t="s">
        <v>74</v>
      </c>
      <c r="AY123" s="124" t="s">
        <v>164</v>
      </c>
      <c r="BK123" s="132">
        <f>BK124+BK128+BK130</f>
        <v>0</v>
      </c>
    </row>
    <row r="124" spans="2:65" s="11" customFormat="1" ht="22.9" customHeight="1">
      <c r="B124" s="123"/>
      <c r="D124" s="124" t="s">
        <v>73</v>
      </c>
      <c r="E124" s="133" t="s">
        <v>82</v>
      </c>
      <c r="F124" s="133" t="s">
        <v>518</v>
      </c>
      <c r="I124" s="126"/>
      <c r="J124" s="134">
        <f>BK124</f>
        <v>0</v>
      </c>
      <c r="L124" s="123"/>
      <c r="M124" s="128"/>
      <c r="P124" s="129">
        <f>SUM(P125:P127)</f>
        <v>0</v>
      </c>
      <c r="R124" s="129">
        <f>SUM(R125:R127)</f>
        <v>0</v>
      </c>
      <c r="T124" s="130">
        <f>SUM(T125:T127)</f>
        <v>0</v>
      </c>
      <c r="AR124" s="124" t="s">
        <v>82</v>
      </c>
      <c r="AT124" s="131" t="s">
        <v>73</v>
      </c>
      <c r="AU124" s="131" t="s">
        <v>82</v>
      </c>
      <c r="AY124" s="124" t="s">
        <v>164</v>
      </c>
      <c r="BK124" s="132">
        <f>SUM(BK125:BK127)</f>
        <v>0</v>
      </c>
    </row>
    <row r="125" spans="2:65" s="1" customFormat="1" ht="21.75" customHeight="1">
      <c r="B125" s="135"/>
      <c r="C125" s="136" t="s">
        <v>82</v>
      </c>
      <c r="D125" s="136" t="s">
        <v>168</v>
      </c>
      <c r="E125" s="137" t="s">
        <v>519</v>
      </c>
      <c r="F125" s="138" t="s">
        <v>520</v>
      </c>
      <c r="G125" s="139" t="s">
        <v>177</v>
      </c>
      <c r="H125" s="140">
        <v>1.536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2028</v>
      </c>
    </row>
    <row r="126" spans="2:65" s="1" customFormat="1" ht="24.2" customHeight="1">
      <c r="B126" s="135"/>
      <c r="C126" s="136" t="s">
        <v>173</v>
      </c>
      <c r="D126" s="136" t="s">
        <v>168</v>
      </c>
      <c r="E126" s="137" t="s">
        <v>522</v>
      </c>
      <c r="F126" s="138" t="s">
        <v>523</v>
      </c>
      <c r="G126" s="139" t="s">
        <v>177</v>
      </c>
      <c r="H126" s="140">
        <v>0.46100000000000002</v>
      </c>
      <c r="I126" s="141"/>
      <c r="J126" s="142">
        <f>ROUND(I126*H126,2)</f>
        <v>0</v>
      </c>
      <c r="K126" s="143"/>
      <c r="L126" s="28"/>
      <c r="M126" s="144" t="s">
        <v>1</v>
      </c>
      <c r="N126" s="14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172</v>
      </c>
      <c r="AT126" s="148" t="s">
        <v>168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2029</v>
      </c>
    </row>
    <row r="127" spans="2:65" s="1" customFormat="1" ht="21.75" customHeight="1">
      <c r="B127" s="135"/>
      <c r="C127" s="136" t="s">
        <v>525</v>
      </c>
      <c r="D127" s="136" t="s">
        <v>168</v>
      </c>
      <c r="E127" s="137" t="s">
        <v>2030</v>
      </c>
      <c r="F127" s="138" t="s">
        <v>2031</v>
      </c>
      <c r="G127" s="139" t="s">
        <v>171</v>
      </c>
      <c r="H127" s="140">
        <v>26.5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172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172</v>
      </c>
      <c r="BM127" s="148" t="s">
        <v>2032</v>
      </c>
    </row>
    <row r="128" spans="2:65" s="11" customFormat="1" ht="22.9" customHeight="1">
      <c r="B128" s="123"/>
      <c r="D128" s="124" t="s">
        <v>73</v>
      </c>
      <c r="E128" s="133" t="s">
        <v>173</v>
      </c>
      <c r="F128" s="133" t="s">
        <v>569</v>
      </c>
      <c r="I128" s="126"/>
      <c r="J128" s="134">
        <f>BK128</f>
        <v>0</v>
      </c>
      <c r="L128" s="123"/>
      <c r="M128" s="128"/>
      <c r="P128" s="129">
        <f>P129</f>
        <v>0</v>
      </c>
      <c r="R128" s="129">
        <f>R129</f>
        <v>3.3701068800000002</v>
      </c>
      <c r="T128" s="130">
        <f>T129</f>
        <v>0</v>
      </c>
      <c r="AR128" s="124" t="s">
        <v>82</v>
      </c>
      <c r="AT128" s="131" t="s">
        <v>73</v>
      </c>
      <c r="AU128" s="131" t="s">
        <v>82</v>
      </c>
      <c r="AY128" s="124" t="s">
        <v>164</v>
      </c>
      <c r="BK128" s="132">
        <f>BK129</f>
        <v>0</v>
      </c>
    </row>
    <row r="129" spans="2:65" s="1" customFormat="1" ht="16.5" customHeight="1">
      <c r="B129" s="135"/>
      <c r="C129" s="136" t="s">
        <v>172</v>
      </c>
      <c r="D129" s="136" t="s">
        <v>168</v>
      </c>
      <c r="E129" s="137" t="s">
        <v>2033</v>
      </c>
      <c r="F129" s="138" t="s">
        <v>2034</v>
      </c>
      <c r="G129" s="139" t="s">
        <v>177</v>
      </c>
      <c r="H129" s="140">
        <v>1.536</v>
      </c>
      <c r="I129" s="141"/>
      <c r="J129" s="142">
        <f>ROUND(I129*H129,2)</f>
        <v>0</v>
      </c>
      <c r="K129" s="143"/>
      <c r="L129" s="28"/>
      <c r="M129" s="144" t="s">
        <v>1</v>
      </c>
      <c r="N129" s="145" t="s">
        <v>40</v>
      </c>
      <c r="P129" s="146">
        <f>O129*H129</f>
        <v>0</v>
      </c>
      <c r="Q129" s="146">
        <v>2.19408</v>
      </c>
      <c r="R129" s="146">
        <f>Q129*H129</f>
        <v>3.3701068800000002</v>
      </c>
      <c r="S129" s="146">
        <v>0</v>
      </c>
      <c r="T129" s="147">
        <f>S129*H129</f>
        <v>0</v>
      </c>
      <c r="AR129" s="148" t="s">
        <v>172</v>
      </c>
      <c r="AT129" s="148" t="s">
        <v>168</v>
      </c>
      <c r="AU129" s="148" t="s">
        <v>173</v>
      </c>
      <c r="AY129" s="13" t="s">
        <v>164</v>
      </c>
      <c r="BE129" s="149">
        <f>IF(N129="základná",J129,0)</f>
        <v>0</v>
      </c>
      <c r="BF129" s="149">
        <f>IF(N129="znížená",J129,0)</f>
        <v>0</v>
      </c>
      <c r="BG129" s="149">
        <f>IF(N129="zákl. prenesená",J129,0)</f>
        <v>0</v>
      </c>
      <c r="BH129" s="149">
        <f>IF(N129="zníž. prenesená",J129,0)</f>
        <v>0</v>
      </c>
      <c r="BI129" s="149">
        <f>IF(N129="nulová",J129,0)</f>
        <v>0</v>
      </c>
      <c r="BJ129" s="13" t="s">
        <v>173</v>
      </c>
      <c r="BK129" s="149">
        <f>ROUND(I129*H129,2)</f>
        <v>0</v>
      </c>
      <c r="BL129" s="13" t="s">
        <v>172</v>
      </c>
      <c r="BM129" s="148" t="s">
        <v>2035</v>
      </c>
    </row>
    <row r="130" spans="2:65" s="11" customFormat="1" ht="22.9" customHeight="1">
      <c r="B130" s="123"/>
      <c r="D130" s="124" t="s">
        <v>73</v>
      </c>
      <c r="E130" s="133" t="s">
        <v>312</v>
      </c>
      <c r="F130" s="133" t="s">
        <v>313</v>
      </c>
      <c r="I130" s="126"/>
      <c r="J130" s="134">
        <f>BK130</f>
        <v>0</v>
      </c>
      <c r="L130" s="123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4" t="s">
        <v>82</v>
      </c>
      <c r="AT130" s="131" t="s">
        <v>73</v>
      </c>
      <c r="AU130" s="131" t="s">
        <v>82</v>
      </c>
      <c r="AY130" s="124" t="s">
        <v>164</v>
      </c>
      <c r="BK130" s="132">
        <f>BK131</f>
        <v>0</v>
      </c>
    </row>
    <row r="131" spans="2:65" s="1" customFormat="1" ht="16.5" customHeight="1">
      <c r="B131" s="135"/>
      <c r="C131" s="136" t="s">
        <v>483</v>
      </c>
      <c r="D131" s="136" t="s">
        <v>168</v>
      </c>
      <c r="E131" s="137" t="s">
        <v>2036</v>
      </c>
      <c r="F131" s="138" t="s">
        <v>2037</v>
      </c>
      <c r="G131" s="139" t="s">
        <v>274</v>
      </c>
      <c r="H131" s="140">
        <v>3.37</v>
      </c>
      <c r="I131" s="141"/>
      <c r="J131" s="142">
        <f>ROUND(I131*H131,2)</f>
        <v>0</v>
      </c>
      <c r="K131" s="143"/>
      <c r="L131" s="28"/>
      <c r="M131" s="144" t="s">
        <v>1</v>
      </c>
      <c r="N131" s="145" t="s">
        <v>40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172</v>
      </c>
      <c r="AT131" s="148" t="s">
        <v>168</v>
      </c>
      <c r="AU131" s="148" t="s">
        <v>173</v>
      </c>
      <c r="AY131" s="13" t="s">
        <v>164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173</v>
      </c>
      <c r="BK131" s="149">
        <f>ROUND(I131*H131,2)</f>
        <v>0</v>
      </c>
      <c r="BL131" s="13" t="s">
        <v>172</v>
      </c>
      <c r="BM131" s="148" t="s">
        <v>2038</v>
      </c>
    </row>
    <row r="132" spans="2:65" s="11" customFormat="1" ht="25.9" customHeight="1">
      <c r="B132" s="123"/>
      <c r="D132" s="124" t="s">
        <v>73</v>
      </c>
      <c r="E132" s="125" t="s">
        <v>318</v>
      </c>
      <c r="F132" s="125" t="s">
        <v>319</v>
      </c>
      <c r="I132" s="126"/>
      <c r="J132" s="127">
        <f>BK132</f>
        <v>0</v>
      </c>
      <c r="L132" s="123"/>
      <c r="M132" s="128"/>
      <c r="P132" s="129">
        <f>P133</f>
        <v>0</v>
      </c>
      <c r="R132" s="129">
        <f>R133</f>
        <v>0.7390000000000001</v>
      </c>
      <c r="T132" s="130">
        <f>T133</f>
        <v>0</v>
      </c>
      <c r="AR132" s="124" t="s">
        <v>173</v>
      </c>
      <c r="AT132" s="131" t="s">
        <v>73</v>
      </c>
      <c r="AU132" s="131" t="s">
        <v>74</v>
      </c>
      <c r="AY132" s="124" t="s">
        <v>164</v>
      </c>
      <c r="BK132" s="132">
        <f>BK133</f>
        <v>0</v>
      </c>
    </row>
    <row r="133" spans="2:65" s="11" customFormat="1" ht="22.9" customHeight="1">
      <c r="B133" s="123"/>
      <c r="D133" s="124" t="s">
        <v>73</v>
      </c>
      <c r="E133" s="133" t="s">
        <v>408</v>
      </c>
      <c r="F133" s="133" t="s">
        <v>409</v>
      </c>
      <c r="I133" s="126"/>
      <c r="J133" s="134">
        <f>BK133</f>
        <v>0</v>
      </c>
      <c r="L133" s="123"/>
      <c r="M133" s="128"/>
      <c r="P133" s="129">
        <f>SUM(P134:P140)</f>
        <v>0</v>
      </c>
      <c r="R133" s="129">
        <f>SUM(R134:R140)</f>
        <v>0.7390000000000001</v>
      </c>
      <c r="T133" s="130">
        <f>SUM(T134:T140)</f>
        <v>0</v>
      </c>
      <c r="AR133" s="124" t="s">
        <v>173</v>
      </c>
      <c r="AT133" s="131" t="s">
        <v>73</v>
      </c>
      <c r="AU133" s="131" t="s">
        <v>82</v>
      </c>
      <c r="AY133" s="124" t="s">
        <v>164</v>
      </c>
      <c r="BK133" s="132">
        <f>SUM(BK134:BK140)</f>
        <v>0</v>
      </c>
    </row>
    <row r="134" spans="2:65" s="1" customFormat="1" ht="24.2" customHeight="1">
      <c r="B134" s="135"/>
      <c r="C134" s="136" t="s">
        <v>535</v>
      </c>
      <c r="D134" s="136" t="s">
        <v>168</v>
      </c>
      <c r="E134" s="137" t="s">
        <v>2039</v>
      </c>
      <c r="F134" s="138" t="s">
        <v>2040</v>
      </c>
      <c r="G134" s="139" t="s">
        <v>249</v>
      </c>
      <c r="H134" s="140">
        <v>26.5</v>
      </c>
      <c r="I134" s="141"/>
      <c r="J134" s="142">
        <f t="shared" ref="J134:J140" si="0">ROUND(I134*H134,2)</f>
        <v>0</v>
      </c>
      <c r="K134" s="143"/>
      <c r="L134" s="28"/>
      <c r="M134" s="144" t="s">
        <v>1</v>
      </c>
      <c r="N134" s="145" t="s">
        <v>40</v>
      </c>
      <c r="P134" s="146">
        <f t="shared" ref="P134:P140" si="1">O134*H134</f>
        <v>0</v>
      </c>
      <c r="Q134" s="146">
        <v>0</v>
      </c>
      <c r="R134" s="146">
        <f t="shared" ref="R134:R140" si="2">Q134*H134</f>
        <v>0</v>
      </c>
      <c r="S134" s="146">
        <v>0</v>
      </c>
      <c r="T134" s="147">
        <f t="shared" ref="T134:T140" si="3">S134*H134</f>
        <v>0</v>
      </c>
      <c r="AR134" s="148" t="s">
        <v>215</v>
      </c>
      <c r="AT134" s="148" t="s">
        <v>168</v>
      </c>
      <c r="AU134" s="148" t="s">
        <v>173</v>
      </c>
      <c r="AY134" s="13" t="s">
        <v>164</v>
      </c>
      <c r="BE134" s="149">
        <f t="shared" ref="BE134:BE140" si="4">IF(N134="základná",J134,0)</f>
        <v>0</v>
      </c>
      <c r="BF134" s="149">
        <f t="shared" ref="BF134:BF140" si="5">IF(N134="znížená",J134,0)</f>
        <v>0</v>
      </c>
      <c r="BG134" s="149">
        <f t="shared" ref="BG134:BG140" si="6">IF(N134="zákl. prenesená",J134,0)</f>
        <v>0</v>
      </c>
      <c r="BH134" s="149">
        <f t="shared" ref="BH134:BH140" si="7">IF(N134="zníž. prenesená",J134,0)</f>
        <v>0</v>
      </c>
      <c r="BI134" s="149">
        <f t="shared" ref="BI134:BI140" si="8">IF(N134="nulová",J134,0)</f>
        <v>0</v>
      </c>
      <c r="BJ134" s="13" t="s">
        <v>173</v>
      </c>
      <c r="BK134" s="149">
        <f t="shared" ref="BK134:BK140" si="9">ROUND(I134*H134,2)</f>
        <v>0</v>
      </c>
      <c r="BL134" s="13" t="s">
        <v>215</v>
      </c>
      <c r="BM134" s="148" t="s">
        <v>2041</v>
      </c>
    </row>
    <row r="135" spans="2:65" s="1" customFormat="1" ht="33" customHeight="1">
      <c r="B135" s="135"/>
      <c r="C135" s="155" t="s">
        <v>539</v>
      </c>
      <c r="D135" s="155" t="s">
        <v>556</v>
      </c>
      <c r="E135" s="156" t="s">
        <v>2042</v>
      </c>
      <c r="F135" s="157" t="s">
        <v>2043</v>
      </c>
      <c r="G135" s="158" t="s">
        <v>192</v>
      </c>
      <c r="H135" s="159">
        <v>11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4.1399999999999999E-2</v>
      </c>
      <c r="R135" s="146">
        <f t="shared" si="2"/>
        <v>0.45539999999999997</v>
      </c>
      <c r="S135" s="146">
        <v>0</v>
      </c>
      <c r="T135" s="147">
        <f t="shared" si="3"/>
        <v>0</v>
      </c>
      <c r="AR135" s="148" t="s">
        <v>284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215</v>
      </c>
      <c r="BM135" s="148" t="s">
        <v>2044</v>
      </c>
    </row>
    <row r="136" spans="2:65" s="1" customFormat="1" ht="24.2" customHeight="1">
      <c r="B136" s="135"/>
      <c r="C136" s="155" t="s">
        <v>543</v>
      </c>
      <c r="D136" s="155" t="s">
        <v>556</v>
      </c>
      <c r="E136" s="156" t="s">
        <v>2045</v>
      </c>
      <c r="F136" s="157" t="s">
        <v>2046</v>
      </c>
      <c r="G136" s="158" t="s">
        <v>192</v>
      </c>
      <c r="H136" s="159">
        <v>12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9.4000000000000004E-3</v>
      </c>
      <c r="R136" s="146">
        <f t="shared" si="2"/>
        <v>0.11280000000000001</v>
      </c>
      <c r="S136" s="146">
        <v>0</v>
      </c>
      <c r="T136" s="147">
        <f t="shared" si="3"/>
        <v>0</v>
      </c>
      <c r="AR136" s="148" t="s">
        <v>284</v>
      </c>
      <c r="AT136" s="148" t="s">
        <v>556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215</v>
      </c>
      <c r="BM136" s="148" t="s">
        <v>2047</v>
      </c>
    </row>
    <row r="137" spans="2:65" s="1" customFormat="1" ht="37.9" customHeight="1">
      <c r="B137" s="135"/>
      <c r="C137" s="136" t="s">
        <v>165</v>
      </c>
      <c r="D137" s="136" t="s">
        <v>168</v>
      </c>
      <c r="E137" s="137" t="s">
        <v>2048</v>
      </c>
      <c r="F137" s="138" t="s">
        <v>2049</v>
      </c>
      <c r="G137" s="139" t="s">
        <v>192</v>
      </c>
      <c r="H137" s="140">
        <v>3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215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215</v>
      </c>
      <c r="BM137" s="148" t="s">
        <v>2050</v>
      </c>
    </row>
    <row r="138" spans="2:65" s="1" customFormat="1" ht="24.2" customHeight="1">
      <c r="B138" s="135"/>
      <c r="C138" s="155" t="s">
        <v>108</v>
      </c>
      <c r="D138" s="155" t="s">
        <v>556</v>
      </c>
      <c r="E138" s="156" t="s">
        <v>2051</v>
      </c>
      <c r="F138" s="157" t="s">
        <v>2052</v>
      </c>
      <c r="G138" s="158" t="s">
        <v>192</v>
      </c>
      <c r="H138" s="159">
        <v>1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8.5400000000000004E-2</v>
      </c>
      <c r="R138" s="146">
        <f t="shared" si="2"/>
        <v>8.5400000000000004E-2</v>
      </c>
      <c r="S138" s="146">
        <v>0</v>
      </c>
      <c r="T138" s="147">
        <f t="shared" si="3"/>
        <v>0</v>
      </c>
      <c r="AR138" s="148" t="s">
        <v>284</v>
      </c>
      <c r="AT138" s="148" t="s">
        <v>556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215</v>
      </c>
      <c r="BM138" s="148" t="s">
        <v>2053</v>
      </c>
    </row>
    <row r="139" spans="2:65" s="1" customFormat="1" ht="24.2" customHeight="1">
      <c r="B139" s="135"/>
      <c r="C139" s="155" t="s">
        <v>111</v>
      </c>
      <c r="D139" s="155" t="s">
        <v>556</v>
      </c>
      <c r="E139" s="156" t="s">
        <v>2054</v>
      </c>
      <c r="F139" s="157" t="s">
        <v>2055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8.5400000000000004E-2</v>
      </c>
      <c r="R139" s="146">
        <f t="shared" si="2"/>
        <v>8.5400000000000004E-2</v>
      </c>
      <c r="S139" s="146">
        <v>0</v>
      </c>
      <c r="T139" s="147">
        <f t="shared" si="3"/>
        <v>0</v>
      </c>
      <c r="AR139" s="148" t="s">
        <v>284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215</v>
      </c>
      <c r="BM139" s="148" t="s">
        <v>2056</v>
      </c>
    </row>
    <row r="140" spans="2:65" s="1" customFormat="1" ht="24.2" customHeight="1">
      <c r="B140" s="135"/>
      <c r="C140" s="136" t="s">
        <v>114</v>
      </c>
      <c r="D140" s="136" t="s">
        <v>168</v>
      </c>
      <c r="E140" s="137" t="s">
        <v>2057</v>
      </c>
      <c r="F140" s="138" t="s">
        <v>2058</v>
      </c>
      <c r="G140" s="139" t="s">
        <v>1052</v>
      </c>
      <c r="H140" s="166"/>
      <c r="I140" s="141"/>
      <c r="J140" s="142">
        <f t="shared" si="0"/>
        <v>0</v>
      </c>
      <c r="K140" s="143"/>
      <c r="L140" s="28"/>
      <c r="M140" s="150" t="s">
        <v>1</v>
      </c>
      <c r="N140" s="151" t="s">
        <v>40</v>
      </c>
      <c r="O140" s="152"/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48" t="s">
        <v>215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215</v>
      </c>
      <c r="BM140" s="148" t="s">
        <v>2059</v>
      </c>
    </row>
    <row r="141" spans="2:65" s="1" customFormat="1" ht="6.95" customHeight="1">
      <c r="B141" s="43"/>
      <c r="C141" s="44"/>
      <c r="D141" s="44"/>
      <c r="E141" s="44"/>
      <c r="F141" s="44"/>
      <c r="G141" s="44"/>
      <c r="H141" s="44"/>
      <c r="I141" s="44"/>
      <c r="J141" s="44"/>
      <c r="K141" s="44"/>
      <c r="L141" s="28"/>
    </row>
  </sheetData>
  <autoFilter ref="C121:K140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2060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ROUND(J120,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ROUND((SUM(BE120:BE187)),  2)</f>
        <v>0</v>
      </c>
      <c r="G33" s="91"/>
      <c r="H33" s="91"/>
      <c r="I33" s="92">
        <v>0.2</v>
      </c>
      <c r="J33" s="90">
        <f>ROUND(((SUM(BE120:BE187))*I33),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ROUND((SUM(BF120:BF187)),  2)</f>
        <v>0</v>
      </c>
      <c r="G34" s="91"/>
      <c r="H34" s="91"/>
      <c r="I34" s="92">
        <v>0.2</v>
      </c>
      <c r="J34" s="90">
        <f>ROUND(((SUM(BF120:BF187))*I34),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ROUND((SUM(BG120:BG187)),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ROUND((SUM(BH120:BH187)),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ROUND((SUM(BI120:BI187)),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04 - E1-9 - Slaboprúdová inštalácia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J120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2061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8" customFormat="1" ht="24.95" customHeight="1">
      <c r="B98" s="106"/>
      <c r="D98" s="107" t="s">
        <v>2062</v>
      </c>
      <c r="E98" s="108"/>
      <c r="F98" s="108"/>
      <c r="G98" s="108"/>
      <c r="H98" s="108"/>
      <c r="I98" s="108"/>
      <c r="J98" s="109">
        <f>J156</f>
        <v>0</v>
      </c>
      <c r="L98" s="106"/>
    </row>
    <row r="99" spans="2:12" s="8" customFormat="1" ht="24.95" customHeight="1">
      <c r="B99" s="106"/>
      <c r="D99" s="107" t="s">
        <v>2063</v>
      </c>
      <c r="E99" s="108"/>
      <c r="F99" s="108"/>
      <c r="G99" s="108"/>
      <c r="H99" s="108"/>
      <c r="I99" s="108"/>
      <c r="J99" s="109">
        <f>J169</f>
        <v>0</v>
      </c>
      <c r="L99" s="106"/>
    </row>
    <row r="100" spans="2:12" s="8" customFormat="1" ht="24.95" customHeight="1">
      <c r="B100" s="106"/>
      <c r="D100" s="107" t="s">
        <v>2064</v>
      </c>
      <c r="E100" s="108"/>
      <c r="F100" s="108"/>
      <c r="G100" s="108"/>
      <c r="H100" s="108"/>
      <c r="I100" s="108"/>
      <c r="J100" s="109">
        <f>J186</f>
        <v>0</v>
      </c>
      <c r="L100" s="106"/>
    </row>
    <row r="101" spans="2:12" s="1" customFormat="1" ht="21.75" customHeight="1">
      <c r="B101" s="28"/>
      <c r="L101" s="28"/>
    </row>
    <row r="102" spans="2:12" s="1" customFormat="1" ht="6.95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5" customHeight="1">
      <c r="B107" s="28"/>
      <c r="C107" s="17" t="s">
        <v>150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26.25" customHeight="1">
      <c r="B110" s="28"/>
      <c r="E110" s="215" t="str">
        <f>E7</f>
        <v>Obnova a modernizácia objektu Centra univerzitného športu pri SPU v Nitre</v>
      </c>
      <c r="F110" s="216"/>
      <c r="G110" s="216"/>
      <c r="H110" s="216"/>
      <c r="L110" s="28"/>
    </row>
    <row r="111" spans="2:12" s="1" customFormat="1" ht="12" customHeight="1">
      <c r="B111" s="28"/>
      <c r="C111" s="23" t="s">
        <v>127</v>
      </c>
      <c r="L111" s="28"/>
    </row>
    <row r="112" spans="2:12" s="1" customFormat="1" ht="16.5" customHeight="1">
      <c r="B112" s="28"/>
      <c r="E112" s="177" t="str">
        <f>E9</f>
        <v>04 - E1-9 - Slaboprúdová inštalácia</v>
      </c>
      <c r="F112" s="217"/>
      <c r="G112" s="217"/>
      <c r="H112" s="21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>Nitra</v>
      </c>
      <c r="I114" s="23" t="s">
        <v>21</v>
      </c>
      <c r="J114" s="51">
        <f>IF(J12="","",J12)</f>
        <v>45406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22</v>
      </c>
      <c r="F116" s="21" t="str">
        <f>E15</f>
        <v>SPU v Nitre</v>
      </c>
      <c r="I116" s="23" t="s">
        <v>28</v>
      </c>
      <c r="J116" s="26" t="str">
        <f>E21</f>
        <v>Ing. Stanislav Mikle</v>
      </c>
      <c r="L116" s="28"/>
    </row>
    <row r="117" spans="2:65" s="1" customFormat="1" ht="15.2" customHeight="1">
      <c r="B117" s="28"/>
      <c r="C117" s="23" t="s">
        <v>26</v>
      </c>
      <c r="F117" s="21" t="str">
        <f>IF(E18="","",E18)</f>
        <v>Vyplň údaj</v>
      </c>
      <c r="I117" s="23" t="s">
        <v>31</v>
      </c>
      <c r="J117" s="26" t="str">
        <f>E24</f>
        <v>Béger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4"/>
      <c r="C119" s="115" t="s">
        <v>151</v>
      </c>
      <c r="D119" s="116" t="s">
        <v>59</v>
      </c>
      <c r="E119" s="116" t="s">
        <v>55</v>
      </c>
      <c r="F119" s="116" t="s">
        <v>56</v>
      </c>
      <c r="G119" s="116" t="s">
        <v>152</v>
      </c>
      <c r="H119" s="116" t="s">
        <v>153</v>
      </c>
      <c r="I119" s="116" t="s">
        <v>154</v>
      </c>
      <c r="J119" s="117" t="s">
        <v>131</v>
      </c>
      <c r="K119" s="118" t="s">
        <v>155</v>
      </c>
      <c r="L119" s="114"/>
      <c r="M119" s="58" t="s">
        <v>1</v>
      </c>
      <c r="N119" s="59" t="s">
        <v>38</v>
      </c>
      <c r="O119" s="59" t="s">
        <v>156</v>
      </c>
      <c r="P119" s="59" t="s">
        <v>157</v>
      </c>
      <c r="Q119" s="59" t="s">
        <v>158</v>
      </c>
      <c r="R119" s="59" t="s">
        <v>159</v>
      </c>
      <c r="S119" s="59" t="s">
        <v>160</v>
      </c>
      <c r="T119" s="60" t="s">
        <v>161</v>
      </c>
    </row>
    <row r="120" spans="2:65" s="1" customFormat="1" ht="22.9" customHeight="1">
      <c r="B120" s="28"/>
      <c r="C120" s="63" t="s">
        <v>132</v>
      </c>
      <c r="J120" s="119">
        <f>BK120</f>
        <v>0</v>
      </c>
      <c r="L120" s="28"/>
      <c r="M120" s="61"/>
      <c r="N120" s="52"/>
      <c r="O120" s="52"/>
      <c r="P120" s="120">
        <f>P121+P156+P169+P186</f>
        <v>0</v>
      </c>
      <c r="Q120" s="52"/>
      <c r="R120" s="120">
        <f>R121+R156+R169+R186</f>
        <v>0</v>
      </c>
      <c r="S120" s="52"/>
      <c r="T120" s="121">
        <f>T121+T156+T169+T186</f>
        <v>0</v>
      </c>
      <c r="AT120" s="13" t="s">
        <v>73</v>
      </c>
      <c r="AU120" s="13" t="s">
        <v>133</v>
      </c>
      <c r="BK120" s="122">
        <f>BK121+BK156+BK169+BK186</f>
        <v>0</v>
      </c>
    </row>
    <row r="121" spans="2:65" s="11" customFormat="1" ht="25.9" customHeight="1">
      <c r="B121" s="123"/>
      <c r="D121" s="124" t="s">
        <v>73</v>
      </c>
      <c r="E121" s="125" t="s">
        <v>2065</v>
      </c>
      <c r="F121" s="125" t="s">
        <v>2066</v>
      </c>
      <c r="I121" s="126"/>
      <c r="J121" s="127">
        <f>BK121</f>
        <v>0</v>
      </c>
      <c r="L121" s="123"/>
      <c r="M121" s="128"/>
      <c r="P121" s="129">
        <f>SUM(P122:P155)</f>
        <v>0</v>
      </c>
      <c r="R121" s="129">
        <f>SUM(R122:R155)</f>
        <v>0</v>
      </c>
      <c r="T121" s="130">
        <f>SUM(T122:T155)</f>
        <v>0</v>
      </c>
      <c r="AR121" s="124" t="s">
        <v>82</v>
      </c>
      <c r="AT121" s="131" t="s">
        <v>73</v>
      </c>
      <c r="AU121" s="131" t="s">
        <v>74</v>
      </c>
      <c r="AY121" s="124" t="s">
        <v>164</v>
      </c>
      <c r="BK121" s="132">
        <f>SUM(BK122:BK155)</f>
        <v>0</v>
      </c>
    </row>
    <row r="122" spans="2:65" s="1" customFormat="1" ht="66.75" customHeight="1">
      <c r="B122" s="135"/>
      <c r="C122" s="136" t="s">
        <v>82</v>
      </c>
      <c r="D122" s="136" t="s">
        <v>168</v>
      </c>
      <c r="E122" s="137" t="s">
        <v>2067</v>
      </c>
      <c r="F122" s="138" t="s">
        <v>2068</v>
      </c>
      <c r="G122" s="139" t="s">
        <v>192</v>
      </c>
      <c r="H122" s="140">
        <v>1</v>
      </c>
      <c r="I122" s="141"/>
      <c r="J122" s="142">
        <f t="shared" ref="J122:J155" si="0">ROUND(I122*H122,2)</f>
        <v>0</v>
      </c>
      <c r="K122" s="143"/>
      <c r="L122" s="28"/>
      <c r="M122" s="144" t="s">
        <v>1</v>
      </c>
      <c r="N122" s="145" t="s">
        <v>40</v>
      </c>
      <c r="P122" s="146">
        <f t="shared" ref="P122:P155" si="1">O122*H122</f>
        <v>0</v>
      </c>
      <c r="Q122" s="146">
        <v>0</v>
      </c>
      <c r="R122" s="146">
        <f t="shared" ref="R122:R155" si="2">Q122*H122</f>
        <v>0</v>
      </c>
      <c r="S122" s="146">
        <v>0</v>
      </c>
      <c r="T122" s="147">
        <f t="shared" ref="T122:T155" si="3">S122*H122</f>
        <v>0</v>
      </c>
      <c r="AR122" s="148" t="s">
        <v>453</v>
      </c>
      <c r="AT122" s="148" t="s">
        <v>168</v>
      </c>
      <c r="AU122" s="148" t="s">
        <v>82</v>
      </c>
      <c r="AY122" s="13" t="s">
        <v>164</v>
      </c>
      <c r="BE122" s="149">
        <f t="shared" ref="BE122:BE155" si="4">IF(N122="základná",J122,0)</f>
        <v>0</v>
      </c>
      <c r="BF122" s="149">
        <f t="shared" ref="BF122:BF155" si="5">IF(N122="znížená",J122,0)</f>
        <v>0</v>
      </c>
      <c r="BG122" s="149">
        <f t="shared" ref="BG122:BG155" si="6">IF(N122="zákl. prenesená",J122,0)</f>
        <v>0</v>
      </c>
      <c r="BH122" s="149">
        <f t="shared" ref="BH122:BH155" si="7">IF(N122="zníž. prenesená",J122,0)</f>
        <v>0</v>
      </c>
      <c r="BI122" s="149">
        <f t="shared" ref="BI122:BI155" si="8">IF(N122="nulová",J122,0)</f>
        <v>0</v>
      </c>
      <c r="BJ122" s="13" t="s">
        <v>173</v>
      </c>
      <c r="BK122" s="149">
        <f t="shared" ref="BK122:BK155" si="9">ROUND(I122*H122,2)</f>
        <v>0</v>
      </c>
      <c r="BL122" s="13" t="s">
        <v>453</v>
      </c>
      <c r="BM122" s="148" t="s">
        <v>173</v>
      </c>
    </row>
    <row r="123" spans="2:65" s="1" customFormat="1" ht="37.9" customHeight="1">
      <c r="B123" s="135"/>
      <c r="C123" s="136" t="s">
        <v>173</v>
      </c>
      <c r="D123" s="136" t="s">
        <v>168</v>
      </c>
      <c r="E123" s="137" t="s">
        <v>2069</v>
      </c>
      <c r="F123" s="138" t="s">
        <v>2070</v>
      </c>
      <c r="G123" s="139" t="s">
        <v>192</v>
      </c>
      <c r="H123" s="140">
        <v>1</v>
      </c>
      <c r="I123" s="141"/>
      <c r="J123" s="142">
        <f t="shared" si="0"/>
        <v>0</v>
      </c>
      <c r="K123" s="143"/>
      <c r="L123" s="28"/>
      <c r="M123" s="144" t="s">
        <v>1</v>
      </c>
      <c r="N123" s="145" t="s">
        <v>40</v>
      </c>
      <c r="P123" s="146">
        <f t="shared" si="1"/>
        <v>0</v>
      </c>
      <c r="Q123" s="146">
        <v>0</v>
      </c>
      <c r="R123" s="146">
        <f t="shared" si="2"/>
        <v>0</v>
      </c>
      <c r="S123" s="146">
        <v>0</v>
      </c>
      <c r="T123" s="147">
        <f t="shared" si="3"/>
        <v>0</v>
      </c>
      <c r="AR123" s="148" t="s">
        <v>453</v>
      </c>
      <c r="AT123" s="148" t="s">
        <v>168</v>
      </c>
      <c r="AU123" s="148" t="s">
        <v>82</v>
      </c>
      <c r="AY123" s="13" t="s">
        <v>164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173</v>
      </c>
      <c r="BK123" s="149">
        <f t="shared" si="9"/>
        <v>0</v>
      </c>
      <c r="BL123" s="13" t="s">
        <v>453</v>
      </c>
      <c r="BM123" s="148" t="s">
        <v>172</v>
      </c>
    </row>
    <row r="124" spans="2:65" s="1" customFormat="1" ht="37.9" customHeight="1">
      <c r="B124" s="135"/>
      <c r="C124" s="136" t="s">
        <v>525</v>
      </c>
      <c r="D124" s="136" t="s">
        <v>168</v>
      </c>
      <c r="E124" s="137" t="s">
        <v>2071</v>
      </c>
      <c r="F124" s="138" t="s">
        <v>2072</v>
      </c>
      <c r="G124" s="139" t="s">
        <v>192</v>
      </c>
      <c r="H124" s="140">
        <v>7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40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453</v>
      </c>
      <c r="AT124" s="148" t="s">
        <v>168</v>
      </c>
      <c r="AU124" s="148" t="s">
        <v>82</v>
      </c>
      <c r="AY124" s="13" t="s">
        <v>164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173</v>
      </c>
      <c r="BK124" s="149">
        <f t="shared" si="9"/>
        <v>0</v>
      </c>
      <c r="BL124" s="13" t="s">
        <v>453</v>
      </c>
      <c r="BM124" s="148" t="s">
        <v>535</v>
      </c>
    </row>
    <row r="125" spans="2:65" s="1" customFormat="1" ht="33" customHeight="1">
      <c r="B125" s="135"/>
      <c r="C125" s="136" t="s">
        <v>172</v>
      </c>
      <c r="D125" s="136" t="s">
        <v>168</v>
      </c>
      <c r="E125" s="137" t="s">
        <v>2073</v>
      </c>
      <c r="F125" s="138" t="s">
        <v>2074</v>
      </c>
      <c r="G125" s="139" t="s">
        <v>192</v>
      </c>
      <c r="H125" s="140">
        <v>2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40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453</v>
      </c>
      <c r="AT125" s="148" t="s">
        <v>168</v>
      </c>
      <c r="AU125" s="148" t="s">
        <v>82</v>
      </c>
      <c r="AY125" s="13" t="s">
        <v>164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173</v>
      </c>
      <c r="BK125" s="149">
        <f t="shared" si="9"/>
        <v>0</v>
      </c>
      <c r="BL125" s="13" t="s">
        <v>453</v>
      </c>
      <c r="BM125" s="148" t="s">
        <v>543</v>
      </c>
    </row>
    <row r="126" spans="2:65" s="1" customFormat="1" ht="33" customHeight="1">
      <c r="B126" s="135"/>
      <c r="C126" s="136" t="s">
        <v>483</v>
      </c>
      <c r="D126" s="136" t="s">
        <v>168</v>
      </c>
      <c r="E126" s="137" t="s">
        <v>2075</v>
      </c>
      <c r="F126" s="138" t="s">
        <v>2076</v>
      </c>
      <c r="G126" s="139" t="s">
        <v>192</v>
      </c>
      <c r="H126" s="140">
        <v>2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453</v>
      </c>
      <c r="AT126" s="148" t="s">
        <v>168</v>
      </c>
      <c r="AU126" s="148" t="s">
        <v>82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453</v>
      </c>
      <c r="BM126" s="148" t="s">
        <v>108</v>
      </c>
    </row>
    <row r="127" spans="2:65" s="1" customFormat="1" ht="24.2" customHeight="1">
      <c r="B127" s="135"/>
      <c r="C127" s="136" t="s">
        <v>535</v>
      </c>
      <c r="D127" s="136" t="s">
        <v>168</v>
      </c>
      <c r="E127" s="137" t="s">
        <v>2077</v>
      </c>
      <c r="F127" s="138" t="s">
        <v>2078</v>
      </c>
      <c r="G127" s="139" t="s">
        <v>192</v>
      </c>
      <c r="H127" s="140">
        <v>25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453</v>
      </c>
      <c r="AT127" s="148" t="s">
        <v>168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114</v>
      </c>
    </row>
    <row r="128" spans="2:65" s="1" customFormat="1" ht="24.2" customHeight="1">
      <c r="B128" s="135"/>
      <c r="C128" s="136" t="s">
        <v>539</v>
      </c>
      <c r="D128" s="136" t="s">
        <v>168</v>
      </c>
      <c r="E128" s="137" t="s">
        <v>2079</v>
      </c>
      <c r="F128" s="138" t="s">
        <v>2080</v>
      </c>
      <c r="G128" s="139" t="s">
        <v>192</v>
      </c>
      <c r="H128" s="140">
        <v>168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453</v>
      </c>
      <c r="AT128" s="148" t="s">
        <v>168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120</v>
      </c>
    </row>
    <row r="129" spans="2:65" s="1" customFormat="1" ht="24.2" customHeight="1">
      <c r="B129" s="135"/>
      <c r="C129" s="136" t="s">
        <v>543</v>
      </c>
      <c r="D129" s="136" t="s">
        <v>168</v>
      </c>
      <c r="E129" s="137" t="s">
        <v>2081</v>
      </c>
      <c r="F129" s="138" t="s">
        <v>2082</v>
      </c>
      <c r="G129" s="139" t="s">
        <v>192</v>
      </c>
      <c r="H129" s="140">
        <v>168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453</v>
      </c>
      <c r="AT129" s="148" t="s">
        <v>168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215</v>
      </c>
    </row>
    <row r="130" spans="2:65" s="1" customFormat="1" ht="24.2" customHeight="1">
      <c r="B130" s="135"/>
      <c r="C130" s="136" t="s">
        <v>165</v>
      </c>
      <c r="D130" s="136" t="s">
        <v>168</v>
      </c>
      <c r="E130" s="137" t="s">
        <v>2083</v>
      </c>
      <c r="F130" s="138" t="s">
        <v>2084</v>
      </c>
      <c r="G130" s="139" t="s">
        <v>192</v>
      </c>
      <c r="H130" s="140">
        <v>35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453</v>
      </c>
      <c r="AT130" s="148" t="s">
        <v>168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223</v>
      </c>
    </row>
    <row r="131" spans="2:65" s="1" customFormat="1" ht="24.2" customHeight="1">
      <c r="B131" s="135"/>
      <c r="C131" s="136" t="s">
        <v>108</v>
      </c>
      <c r="D131" s="136" t="s">
        <v>168</v>
      </c>
      <c r="E131" s="137" t="s">
        <v>2085</v>
      </c>
      <c r="F131" s="138" t="s">
        <v>2086</v>
      </c>
      <c r="G131" s="139" t="s">
        <v>192</v>
      </c>
      <c r="H131" s="140">
        <v>3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453</v>
      </c>
      <c r="AT131" s="148" t="s">
        <v>168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7</v>
      </c>
    </row>
    <row r="132" spans="2:65" s="1" customFormat="1" ht="16.5" customHeight="1">
      <c r="B132" s="135"/>
      <c r="C132" s="136" t="s">
        <v>111</v>
      </c>
      <c r="D132" s="136" t="s">
        <v>168</v>
      </c>
      <c r="E132" s="137" t="s">
        <v>2087</v>
      </c>
      <c r="F132" s="138" t="s">
        <v>2088</v>
      </c>
      <c r="G132" s="139" t="s">
        <v>192</v>
      </c>
      <c r="H132" s="140">
        <v>100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453</v>
      </c>
      <c r="AT132" s="148" t="s">
        <v>168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238</v>
      </c>
    </row>
    <row r="133" spans="2:65" s="1" customFormat="1" ht="16.5" customHeight="1">
      <c r="B133" s="135"/>
      <c r="C133" s="136" t="s">
        <v>114</v>
      </c>
      <c r="D133" s="136" t="s">
        <v>168</v>
      </c>
      <c r="E133" s="137" t="s">
        <v>2089</v>
      </c>
      <c r="F133" s="138" t="s">
        <v>2090</v>
      </c>
      <c r="G133" s="139" t="s">
        <v>192</v>
      </c>
      <c r="H133" s="140">
        <v>6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453</v>
      </c>
      <c r="AT133" s="148" t="s">
        <v>168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255</v>
      </c>
    </row>
    <row r="134" spans="2:65" s="1" customFormat="1" ht="49.15" customHeight="1">
      <c r="B134" s="135"/>
      <c r="C134" s="136" t="s">
        <v>117</v>
      </c>
      <c r="D134" s="136" t="s">
        <v>168</v>
      </c>
      <c r="E134" s="137" t="s">
        <v>2091</v>
      </c>
      <c r="F134" s="138" t="s">
        <v>2092</v>
      </c>
      <c r="G134" s="139" t="s">
        <v>192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453</v>
      </c>
      <c r="AT134" s="148" t="s">
        <v>168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263</v>
      </c>
    </row>
    <row r="135" spans="2:65" s="1" customFormat="1" ht="24.2" customHeight="1">
      <c r="B135" s="135"/>
      <c r="C135" s="136" t="s">
        <v>120</v>
      </c>
      <c r="D135" s="136" t="s">
        <v>168</v>
      </c>
      <c r="E135" s="137" t="s">
        <v>2093</v>
      </c>
      <c r="F135" s="138" t="s">
        <v>2094</v>
      </c>
      <c r="G135" s="139" t="s">
        <v>192</v>
      </c>
      <c r="H135" s="140">
        <v>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453</v>
      </c>
      <c r="AT135" s="148" t="s">
        <v>168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271</v>
      </c>
    </row>
    <row r="136" spans="2:65" s="1" customFormat="1" ht="16.5" customHeight="1">
      <c r="B136" s="135"/>
      <c r="C136" s="136" t="s">
        <v>123</v>
      </c>
      <c r="D136" s="136" t="s">
        <v>168</v>
      </c>
      <c r="E136" s="137" t="s">
        <v>2095</v>
      </c>
      <c r="F136" s="138" t="s">
        <v>2096</v>
      </c>
      <c r="G136" s="139" t="s">
        <v>192</v>
      </c>
      <c r="H136" s="140">
        <v>2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453</v>
      </c>
      <c r="AT136" s="148" t="s">
        <v>168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276</v>
      </c>
    </row>
    <row r="137" spans="2:65" s="1" customFormat="1" ht="24.2" customHeight="1">
      <c r="B137" s="135"/>
      <c r="C137" s="136" t="s">
        <v>215</v>
      </c>
      <c r="D137" s="136" t="s">
        <v>168</v>
      </c>
      <c r="E137" s="137" t="s">
        <v>2097</v>
      </c>
      <c r="F137" s="138" t="s">
        <v>2098</v>
      </c>
      <c r="G137" s="139" t="s">
        <v>192</v>
      </c>
      <c r="H137" s="140">
        <v>2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453</v>
      </c>
      <c r="AT137" s="148" t="s">
        <v>168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284</v>
      </c>
    </row>
    <row r="138" spans="2:65" s="1" customFormat="1" ht="24.2" customHeight="1">
      <c r="B138" s="135"/>
      <c r="C138" s="136" t="s">
        <v>219</v>
      </c>
      <c r="D138" s="136" t="s">
        <v>168</v>
      </c>
      <c r="E138" s="137" t="s">
        <v>2099</v>
      </c>
      <c r="F138" s="138" t="s">
        <v>2100</v>
      </c>
      <c r="G138" s="139" t="s">
        <v>192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453</v>
      </c>
      <c r="AT138" s="148" t="s">
        <v>168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292</v>
      </c>
    </row>
    <row r="139" spans="2:65" s="1" customFormat="1" ht="24.2" customHeight="1">
      <c r="B139" s="135"/>
      <c r="C139" s="136" t="s">
        <v>223</v>
      </c>
      <c r="D139" s="136" t="s">
        <v>168</v>
      </c>
      <c r="E139" s="137" t="s">
        <v>2101</v>
      </c>
      <c r="F139" s="138" t="s">
        <v>2102</v>
      </c>
      <c r="G139" s="139" t="s">
        <v>192</v>
      </c>
      <c r="H139" s="140">
        <v>24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453</v>
      </c>
      <c r="AT139" s="148" t="s">
        <v>168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300</v>
      </c>
    </row>
    <row r="140" spans="2:65" s="1" customFormat="1" ht="24.2" customHeight="1">
      <c r="B140" s="135"/>
      <c r="C140" s="136" t="s">
        <v>227</v>
      </c>
      <c r="D140" s="136" t="s">
        <v>168</v>
      </c>
      <c r="E140" s="137" t="s">
        <v>2103</v>
      </c>
      <c r="F140" s="138" t="s">
        <v>2104</v>
      </c>
      <c r="G140" s="139" t="s">
        <v>192</v>
      </c>
      <c r="H140" s="140">
        <v>5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453</v>
      </c>
      <c r="AT140" s="148" t="s">
        <v>168</v>
      </c>
      <c r="AU140" s="148" t="s">
        <v>82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453</v>
      </c>
      <c r="BM140" s="148" t="s">
        <v>322</v>
      </c>
    </row>
    <row r="141" spans="2:65" s="1" customFormat="1" ht="24.2" customHeight="1">
      <c r="B141" s="135"/>
      <c r="C141" s="136" t="s">
        <v>7</v>
      </c>
      <c r="D141" s="136" t="s">
        <v>168</v>
      </c>
      <c r="E141" s="137" t="s">
        <v>2105</v>
      </c>
      <c r="F141" s="138" t="s">
        <v>2106</v>
      </c>
      <c r="G141" s="139" t="s">
        <v>192</v>
      </c>
      <c r="H141" s="140">
        <v>5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453</v>
      </c>
      <c r="AT141" s="148" t="s">
        <v>168</v>
      </c>
      <c r="AU141" s="148" t="s">
        <v>82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453</v>
      </c>
      <c r="BM141" s="148" t="s">
        <v>330</v>
      </c>
    </row>
    <row r="142" spans="2:65" s="1" customFormat="1" ht="44.25" customHeight="1">
      <c r="B142" s="135"/>
      <c r="C142" s="136" t="s">
        <v>234</v>
      </c>
      <c r="D142" s="136" t="s">
        <v>168</v>
      </c>
      <c r="E142" s="137" t="s">
        <v>2107</v>
      </c>
      <c r="F142" s="138" t="s">
        <v>2108</v>
      </c>
      <c r="G142" s="139" t="s">
        <v>249</v>
      </c>
      <c r="H142" s="140">
        <v>250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453</v>
      </c>
      <c r="AT142" s="148" t="s">
        <v>168</v>
      </c>
      <c r="AU142" s="148" t="s">
        <v>82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453</v>
      </c>
      <c r="BM142" s="148" t="s">
        <v>340</v>
      </c>
    </row>
    <row r="143" spans="2:65" s="1" customFormat="1" ht="44.25" customHeight="1">
      <c r="B143" s="135"/>
      <c r="C143" s="136" t="s">
        <v>238</v>
      </c>
      <c r="D143" s="136" t="s">
        <v>168</v>
      </c>
      <c r="E143" s="137" t="s">
        <v>2109</v>
      </c>
      <c r="F143" s="138" t="s">
        <v>2110</v>
      </c>
      <c r="G143" s="139" t="s">
        <v>249</v>
      </c>
      <c r="H143" s="140">
        <v>250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453</v>
      </c>
      <c r="AT143" s="148" t="s">
        <v>168</v>
      </c>
      <c r="AU143" s="148" t="s">
        <v>82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453</v>
      </c>
      <c r="BM143" s="148" t="s">
        <v>348</v>
      </c>
    </row>
    <row r="144" spans="2:65" s="1" customFormat="1" ht="16.5" customHeight="1">
      <c r="B144" s="135"/>
      <c r="C144" s="136" t="s">
        <v>242</v>
      </c>
      <c r="D144" s="136" t="s">
        <v>168</v>
      </c>
      <c r="E144" s="137" t="s">
        <v>2111</v>
      </c>
      <c r="F144" s="138" t="s">
        <v>2112</v>
      </c>
      <c r="G144" s="139" t="s">
        <v>249</v>
      </c>
      <c r="H144" s="140">
        <v>4000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453</v>
      </c>
      <c r="AT144" s="148" t="s">
        <v>168</v>
      </c>
      <c r="AU144" s="148" t="s">
        <v>82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453</v>
      </c>
      <c r="BM144" s="148" t="s">
        <v>367</v>
      </c>
    </row>
    <row r="145" spans="2:65" s="1" customFormat="1" ht="24.2" customHeight="1">
      <c r="B145" s="135"/>
      <c r="C145" s="136" t="s">
        <v>255</v>
      </c>
      <c r="D145" s="136" t="s">
        <v>168</v>
      </c>
      <c r="E145" s="137" t="s">
        <v>2113</v>
      </c>
      <c r="F145" s="138" t="s">
        <v>2114</v>
      </c>
      <c r="G145" s="139" t="s">
        <v>192</v>
      </c>
      <c r="H145" s="140">
        <v>52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453</v>
      </c>
      <c r="AT145" s="148" t="s">
        <v>168</v>
      </c>
      <c r="AU145" s="148" t="s">
        <v>82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453</v>
      </c>
      <c r="BM145" s="148" t="s">
        <v>379</v>
      </c>
    </row>
    <row r="146" spans="2:65" s="1" customFormat="1" ht="21.75" customHeight="1">
      <c r="B146" s="135"/>
      <c r="C146" s="136" t="s">
        <v>259</v>
      </c>
      <c r="D146" s="136" t="s">
        <v>168</v>
      </c>
      <c r="E146" s="137" t="s">
        <v>2115</v>
      </c>
      <c r="F146" s="138" t="s">
        <v>2116</v>
      </c>
      <c r="G146" s="139" t="s">
        <v>192</v>
      </c>
      <c r="H146" s="140">
        <v>4</v>
      </c>
      <c r="I146" s="141"/>
      <c r="J146" s="142">
        <f t="shared" si="0"/>
        <v>0</v>
      </c>
      <c r="K146" s="143"/>
      <c r="L146" s="28"/>
      <c r="M146" s="144" t="s">
        <v>1</v>
      </c>
      <c r="N146" s="14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453</v>
      </c>
      <c r="AT146" s="148" t="s">
        <v>168</v>
      </c>
      <c r="AU146" s="148" t="s">
        <v>82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453</v>
      </c>
      <c r="BM146" s="148" t="s">
        <v>387</v>
      </c>
    </row>
    <row r="147" spans="2:65" s="1" customFormat="1" ht="16.5" customHeight="1">
      <c r="B147" s="135"/>
      <c r="C147" s="136" t="s">
        <v>263</v>
      </c>
      <c r="D147" s="136" t="s">
        <v>168</v>
      </c>
      <c r="E147" s="137" t="s">
        <v>2117</v>
      </c>
      <c r="F147" s="138" t="s">
        <v>2118</v>
      </c>
      <c r="G147" s="139" t="s">
        <v>192</v>
      </c>
      <c r="H147" s="140">
        <v>208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453</v>
      </c>
      <c r="AT147" s="148" t="s">
        <v>168</v>
      </c>
      <c r="AU147" s="148" t="s">
        <v>82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453</v>
      </c>
      <c r="BM147" s="148" t="s">
        <v>395</v>
      </c>
    </row>
    <row r="148" spans="2:65" s="1" customFormat="1" ht="16.5" customHeight="1">
      <c r="B148" s="135"/>
      <c r="C148" s="136" t="s">
        <v>267</v>
      </c>
      <c r="D148" s="136" t="s">
        <v>168</v>
      </c>
      <c r="E148" s="137" t="s">
        <v>2119</v>
      </c>
      <c r="F148" s="138" t="s">
        <v>2120</v>
      </c>
      <c r="G148" s="139" t="s">
        <v>192</v>
      </c>
      <c r="H148" s="140">
        <v>850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453</v>
      </c>
      <c r="AT148" s="148" t="s">
        <v>168</v>
      </c>
      <c r="AU148" s="148" t="s">
        <v>82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453</v>
      </c>
      <c r="BM148" s="148" t="s">
        <v>404</v>
      </c>
    </row>
    <row r="149" spans="2:65" s="1" customFormat="1" ht="16.5" customHeight="1">
      <c r="B149" s="135"/>
      <c r="C149" s="136" t="s">
        <v>271</v>
      </c>
      <c r="D149" s="136" t="s">
        <v>168</v>
      </c>
      <c r="E149" s="137" t="s">
        <v>2121</v>
      </c>
      <c r="F149" s="138" t="s">
        <v>2122</v>
      </c>
      <c r="G149" s="139" t="s">
        <v>192</v>
      </c>
      <c r="H149" s="140">
        <v>850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453</v>
      </c>
      <c r="AT149" s="148" t="s">
        <v>168</v>
      </c>
      <c r="AU149" s="148" t="s">
        <v>82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453</v>
      </c>
      <c r="BM149" s="148" t="s">
        <v>418</v>
      </c>
    </row>
    <row r="150" spans="2:65" s="1" customFormat="1" ht="16.5" customHeight="1">
      <c r="B150" s="135"/>
      <c r="C150" s="136" t="s">
        <v>609</v>
      </c>
      <c r="D150" s="136" t="s">
        <v>168</v>
      </c>
      <c r="E150" s="137" t="s">
        <v>2123</v>
      </c>
      <c r="F150" s="138" t="s">
        <v>2124</v>
      </c>
      <c r="G150" s="139" t="s">
        <v>192</v>
      </c>
      <c r="H150" s="140">
        <v>104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453</v>
      </c>
      <c r="AT150" s="148" t="s">
        <v>168</v>
      </c>
      <c r="AU150" s="148" t="s">
        <v>82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453</v>
      </c>
      <c r="BM150" s="148" t="s">
        <v>427</v>
      </c>
    </row>
    <row r="151" spans="2:65" s="1" customFormat="1" ht="16.5" customHeight="1">
      <c r="B151" s="135"/>
      <c r="C151" s="136" t="s">
        <v>276</v>
      </c>
      <c r="D151" s="136" t="s">
        <v>168</v>
      </c>
      <c r="E151" s="137" t="s">
        <v>2125</v>
      </c>
      <c r="F151" s="138" t="s">
        <v>2126</v>
      </c>
      <c r="G151" s="139" t="s">
        <v>192</v>
      </c>
      <c r="H151" s="140">
        <v>850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453</v>
      </c>
      <c r="AT151" s="148" t="s">
        <v>168</v>
      </c>
      <c r="AU151" s="148" t="s">
        <v>82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453</v>
      </c>
      <c r="BM151" s="148" t="s">
        <v>435</v>
      </c>
    </row>
    <row r="152" spans="2:65" s="1" customFormat="1" ht="24.2" customHeight="1">
      <c r="B152" s="135"/>
      <c r="C152" s="136" t="s">
        <v>280</v>
      </c>
      <c r="D152" s="136" t="s">
        <v>168</v>
      </c>
      <c r="E152" s="137" t="s">
        <v>2127</v>
      </c>
      <c r="F152" s="138" t="s">
        <v>2128</v>
      </c>
      <c r="G152" s="139" t="s">
        <v>192</v>
      </c>
      <c r="H152" s="140">
        <v>150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453</v>
      </c>
      <c r="AT152" s="148" t="s">
        <v>168</v>
      </c>
      <c r="AU152" s="148" t="s">
        <v>82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453</v>
      </c>
      <c r="BM152" s="148" t="s">
        <v>445</v>
      </c>
    </row>
    <row r="153" spans="2:65" s="1" customFormat="1" ht="16.5" customHeight="1">
      <c r="B153" s="135"/>
      <c r="C153" s="136" t="s">
        <v>284</v>
      </c>
      <c r="D153" s="136" t="s">
        <v>168</v>
      </c>
      <c r="E153" s="137" t="s">
        <v>2129</v>
      </c>
      <c r="F153" s="138" t="s">
        <v>2130</v>
      </c>
      <c r="G153" s="139" t="s">
        <v>192</v>
      </c>
      <c r="H153" s="140">
        <v>154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453</v>
      </c>
      <c r="AT153" s="148" t="s">
        <v>168</v>
      </c>
      <c r="AU153" s="148" t="s">
        <v>82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453</v>
      </c>
      <c r="BM153" s="148" t="s">
        <v>453</v>
      </c>
    </row>
    <row r="154" spans="2:65" s="1" customFormat="1" ht="16.5" customHeight="1">
      <c r="B154" s="135"/>
      <c r="C154" s="136" t="s">
        <v>288</v>
      </c>
      <c r="D154" s="136" t="s">
        <v>168</v>
      </c>
      <c r="E154" s="137" t="s">
        <v>2131</v>
      </c>
      <c r="F154" s="138" t="s">
        <v>2132</v>
      </c>
      <c r="G154" s="139" t="s">
        <v>192</v>
      </c>
      <c r="H154" s="140">
        <v>24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453</v>
      </c>
      <c r="AT154" s="148" t="s">
        <v>168</v>
      </c>
      <c r="AU154" s="148" t="s">
        <v>82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453</v>
      </c>
      <c r="BM154" s="148" t="s">
        <v>463</v>
      </c>
    </row>
    <row r="155" spans="2:65" s="1" customFormat="1" ht="16.5" customHeight="1">
      <c r="B155" s="135"/>
      <c r="C155" s="136" t="s">
        <v>292</v>
      </c>
      <c r="D155" s="136" t="s">
        <v>168</v>
      </c>
      <c r="E155" s="137" t="s">
        <v>2133</v>
      </c>
      <c r="F155" s="138" t="s">
        <v>2134</v>
      </c>
      <c r="G155" s="139" t="s">
        <v>192</v>
      </c>
      <c r="H155" s="140">
        <v>1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453</v>
      </c>
      <c r="AT155" s="148" t="s">
        <v>168</v>
      </c>
      <c r="AU155" s="148" t="s">
        <v>82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453</v>
      </c>
      <c r="BM155" s="148" t="s">
        <v>473</v>
      </c>
    </row>
    <row r="156" spans="2:65" s="11" customFormat="1" ht="25.9" customHeight="1">
      <c r="B156" s="123"/>
      <c r="D156" s="124" t="s">
        <v>73</v>
      </c>
      <c r="E156" s="125" t="s">
        <v>2135</v>
      </c>
      <c r="F156" s="125" t="s">
        <v>2136</v>
      </c>
      <c r="I156" s="126"/>
      <c r="J156" s="127">
        <f>BK156</f>
        <v>0</v>
      </c>
      <c r="L156" s="123"/>
      <c r="M156" s="128"/>
      <c r="P156" s="129">
        <f>SUM(P157:P168)</f>
        <v>0</v>
      </c>
      <c r="R156" s="129">
        <f>SUM(R157:R168)</f>
        <v>0</v>
      </c>
      <c r="T156" s="130">
        <f>SUM(T157:T168)</f>
        <v>0</v>
      </c>
      <c r="AR156" s="124" t="s">
        <v>82</v>
      </c>
      <c r="AT156" s="131" t="s">
        <v>73</v>
      </c>
      <c r="AU156" s="131" t="s">
        <v>74</v>
      </c>
      <c r="AY156" s="124" t="s">
        <v>164</v>
      </c>
      <c r="BK156" s="132">
        <f>SUM(BK157:BK168)</f>
        <v>0</v>
      </c>
    </row>
    <row r="157" spans="2:65" s="1" customFormat="1" ht="24.2" customHeight="1">
      <c r="B157" s="135"/>
      <c r="C157" s="136" t="s">
        <v>296</v>
      </c>
      <c r="D157" s="136" t="s">
        <v>168</v>
      </c>
      <c r="E157" s="137" t="s">
        <v>2137</v>
      </c>
      <c r="F157" s="138" t="s">
        <v>2138</v>
      </c>
      <c r="G157" s="139" t="s">
        <v>192</v>
      </c>
      <c r="H157" s="140">
        <v>1</v>
      </c>
      <c r="I157" s="141"/>
      <c r="J157" s="142">
        <f t="shared" ref="J157:J168" si="10">ROUND(I157*H157,2)</f>
        <v>0</v>
      </c>
      <c r="K157" s="143"/>
      <c r="L157" s="28"/>
      <c r="M157" s="144" t="s">
        <v>1</v>
      </c>
      <c r="N157" s="145" t="s">
        <v>40</v>
      </c>
      <c r="P157" s="146">
        <f t="shared" ref="P157:P168" si="11">O157*H157</f>
        <v>0</v>
      </c>
      <c r="Q157" s="146">
        <v>0</v>
      </c>
      <c r="R157" s="146">
        <f t="shared" ref="R157:R168" si="12">Q157*H157</f>
        <v>0</v>
      </c>
      <c r="S157" s="146">
        <v>0</v>
      </c>
      <c r="T157" s="147">
        <f t="shared" ref="T157:T168" si="13">S157*H157</f>
        <v>0</v>
      </c>
      <c r="AR157" s="148" t="s">
        <v>453</v>
      </c>
      <c r="AT157" s="148" t="s">
        <v>168</v>
      </c>
      <c r="AU157" s="148" t="s">
        <v>82</v>
      </c>
      <c r="AY157" s="13" t="s">
        <v>164</v>
      </c>
      <c r="BE157" s="149">
        <f t="shared" ref="BE157:BE168" si="14">IF(N157="základná",J157,0)</f>
        <v>0</v>
      </c>
      <c r="BF157" s="149">
        <f t="shared" ref="BF157:BF168" si="15">IF(N157="znížená",J157,0)</f>
        <v>0</v>
      </c>
      <c r="BG157" s="149">
        <f t="shared" ref="BG157:BG168" si="16">IF(N157="zákl. prenesená",J157,0)</f>
        <v>0</v>
      </c>
      <c r="BH157" s="149">
        <f t="shared" ref="BH157:BH168" si="17">IF(N157="zníž. prenesená",J157,0)</f>
        <v>0</v>
      </c>
      <c r="BI157" s="149">
        <f t="shared" ref="BI157:BI168" si="18">IF(N157="nulová",J157,0)</f>
        <v>0</v>
      </c>
      <c r="BJ157" s="13" t="s">
        <v>173</v>
      </c>
      <c r="BK157" s="149">
        <f t="shared" ref="BK157:BK168" si="19">ROUND(I157*H157,2)</f>
        <v>0</v>
      </c>
      <c r="BL157" s="13" t="s">
        <v>453</v>
      </c>
      <c r="BM157" s="148" t="s">
        <v>484</v>
      </c>
    </row>
    <row r="158" spans="2:65" s="1" customFormat="1" ht="24.2" customHeight="1">
      <c r="B158" s="135"/>
      <c r="C158" s="136" t="s">
        <v>300</v>
      </c>
      <c r="D158" s="136" t="s">
        <v>168</v>
      </c>
      <c r="E158" s="137" t="s">
        <v>2139</v>
      </c>
      <c r="F158" s="138" t="s">
        <v>2140</v>
      </c>
      <c r="G158" s="139" t="s">
        <v>192</v>
      </c>
      <c r="H158" s="140">
        <v>1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453</v>
      </c>
      <c r="AT158" s="148" t="s">
        <v>168</v>
      </c>
      <c r="AU158" s="148" t="s">
        <v>82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453</v>
      </c>
      <c r="BM158" s="148" t="s">
        <v>314</v>
      </c>
    </row>
    <row r="159" spans="2:65" s="1" customFormat="1" ht="24.2" customHeight="1">
      <c r="B159" s="135"/>
      <c r="C159" s="136" t="s">
        <v>304</v>
      </c>
      <c r="D159" s="136" t="s">
        <v>168</v>
      </c>
      <c r="E159" s="137" t="s">
        <v>2141</v>
      </c>
      <c r="F159" s="138" t="s">
        <v>2142</v>
      </c>
      <c r="G159" s="139" t="s">
        <v>192</v>
      </c>
      <c r="H159" s="140">
        <v>1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453</v>
      </c>
      <c r="AT159" s="148" t="s">
        <v>168</v>
      </c>
      <c r="AU159" s="148" t="s">
        <v>82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453</v>
      </c>
      <c r="BM159" s="148" t="s">
        <v>246</v>
      </c>
    </row>
    <row r="160" spans="2:65" s="1" customFormat="1" ht="24.2" customHeight="1">
      <c r="B160" s="135"/>
      <c r="C160" s="136" t="s">
        <v>322</v>
      </c>
      <c r="D160" s="136" t="s">
        <v>168</v>
      </c>
      <c r="E160" s="137" t="s">
        <v>2143</v>
      </c>
      <c r="F160" s="138" t="s">
        <v>2144</v>
      </c>
      <c r="G160" s="139" t="s">
        <v>192</v>
      </c>
      <c r="H160" s="140">
        <v>1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453</v>
      </c>
      <c r="AT160" s="148" t="s">
        <v>168</v>
      </c>
      <c r="AU160" s="148" t="s">
        <v>82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453</v>
      </c>
      <c r="BM160" s="148" t="s">
        <v>182</v>
      </c>
    </row>
    <row r="161" spans="2:65" s="1" customFormat="1" ht="24.2" customHeight="1">
      <c r="B161" s="135"/>
      <c r="C161" s="136" t="s">
        <v>326</v>
      </c>
      <c r="D161" s="136" t="s">
        <v>168</v>
      </c>
      <c r="E161" s="137" t="s">
        <v>2145</v>
      </c>
      <c r="F161" s="138" t="s">
        <v>2146</v>
      </c>
      <c r="G161" s="139" t="s">
        <v>192</v>
      </c>
      <c r="H161" s="140">
        <v>1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453</v>
      </c>
      <c r="AT161" s="148" t="s">
        <v>168</v>
      </c>
      <c r="AU161" s="148" t="s">
        <v>82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453</v>
      </c>
      <c r="BM161" s="148" t="s">
        <v>189</v>
      </c>
    </row>
    <row r="162" spans="2:65" s="1" customFormat="1" ht="16.5" customHeight="1">
      <c r="B162" s="135"/>
      <c r="C162" s="136" t="s">
        <v>330</v>
      </c>
      <c r="D162" s="136" t="s">
        <v>168</v>
      </c>
      <c r="E162" s="137" t="s">
        <v>2147</v>
      </c>
      <c r="F162" s="138" t="s">
        <v>2148</v>
      </c>
      <c r="G162" s="139" t="s">
        <v>192</v>
      </c>
      <c r="H162" s="140">
        <v>1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453</v>
      </c>
      <c r="AT162" s="148" t="s">
        <v>168</v>
      </c>
      <c r="AU162" s="148" t="s">
        <v>82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453</v>
      </c>
      <c r="BM162" s="148" t="s">
        <v>194</v>
      </c>
    </row>
    <row r="163" spans="2:65" s="1" customFormat="1" ht="16.5" customHeight="1">
      <c r="B163" s="135"/>
      <c r="C163" s="136" t="s">
        <v>334</v>
      </c>
      <c r="D163" s="136" t="s">
        <v>168</v>
      </c>
      <c r="E163" s="137" t="s">
        <v>2149</v>
      </c>
      <c r="F163" s="138" t="s">
        <v>2150</v>
      </c>
      <c r="G163" s="139" t="s">
        <v>192</v>
      </c>
      <c r="H163" s="140">
        <v>1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453</v>
      </c>
      <c r="AT163" s="148" t="s">
        <v>168</v>
      </c>
      <c r="AU163" s="148" t="s">
        <v>82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453</v>
      </c>
      <c r="BM163" s="148" t="s">
        <v>251</v>
      </c>
    </row>
    <row r="164" spans="2:65" s="1" customFormat="1" ht="24.2" customHeight="1">
      <c r="B164" s="135"/>
      <c r="C164" s="136" t="s">
        <v>340</v>
      </c>
      <c r="D164" s="136" t="s">
        <v>168</v>
      </c>
      <c r="E164" s="137" t="s">
        <v>2151</v>
      </c>
      <c r="F164" s="138" t="s">
        <v>2152</v>
      </c>
      <c r="G164" s="139" t="s">
        <v>192</v>
      </c>
      <c r="H164" s="140">
        <v>1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453</v>
      </c>
      <c r="AT164" s="148" t="s">
        <v>168</v>
      </c>
      <c r="AU164" s="148" t="s">
        <v>82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453</v>
      </c>
      <c r="BM164" s="148" t="s">
        <v>778</v>
      </c>
    </row>
    <row r="165" spans="2:65" s="1" customFormat="1" ht="24.2" customHeight="1">
      <c r="B165" s="135"/>
      <c r="C165" s="136" t="s">
        <v>344</v>
      </c>
      <c r="D165" s="136" t="s">
        <v>168</v>
      </c>
      <c r="E165" s="137" t="s">
        <v>2153</v>
      </c>
      <c r="F165" s="138" t="s">
        <v>2154</v>
      </c>
      <c r="G165" s="139" t="s">
        <v>192</v>
      </c>
      <c r="H165" s="140">
        <v>1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40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453</v>
      </c>
      <c r="AT165" s="148" t="s">
        <v>168</v>
      </c>
      <c r="AU165" s="148" t="s">
        <v>82</v>
      </c>
      <c r="AY165" s="13" t="s">
        <v>164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173</v>
      </c>
      <c r="BK165" s="149">
        <f t="shared" si="19"/>
        <v>0</v>
      </c>
      <c r="BL165" s="13" t="s">
        <v>453</v>
      </c>
      <c r="BM165" s="148" t="s">
        <v>786</v>
      </c>
    </row>
    <row r="166" spans="2:65" s="1" customFormat="1" ht="24.2" customHeight="1">
      <c r="B166" s="135"/>
      <c r="C166" s="136" t="s">
        <v>348</v>
      </c>
      <c r="D166" s="136" t="s">
        <v>168</v>
      </c>
      <c r="E166" s="137" t="s">
        <v>2155</v>
      </c>
      <c r="F166" s="138" t="s">
        <v>2156</v>
      </c>
      <c r="G166" s="139" t="s">
        <v>192</v>
      </c>
      <c r="H166" s="140">
        <v>1</v>
      </c>
      <c r="I166" s="141"/>
      <c r="J166" s="142">
        <f t="shared" si="10"/>
        <v>0</v>
      </c>
      <c r="K166" s="143"/>
      <c r="L166" s="28"/>
      <c r="M166" s="144" t="s">
        <v>1</v>
      </c>
      <c r="N166" s="145" t="s">
        <v>40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453</v>
      </c>
      <c r="AT166" s="148" t="s">
        <v>168</v>
      </c>
      <c r="AU166" s="148" t="s">
        <v>82</v>
      </c>
      <c r="AY166" s="13" t="s">
        <v>164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173</v>
      </c>
      <c r="BK166" s="149">
        <f t="shared" si="19"/>
        <v>0</v>
      </c>
      <c r="BL166" s="13" t="s">
        <v>453</v>
      </c>
      <c r="BM166" s="148" t="s">
        <v>794</v>
      </c>
    </row>
    <row r="167" spans="2:65" s="1" customFormat="1" ht="16.5" customHeight="1">
      <c r="B167" s="135"/>
      <c r="C167" s="136" t="s">
        <v>360</v>
      </c>
      <c r="D167" s="136" t="s">
        <v>168</v>
      </c>
      <c r="E167" s="137" t="s">
        <v>2157</v>
      </c>
      <c r="F167" s="138" t="s">
        <v>2158</v>
      </c>
      <c r="G167" s="139" t="s">
        <v>192</v>
      </c>
      <c r="H167" s="140">
        <v>1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40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453</v>
      </c>
      <c r="AT167" s="148" t="s">
        <v>168</v>
      </c>
      <c r="AU167" s="148" t="s">
        <v>82</v>
      </c>
      <c r="AY167" s="13" t="s">
        <v>164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173</v>
      </c>
      <c r="BK167" s="149">
        <f t="shared" si="19"/>
        <v>0</v>
      </c>
      <c r="BL167" s="13" t="s">
        <v>453</v>
      </c>
      <c r="BM167" s="148" t="s">
        <v>802</v>
      </c>
    </row>
    <row r="168" spans="2:65" s="1" customFormat="1" ht="24.2" customHeight="1">
      <c r="B168" s="135"/>
      <c r="C168" s="136" t="s">
        <v>367</v>
      </c>
      <c r="D168" s="136" t="s">
        <v>168</v>
      </c>
      <c r="E168" s="137" t="s">
        <v>2159</v>
      </c>
      <c r="F168" s="138" t="s">
        <v>2160</v>
      </c>
      <c r="G168" s="139" t="s">
        <v>192</v>
      </c>
      <c r="H168" s="140">
        <v>1</v>
      </c>
      <c r="I168" s="141"/>
      <c r="J168" s="142">
        <f t="shared" si="10"/>
        <v>0</v>
      </c>
      <c r="K168" s="143"/>
      <c r="L168" s="28"/>
      <c r="M168" s="144" t="s">
        <v>1</v>
      </c>
      <c r="N168" s="145" t="s">
        <v>40</v>
      </c>
      <c r="P168" s="146">
        <f t="shared" si="11"/>
        <v>0</v>
      </c>
      <c r="Q168" s="146">
        <v>0</v>
      </c>
      <c r="R168" s="146">
        <f t="shared" si="12"/>
        <v>0</v>
      </c>
      <c r="S168" s="146">
        <v>0</v>
      </c>
      <c r="T168" s="147">
        <f t="shared" si="13"/>
        <v>0</v>
      </c>
      <c r="AR168" s="148" t="s">
        <v>453</v>
      </c>
      <c r="AT168" s="148" t="s">
        <v>168</v>
      </c>
      <c r="AU168" s="148" t="s">
        <v>82</v>
      </c>
      <c r="AY168" s="13" t="s">
        <v>164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173</v>
      </c>
      <c r="BK168" s="149">
        <f t="shared" si="19"/>
        <v>0</v>
      </c>
      <c r="BL168" s="13" t="s">
        <v>453</v>
      </c>
      <c r="BM168" s="148" t="s">
        <v>810</v>
      </c>
    </row>
    <row r="169" spans="2:65" s="11" customFormat="1" ht="25.9" customHeight="1">
      <c r="B169" s="123"/>
      <c r="D169" s="124" t="s">
        <v>73</v>
      </c>
      <c r="E169" s="125" t="s">
        <v>2161</v>
      </c>
      <c r="F169" s="125" t="s">
        <v>2162</v>
      </c>
      <c r="I169" s="126"/>
      <c r="J169" s="127">
        <f>BK169</f>
        <v>0</v>
      </c>
      <c r="L169" s="123"/>
      <c r="M169" s="128"/>
      <c r="P169" s="129">
        <f>SUM(P170:P185)</f>
        <v>0</v>
      </c>
      <c r="R169" s="129">
        <f>SUM(R170:R185)</f>
        <v>0</v>
      </c>
      <c r="T169" s="130">
        <f>SUM(T170:T185)</f>
        <v>0</v>
      </c>
      <c r="AR169" s="124" t="s">
        <v>82</v>
      </c>
      <c r="AT169" s="131" t="s">
        <v>73</v>
      </c>
      <c r="AU169" s="131" t="s">
        <v>74</v>
      </c>
      <c r="AY169" s="124" t="s">
        <v>164</v>
      </c>
      <c r="BK169" s="132">
        <f>SUM(BK170:BK185)</f>
        <v>0</v>
      </c>
    </row>
    <row r="170" spans="2:65" s="1" customFormat="1" ht="62.65" customHeight="1">
      <c r="B170" s="135"/>
      <c r="C170" s="136" t="s">
        <v>373</v>
      </c>
      <c r="D170" s="136" t="s">
        <v>168</v>
      </c>
      <c r="E170" s="137" t="s">
        <v>2163</v>
      </c>
      <c r="F170" s="138" t="s">
        <v>2164</v>
      </c>
      <c r="G170" s="139" t="s">
        <v>192</v>
      </c>
      <c r="H170" s="140">
        <v>16</v>
      </c>
      <c r="I170" s="141"/>
      <c r="J170" s="142">
        <f t="shared" ref="J170:J185" si="20">ROUND(I170*H170,2)</f>
        <v>0</v>
      </c>
      <c r="K170" s="143"/>
      <c r="L170" s="28"/>
      <c r="M170" s="144" t="s">
        <v>1</v>
      </c>
      <c r="N170" s="145" t="s">
        <v>40</v>
      </c>
      <c r="P170" s="146">
        <f t="shared" ref="P170:P185" si="21">O170*H170</f>
        <v>0</v>
      </c>
      <c r="Q170" s="146">
        <v>0</v>
      </c>
      <c r="R170" s="146">
        <f t="shared" ref="R170:R185" si="22">Q170*H170</f>
        <v>0</v>
      </c>
      <c r="S170" s="146">
        <v>0</v>
      </c>
      <c r="T170" s="147">
        <f t="shared" ref="T170:T185" si="23">S170*H170</f>
        <v>0</v>
      </c>
      <c r="AR170" s="148" t="s">
        <v>453</v>
      </c>
      <c r="AT170" s="148" t="s">
        <v>168</v>
      </c>
      <c r="AU170" s="148" t="s">
        <v>82</v>
      </c>
      <c r="AY170" s="13" t="s">
        <v>164</v>
      </c>
      <c r="BE170" s="149">
        <f t="shared" ref="BE170:BE185" si="24">IF(N170="základná",J170,0)</f>
        <v>0</v>
      </c>
      <c r="BF170" s="149">
        <f t="shared" ref="BF170:BF185" si="25">IF(N170="znížená",J170,0)</f>
        <v>0</v>
      </c>
      <c r="BG170" s="149">
        <f t="shared" ref="BG170:BG185" si="26">IF(N170="zákl. prenesená",J170,0)</f>
        <v>0</v>
      </c>
      <c r="BH170" s="149">
        <f t="shared" ref="BH170:BH185" si="27">IF(N170="zníž. prenesená",J170,0)</f>
        <v>0</v>
      </c>
      <c r="BI170" s="149">
        <f t="shared" ref="BI170:BI185" si="28">IF(N170="nulová",J170,0)</f>
        <v>0</v>
      </c>
      <c r="BJ170" s="13" t="s">
        <v>173</v>
      </c>
      <c r="BK170" s="149">
        <f t="shared" ref="BK170:BK185" si="29">ROUND(I170*H170,2)</f>
        <v>0</v>
      </c>
      <c r="BL170" s="13" t="s">
        <v>453</v>
      </c>
      <c r="BM170" s="148" t="s">
        <v>818</v>
      </c>
    </row>
    <row r="171" spans="2:65" s="1" customFormat="1" ht="37.9" customHeight="1">
      <c r="B171" s="135"/>
      <c r="C171" s="136" t="s">
        <v>379</v>
      </c>
      <c r="D171" s="136" t="s">
        <v>168</v>
      </c>
      <c r="E171" s="137" t="s">
        <v>2165</v>
      </c>
      <c r="F171" s="138" t="s">
        <v>2166</v>
      </c>
      <c r="G171" s="139" t="s">
        <v>192</v>
      </c>
      <c r="H171" s="140">
        <v>16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453</v>
      </c>
      <c r="AT171" s="148" t="s">
        <v>168</v>
      </c>
      <c r="AU171" s="148" t="s">
        <v>82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453</v>
      </c>
      <c r="BM171" s="148" t="s">
        <v>827</v>
      </c>
    </row>
    <row r="172" spans="2:65" s="1" customFormat="1" ht="33" customHeight="1">
      <c r="B172" s="135"/>
      <c r="C172" s="136" t="s">
        <v>383</v>
      </c>
      <c r="D172" s="136" t="s">
        <v>168</v>
      </c>
      <c r="E172" s="137" t="s">
        <v>2167</v>
      </c>
      <c r="F172" s="138" t="s">
        <v>2168</v>
      </c>
      <c r="G172" s="139" t="s">
        <v>249</v>
      </c>
      <c r="H172" s="140">
        <v>600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453</v>
      </c>
      <c r="AT172" s="148" t="s">
        <v>168</v>
      </c>
      <c r="AU172" s="148" t="s">
        <v>82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453</v>
      </c>
      <c r="BM172" s="148" t="s">
        <v>835</v>
      </c>
    </row>
    <row r="173" spans="2:65" s="1" customFormat="1" ht="49.15" customHeight="1">
      <c r="B173" s="135"/>
      <c r="C173" s="136" t="s">
        <v>387</v>
      </c>
      <c r="D173" s="136" t="s">
        <v>168</v>
      </c>
      <c r="E173" s="137" t="s">
        <v>2169</v>
      </c>
      <c r="F173" s="138" t="s">
        <v>2170</v>
      </c>
      <c r="G173" s="139" t="s">
        <v>192</v>
      </c>
      <c r="H173" s="140">
        <v>2</v>
      </c>
      <c r="I173" s="141"/>
      <c r="J173" s="142">
        <f t="shared" si="20"/>
        <v>0</v>
      </c>
      <c r="K173" s="143"/>
      <c r="L173" s="28"/>
      <c r="M173" s="144" t="s">
        <v>1</v>
      </c>
      <c r="N173" s="14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453</v>
      </c>
      <c r="AT173" s="148" t="s">
        <v>168</v>
      </c>
      <c r="AU173" s="148" t="s">
        <v>82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453</v>
      </c>
      <c r="BM173" s="148" t="s">
        <v>842</v>
      </c>
    </row>
    <row r="174" spans="2:65" s="1" customFormat="1" ht="76.349999999999994" customHeight="1">
      <c r="B174" s="135"/>
      <c r="C174" s="136" t="s">
        <v>391</v>
      </c>
      <c r="D174" s="136" t="s">
        <v>168</v>
      </c>
      <c r="E174" s="137" t="s">
        <v>2171</v>
      </c>
      <c r="F174" s="138" t="s">
        <v>2172</v>
      </c>
      <c r="G174" s="139" t="s">
        <v>192</v>
      </c>
      <c r="H174" s="140">
        <v>1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40</v>
      </c>
      <c r="P174" s="146">
        <f t="shared" si="21"/>
        <v>0</v>
      </c>
      <c r="Q174" s="146">
        <v>0</v>
      </c>
      <c r="R174" s="146">
        <f t="shared" si="22"/>
        <v>0</v>
      </c>
      <c r="S174" s="146">
        <v>0</v>
      </c>
      <c r="T174" s="147">
        <f t="shared" si="23"/>
        <v>0</v>
      </c>
      <c r="AR174" s="148" t="s">
        <v>453</v>
      </c>
      <c r="AT174" s="148" t="s">
        <v>168</v>
      </c>
      <c r="AU174" s="148" t="s">
        <v>82</v>
      </c>
      <c r="AY174" s="13" t="s">
        <v>164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173</v>
      </c>
      <c r="BK174" s="149">
        <f t="shared" si="29"/>
        <v>0</v>
      </c>
      <c r="BL174" s="13" t="s">
        <v>453</v>
      </c>
      <c r="BM174" s="148" t="s">
        <v>850</v>
      </c>
    </row>
    <row r="175" spans="2:65" s="1" customFormat="1" ht="24.2" customHeight="1">
      <c r="B175" s="135"/>
      <c r="C175" s="136" t="s">
        <v>395</v>
      </c>
      <c r="D175" s="136" t="s">
        <v>168</v>
      </c>
      <c r="E175" s="137" t="s">
        <v>2173</v>
      </c>
      <c r="F175" s="138" t="s">
        <v>2174</v>
      </c>
      <c r="G175" s="139" t="s">
        <v>192</v>
      </c>
      <c r="H175" s="140">
        <v>2</v>
      </c>
      <c r="I175" s="141"/>
      <c r="J175" s="142">
        <f t="shared" si="20"/>
        <v>0</v>
      </c>
      <c r="K175" s="143"/>
      <c r="L175" s="28"/>
      <c r="M175" s="144" t="s">
        <v>1</v>
      </c>
      <c r="N175" s="145" t="s">
        <v>40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453</v>
      </c>
      <c r="AT175" s="148" t="s">
        <v>168</v>
      </c>
      <c r="AU175" s="148" t="s">
        <v>82</v>
      </c>
      <c r="AY175" s="13" t="s">
        <v>164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173</v>
      </c>
      <c r="BK175" s="149">
        <f t="shared" si="29"/>
        <v>0</v>
      </c>
      <c r="BL175" s="13" t="s">
        <v>453</v>
      </c>
      <c r="BM175" s="148" t="s">
        <v>858</v>
      </c>
    </row>
    <row r="176" spans="2:65" s="1" customFormat="1" ht="37.9" customHeight="1">
      <c r="B176" s="135"/>
      <c r="C176" s="136" t="s">
        <v>399</v>
      </c>
      <c r="D176" s="136" t="s">
        <v>168</v>
      </c>
      <c r="E176" s="137" t="s">
        <v>2175</v>
      </c>
      <c r="F176" s="138" t="s">
        <v>2176</v>
      </c>
      <c r="G176" s="139" t="s">
        <v>192</v>
      </c>
      <c r="H176" s="140">
        <v>2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40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453</v>
      </c>
      <c r="AT176" s="148" t="s">
        <v>168</v>
      </c>
      <c r="AU176" s="148" t="s">
        <v>82</v>
      </c>
      <c r="AY176" s="13" t="s">
        <v>164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173</v>
      </c>
      <c r="BK176" s="149">
        <f t="shared" si="29"/>
        <v>0</v>
      </c>
      <c r="BL176" s="13" t="s">
        <v>453</v>
      </c>
      <c r="BM176" s="148" t="s">
        <v>866</v>
      </c>
    </row>
    <row r="177" spans="2:65" s="1" customFormat="1" ht="37.9" customHeight="1">
      <c r="B177" s="135"/>
      <c r="C177" s="136" t="s">
        <v>404</v>
      </c>
      <c r="D177" s="136" t="s">
        <v>168</v>
      </c>
      <c r="E177" s="137" t="s">
        <v>2177</v>
      </c>
      <c r="F177" s="138" t="s">
        <v>2178</v>
      </c>
      <c r="G177" s="139" t="s">
        <v>192</v>
      </c>
      <c r="H177" s="140">
        <v>1</v>
      </c>
      <c r="I177" s="141"/>
      <c r="J177" s="142">
        <f t="shared" si="20"/>
        <v>0</v>
      </c>
      <c r="K177" s="143"/>
      <c r="L177" s="28"/>
      <c r="M177" s="144" t="s">
        <v>1</v>
      </c>
      <c r="N177" s="14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453</v>
      </c>
      <c r="AT177" s="148" t="s">
        <v>168</v>
      </c>
      <c r="AU177" s="148" t="s">
        <v>82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453</v>
      </c>
      <c r="BM177" s="148" t="s">
        <v>874</v>
      </c>
    </row>
    <row r="178" spans="2:65" s="1" customFormat="1" ht="33" customHeight="1">
      <c r="B178" s="135"/>
      <c r="C178" s="136" t="s">
        <v>414</v>
      </c>
      <c r="D178" s="136" t="s">
        <v>168</v>
      </c>
      <c r="E178" s="137" t="s">
        <v>2179</v>
      </c>
      <c r="F178" s="138" t="s">
        <v>2180</v>
      </c>
      <c r="G178" s="139" t="s">
        <v>192</v>
      </c>
      <c r="H178" s="140">
        <v>1</v>
      </c>
      <c r="I178" s="141"/>
      <c r="J178" s="142">
        <f t="shared" si="20"/>
        <v>0</v>
      </c>
      <c r="K178" s="143"/>
      <c r="L178" s="28"/>
      <c r="M178" s="144" t="s">
        <v>1</v>
      </c>
      <c r="N178" s="14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453</v>
      </c>
      <c r="AT178" s="148" t="s">
        <v>168</v>
      </c>
      <c r="AU178" s="148" t="s">
        <v>82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453</v>
      </c>
      <c r="BM178" s="148" t="s">
        <v>882</v>
      </c>
    </row>
    <row r="179" spans="2:65" s="1" customFormat="1" ht="16.5" customHeight="1">
      <c r="B179" s="135"/>
      <c r="C179" s="136" t="s">
        <v>418</v>
      </c>
      <c r="D179" s="136" t="s">
        <v>168</v>
      </c>
      <c r="E179" s="137" t="s">
        <v>2181</v>
      </c>
      <c r="F179" s="138" t="s">
        <v>2182</v>
      </c>
      <c r="G179" s="139" t="s">
        <v>192</v>
      </c>
      <c r="H179" s="140">
        <v>1</v>
      </c>
      <c r="I179" s="141"/>
      <c r="J179" s="142">
        <f t="shared" si="20"/>
        <v>0</v>
      </c>
      <c r="K179" s="143"/>
      <c r="L179" s="28"/>
      <c r="M179" s="144" t="s">
        <v>1</v>
      </c>
      <c r="N179" s="14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453</v>
      </c>
      <c r="AT179" s="148" t="s">
        <v>168</v>
      </c>
      <c r="AU179" s="148" t="s">
        <v>82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453</v>
      </c>
      <c r="BM179" s="148" t="s">
        <v>890</v>
      </c>
    </row>
    <row r="180" spans="2:65" s="1" customFormat="1" ht="24.2" customHeight="1">
      <c r="B180" s="135"/>
      <c r="C180" s="136" t="s">
        <v>422</v>
      </c>
      <c r="D180" s="136" t="s">
        <v>168</v>
      </c>
      <c r="E180" s="137" t="s">
        <v>2183</v>
      </c>
      <c r="F180" s="138" t="s">
        <v>2184</v>
      </c>
      <c r="G180" s="139" t="s">
        <v>192</v>
      </c>
      <c r="H180" s="140">
        <v>1</v>
      </c>
      <c r="I180" s="141"/>
      <c r="J180" s="142">
        <f t="shared" si="20"/>
        <v>0</v>
      </c>
      <c r="K180" s="143"/>
      <c r="L180" s="28"/>
      <c r="M180" s="144" t="s">
        <v>1</v>
      </c>
      <c r="N180" s="14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453</v>
      </c>
      <c r="AT180" s="148" t="s">
        <v>168</v>
      </c>
      <c r="AU180" s="148" t="s">
        <v>82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453</v>
      </c>
      <c r="BM180" s="148" t="s">
        <v>898</v>
      </c>
    </row>
    <row r="181" spans="2:65" s="1" customFormat="1" ht="37.9" customHeight="1">
      <c r="B181" s="135"/>
      <c r="C181" s="136" t="s">
        <v>427</v>
      </c>
      <c r="D181" s="136" t="s">
        <v>168</v>
      </c>
      <c r="E181" s="137" t="s">
        <v>2185</v>
      </c>
      <c r="F181" s="138" t="s">
        <v>2186</v>
      </c>
      <c r="G181" s="139" t="s">
        <v>192</v>
      </c>
      <c r="H181" s="140">
        <v>1</v>
      </c>
      <c r="I181" s="141"/>
      <c r="J181" s="142">
        <f t="shared" si="20"/>
        <v>0</v>
      </c>
      <c r="K181" s="143"/>
      <c r="L181" s="28"/>
      <c r="M181" s="144" t="s">
        <v>1</v>
      </c>
      <c r="N181" s="14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453</v>
      </c>
      <c r="AT181" s="148" t="s">
        <v>168</v>
      </c>
      <c r="AU181" s="148" t="s">
        <v>82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453</v>
      </c>
      <c r="BM181" s="148" t="s">
        <v>908</v>
      </c>
    </row>
    <row r="182" spans="2:65" s="1" customFormat="1" ht="16.5" customHeight="1">
      <c r="B182" s="135"/>
      <c r="C182" s="136" t="s">
        <v>431</v>
      </c>
      <c r="D182" s="136" t="s">
        <v>168</v>
      </c>
      <c r="E182" s="137" t="s">
        <v>2187</v>
      </c>
      <c r="F182" s="138" t="s">
        <v>2188</v>
      </c>
      <c r="G182" s="139" t="s">
        <v>192</v>
      </c>
      <c r="H182" s="140">
        <v>1</v>
      </c>
      <c r="I182" s="141"/>
      <c r="J182" s="142">
        <f t="shared" si="20"/>
        <v>0</v>
      </c>
      <c r="K182" s="143"/>
      <c r="L182" s="28"/>
      <c r="M182" s="144" t="s">
        <v>1</v>
      </c>
      <c r="N182" s="14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453</v>
      </c>
      <c r="AT182" s="148" t="s">
        <v>168</v>
      </c>
      <c r="AU182" s="148" t="s">
        <v>82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453</v>
      </c>
      <c r="BM182" s="148" t="s">
        <v>916</v>
      </c>
    </row>
    <row r="183" spans="2:65" s="1" customFormat="1" ht="24.2" customHeight="1">
      <c r="B183" s="135"/>
      <c r="C183" s="136" t="s">
        <v>435</v>
      </c>
      <c r="D183" s="136" t="s">
        <v>168</v>
      </c>
      <c r="E183" s="137" t="s">
        <v>2189</v>
      </c>
      <c r="F183" s="138" t="s">
        <v>2190</v>
      </c>
      <c r="G183" s="139" t="s">
        <v>192</v>
      </c>
      <c r="H183" s="140">
        <v>1</v>
      </c>
      <c r="I183" s="141"/>
      <c r="J183" s="142">
        <f t="shared" si="20"/>
        <v>0</v>
      </c>
      <c r="K183" s="143"/>
      <c r="L183" s="28"/>
      <c r="M183" s="144" t="s">
        <v>1</v>
      </c>
      <c r="N183" s="14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453</v>
      </c>
      <c r="AT183" s="148" t="s">
        <v>168</v>
      </c>
      <c r="AU183" s="148" t="s">
        <v>82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453</v>
      </c>
      <c r="BM183" s="148" t="s">
        <v>925</v>
      </c>
    </row>
    <row r="184" spans="2:65" s="1" customFormat="1" ht="16.5" customHeight="1">
      <c r="B184" s="135"/>
      <c r="C184" s="136" t="s">
        <v>439</v>
      </c>
      <c r="D184" s="136" t="s">
        <v>168</v>
      </c>
      <c r="E184" s="137" t="s">
        <v>2191</v>
      </c>
      <c r="F184" s="138" t="s">
        <v>2192</v>
      </c>
      <c r="G184" s="139" t="s">
        <v>2193</v>
      </c>
      <c r="H184" s="140">
        <v>40</v>
      </c>
      <c r="I184" s="141"/>
      <c r="J184" s="142">
        <f t="shared" si="20"/>
        <v>0</v>
      </c>
      <c r="K184" s="143"/>
      <c r="L184" s="28"/>
      <c r="M184" s="144" t="s">
        <v>1</v>
      </c>
      <c r="N184" s="14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453</v>
      </c>
      <c r="AT184" s="148" t="s">
        <v>168</v>
      </c>
      <c r="AU184" s="148" t="s">
        <v>82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453</v>
      </c>
      <c r="BM184" s="148" t="s">
        <v>933</v>
      </c>
    </row>
    <row r="185" spans="2:65" s="1" customFormat="1" ht="16.5" customHeight="1">
      <c r="B185" s="135"/>
      <c r="C185" s="136" t="s">
        <v>445</v>
      </c>
      <c r="D185" s="136" t="s">
        <v>168</v>
      </c>
      <c r="E185" s="137" t="s">
        <v>2194</v>
      </c>
      <c r="F185" s="138" t="s">
        <v>2195</v>
      </c>
      <c r="G185" s="139" t="s">
        <v>192</v>
      </c>
      <c r="H185" s="140">
        <v>5</v>
      </c>
      <c r="I185" s="141"/>
      <c r="J185" s="142">
        <f t="shared" si="20"/>
        <v>0</v>
      </c>
      <c r="K185" s="143"/>
      <c r="L185" s="28"/>
      <c r="M185" s="144" t="s">
        <v>1</v>
      </c>
      <c r="N185" s="14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453</v>
      </c>
      <c r="AT185" s="148" t="s">
        <v>168</v>
      </c>
      <c r="AU185" s="148" t="s">
        <v>82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453</v>
      </c>
      <c r="BM185" s="148" t="s">
        <v>941</v>
      </c>
    </row>
    <row r="186" spans="2:65" s="11" customFormat="1" ht="25.9" customHeight="1">
      <c r="B186" s="123"/>
      <c r="D186" s="124" t="s">
        <v>73</v>
      </c>
      <c r="E186" s="125" t="s">
        <v>2196</v>
      </c>
      <c r="F186" s="125" t="s">
        <v>2197</v>
      </c>
      <c r="I186" s="126"/>
      <c r="J186" s="127">
        <f>BK186</f>
        <v>0</v>
      </c>
      <c r="L186" s="123"/>
      <c r="M186" s="128"/>
      <c r="P186" s="129">
        <f>P187</f>
        <v>0</v>
      </c>
      <c r="R186" s="129">
        <f>R187</f>
        <v>0</v>
      </c>
      <c r="T186" s="130">
        <f>T187</f>
        <v>0</v>
      </c>
      <c r="AR186" s="124" t="s">
        <v>525</v>
      </c>
      <c r="AT186" s="131" t="s">
        <v>73</v>
      </c>
      <c r="AU186" s="131" t="s">
        <v>74</v>
      </c>
      <c r="AY186" s="124" t="s">
        <v>164</v>
      </c>
      <c r="BK186" s="132">
        <f>BK187</f>
        <v>0</v>
      </c>
    </row>
    <row r="187" spans="2:65" s="1" customFormat="1" ht="16.5" customHeight="1">
      <c r="B187" s="135"/>
      <c r="C187" s="155" t="s">
        <v>449</v>
      </c>
      <c r="D187" s="155" t="s">
        <v>556</v>
      </c>
      <c r="E187" s="156" t="s">
        <v>2198</v>
      </c>
      <c r="F187" s="157" t="s">
        <v>2199</v>
      </c>
      <c r="G187" s="158" t="s">
        <v>402</v>
      </c>
      <c r="H187" s="159">
        <v>1</v>
      </c>
      <c r="I187" s="160"/>
      <c r="J187" s="161">
        <f>ROUND(I187*H187,2)</f>
        <v>0</v>
      </c>
      <c r="K187" s="162"/>
      <c r="L187" s="163"/>
      <c r="M187" s="171" t="s">
        <v>1</v>
      </c>
      <c r="N187" s="172" t="s">
        <v>40</v>
      </c>
      <c r="O187" s="152"/>
      <c r="P187" s="153">
        <f>O187*H187</f>
        <v>0</v>
      </c>
      <c r="Q187" s="153">
        <v>0</v>
      </c>
      <c r="R187" s="153">
        <f>Q187*H187</f>
        <v>0</v>
      </c>
      <c r="S187" s="153">
        <v>0</v>
      </c>
      <c r="T187" s="154">
        <f>S187*H187</f>
        <v>0</v>
      </c>
      <c r="AR187" s="148" t="s">
        <v>1476</v>
      </c>
      <c r="AT187" s="148" t="s">
        <v>556</v>
      </c>
      <c r="AU187" s="148" t="s">
        <v>82</v>
      </c>
      <c r="AY187" s="13" t="s">
        <v>164</v>
      </c>
      <c r="BE187" s="149">
        <f>IF(N187="základná",J187,0)</f>
        <v>0</v>
      </c>
      <c r="BF187" s="149">
        <f>IF(N187="znížená",J187,0)</f>
        <v>0</v>
      </c>
      <c r="BG187" s="149">
        <f>IF(N187="zákl. prenesená",J187,0)</f>
        <v>0</v>
      </c>
      <c r="BH187" s="149">
        <f>IF(N187="zníž. prenesená",J187,0)</f>
        <v>0</v>
      </c>
      <c r="BI187" s="149">
        <f>IF(N187="nulová",J187,0)</f>
        <v>0</v>
      </c>
      <c r="BJ187" s="13" t="s">
        <v>173</v>
      </c>
      <c r="BK187" s="149">
        <f>ROUND(I187*H187,2)</f>
        <v>0</v>
      </c>
      <c r="BL187" s="13" t="s">
        <v>453</v>
      </c>
      <c r="BM187" s="148" t="s">
        <v>2200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19:K187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2201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ROUND((SUM(BE123:BE188)),  2)</f>
        <v>0</v>
      </c>
      <c r="G33" s="91"/>
      <c r="H33" s="91"/>
      <c r="I33" s="92">
        <v>0.2</v>
      </c>
      <c r="J33" s="90">
        <f>ROUND(((SUM(BE123:BE188))*I33),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ROUND((SUM(BF123:BF188)),  2)</f>
        <v>0</v>
      </c>
      <c r="G34" s="91"/>
      <c r="H34" s="91"/>
      <c r="I34" s="92">
        <v>0.2</v>
      </c>
      <c r="J34" s="90">
        <f>ROUND(((SUM(BF123:BF188))*I34),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ROUND((SUM(BG123:BG188)),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ROUND((SUM(BH123:BH188)),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ROUND((SUM(BI123:BI188)),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05 - E1-10 - Prístupový systém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J123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2202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8" customFormat="1" ht="24.95" customHeight="1">
      <c r="B98" s="106"/>
      <c r="D98" s="107" t="s">
        <v>2203</v>
      </c>
      <c r="E98" s="108"/>
      <c r="F98" s="108"/>
      <c r="G98" s="108"/>
      <c r="H98" s="108"/>
      <c r="I98" s="108"/>
      <c r="J98" s="109">
        <f>J140</f>
        <v>0</v>
      </c>
      <c r="L98" s="106"/>
    </row>
    <row r="99" spans="2:12" s="8" customFormat="1" ht="24.95" customHeight="1">
      <c r="B99" s="106"/>
      <c r="D99" s="107" t="s">
        <v>2204</v>
      </c>
      <c r="E99" s="108"/>
      <c r="F99" s="108"/>
      <c r="G99" s="108"/>
      <c r="H99" s="108"/>
      <c r="I99" s="108"/>
      <c r="J99" s="109">
        <f>J149</f>
        <v>0</v>
      </c>
      <c r="L99" s="106"/>
    </row>
    <row r="100" spans="2:12" s="8" customFormat="1" ht="24.95" customHeight="1">
      <c r="B100" s="106"/>
      <c r="D100" s="107" t="s">
        <v>2205</v>
      </c>
      <c r="E100" s="108"/>
      <c r="F100" s="108"/>
      <c r="G100" s="108"/>
      <c r="H100" s="108"/>
      <c r="I100" s="108"/>
      <c r="J100" s="109">
        <f>J159</f>
        <v>0</v>
      </c>
      <c r="L100" s="106"/>
    </row>
    <row r="101" spans="2:12" s="8" customFormat="1" ht="24.95" customHeight="1">
      <c r="B101" s="106"/>
      <c r="D101" s="107" t="s">
        <v>2206</v>
      </c>
      <c r="E101" s="108"/>
      <c r="F101" s="108"/>
      <c r="G101" s="108"/>
      <c r="H101" s="108"/>
      <c r="I101" s="108"/>
      <c r="J101" s="109">
        <f>J168</f>
        <v>0</v>
      </c>
      <c r="L101" s="106"/>
    </row>
    <row r="102" spans="2:12" s="8" customFormat="1" ht="24.95" customHeight="1">
      <c r="B102" s="106"/>
      <c r="D102" s="107" t="s">
        <v>2207</v>
      </c>
      <c r="E102" s="108"/>
      <c r="F102" s="108"/>
      <c r="G102" s="108"/>
      <c r="H102" s="108"/>
      <c r="I102" s="108"/>
      <c r="J102" s="109">
        <f>J180</f>
        <v>0</v>
      </c>
      <c r="L102" s="106"/>
    </row>
    <row r="103" spans="2:12" s="8" customFormat="1" ht="24.95" customHeight="1">
      <c r="B103" s="106"/>
      <c r="D103" s="107" t="s">
        <v>2208</v>
      </c>
      <c r="E103" s="108"/>
      <c r="F103" s="108"/>
      <c r="G103" s="108"/>
      <c r="H103" s="108"/>
      <c r="I103" s="108"/>
      <c r="J103" s="109">
        <f>J185</f>
        <v>0</v>
      </c>
      <c r="L103" s="106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150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26.25" customHeight="1">
      <c r="B113" s="28"/>
      <c r="E113" s="215" t="str">
        <f>E7</f>
        <v>Obnova a modernizácia objektu Centra univerzitného športu pri SPU v Nitre</v>
      </c>
      <c r="F113" s="216"/>
      <c r="G113" s="216"/>
      <c r="H113" s="216"/>
      <c r="L113" s="28"/>
    </row>
    <row r="114" spans="2:65" s="1" customFormat="1" ht="12" customHeight="1">
      <c r="B114" s="28"/>
      <c r="C114" s="23" t="s">
        <v>127</v>
      </c>
      <c r="L114" s="28"/>
    </row>
    <row r="115" spans="2:65" s="1" customFormat="1" ht="16.5" customHeight="1">
      <c r="B115" s="28"/>
      <c r="E115" s="177" t="str">
        <f>E9</f>
        <v>05 - E1-10 - Prístupový systém</v>
      </c>
      <c r="F115" s="217"/>
      <c r="G115" s="217"/>
      <c r="H115" s="217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Nitra</v>
      </c>
      <c r="I117" s="23" t="s">
        <v>21</v>
      </c>
      <c r="J117" s="51">
        <f>IF(J12="","",J12)</f>
        <v>45406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22</v>
      </c>
      <c r="F119" s="21" t="str">
        <f>E15</f>
        <v>SPU v Nitre</v>
      </c>
      <c r="I119" s="23" t="s">
        <v>28</v>
      </c>
      <c r="J119" s="26" t="str">
        <f>E21</f>
        <v>Ing. Stanislav Mikle</v>
      </c>
      <c r="L119" s="28"/>
    </row>
    <row r="120" spans="2:65" s="1" customFormat="1" ht="15.2" customHeight="1">
      <c r="B120" s="28"/>
      <c r="C120" s="23" t="s">
        <v>26</v>
      </c>
      <c r="F120" s="21" t="str">
        <f>IF(E18="","",E18)</f>
        <v>Vyplň údaj</v>
      </c>
      <c r="I120" s="23" t="s">
        <v>31</v>
      </c>
      <c r="J120" s="26" t="str">
        <f>E24</f>
        <v>Béger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151</v>
      </c>
      <c r="D122" s="116" t="s">
        <v>59</v>
      </c>
      <c r="E122" s="116" t="s">
        <v>55</v>
      </c>
      <c r="F122" s="116" t="s">
        <v>56</v>
      </c>
      <c r="G122" s="116" t="s">
        <v>152</v>
      </c>
      <c r="H122" s="116" t="s">
        <v>153</v>
      </c>
      <c r="I122" s="116" t="s">
        <v>154</v>
      </c>
      <c r="J122" s="117" t="s">
        <v>131</v>
      </c>
      <c r="K122" s="118" t="s">
        <v>155</v>
      </c>
      <c r="L122" s="114"/>
      <c r="M122" s="58" t="s">
        <v>1</v>
      </c>
      <c r="N122" s="59" t="s">
        <v>38</v>
      </c>
      <c r="O122" s="59" t="s">
        <v>156</v>
      </c>
      <c r="P122" s="59" t="s">
        <v>157</v>
      </c>
      <c r="Q122" s="59" t="s">
        <v>158</v>
      </c>
      <c r="R122" s="59" t="s">
        <v>159</v>
      </c>
      <c r="S122" s="59" t="s">
        <v>160</v>
      </c>
      <c r="T122" s="60" t="s">
        <v>161</v>
      </c>
    </row>
    <row r="123" spans="2:65" s="1" customFormat="1" ht="22.9" customHeight="1">
      <c r="B123" s="28"/>
      <c r="C123" s="63" t="s">
        <v>132</v>
      </c>
      <c r="J123" s="119">
        <f>BK123</f>
        <v>0</v>
      </c>
      <c r="L123" s="28"/>
      <c r="M123" s="61"/>
      <c r="N123" s="52"/>
      <c r="O123" s="52"/>
      <c r="P123" s="120">
        <f>P124+P140+P149+P159+P168+P180+P185</f>
        <v>0</v>
      </c>
      <c r="Q123" s="52"/>
      <c r="R123" s="120">
        <f>R124+R140+R149+R159+R168+R180+R185</f>
        <v>0</v>
      </c>
      <c r="S123" s="52"/>
      <c r="T123" s="121">
        <f>T124+T140+T149+T159+T168+T180+T185</f>
        <v>0</v>
      </c>
      <c r="AT123" s="13" t="s">
        <v>73</v>
      </c>
      <c r="AU123" s="13" t="s">
        <v>133</v>
      </c>
      <c r="BK123" s="122">
        <f>BK124+BK140+BK149+BK159+BK168+BK180+BK185</f>
        <v>0</v>
      </c>
    </row>
    <row r="124" spans="2:65" s="11" customFormat="1" ht="25.9" customHeight="1">
      <c r="B124" s="123"/>
      <c r="D124" s="124" t="s">
        <v>73</v>
      </c>
      <c r="E124" s="125" t="s">
        <v>2135</v>
      </c>
      <c r="F124" s="125" t="s">
        <v>2209</v>
      </c>
      <c r="I124" s="126"/>
      <c r="J124" s="127">
        <f>BK124</f>
        <v>0</v>
      </c>
      <c r="L124" s="123"/>
      <c r="M124" s="128"/>
      <c r="P124" s="129">
        <f>SUM(P125:P139)</f>
        <v>0</v>
      </c>
      <c r="R124" s="129">
        <f>SUM(R125:R139)</f>
        <v>0</v>
      </c>
      <c r="T124" s="130">
        <f>SUM(T125:T139)</f>
        <v>0</v>
      </c>
      <c r="AR124" s="124" t="s">
        <v>82</v>
      </c>
      <c r="AT124" s="131" t="s">
        <v>73</v>
      </c>
      <c r="AU124" s="131" t="s">
        <v>74</v>
      </c>
      <c r="AY124" s="124" t="s">
        <v>164</v>
      </c>
      <c r="BK124" s="132">
        <f>SUM(BK125:BK139)</f>
        <v>0</v>
      </c>
    </row>
    <row r="125" spans="2:65" s="1" customFormat="1" ht="16.5" customHeight="1">
      <c r="B125" s="135"/>
      <c r="C125" s="136" t="s">
        <v>82</v>
      </c>
      <c r="D125" s="136" t="s">
        <v>168</v>
      </c>
      <c r="E125" s="137" t="s">
        <v>2210</v>
      </c>
      <c r="F125" s="138" t="s">
        <v>2211</v>
      </c>
      <c r="G125" s="139" t="s">
        <v>192</v>
      </c>
      <c r="H125" s="140">
        <v>1</v>
      </c>
      <c r="I125" s="141"/>
      <c r="J125" s="142">
        <f t="shared" ref="J125:J139" si="0">ROUND(I125*H125,2)</f>
        <v>0</v>
      </c>
      <c r="K125" s="143"/>
      <c r="L125" s="28"/>
      <c r="M125" s="144" t="s">
        <v>1</v>
      </c>
      <c r="N125" s="145" t="s">
        <v>40</v>
      </c>
      <c r="P125" s="146">
        <f t="shared" ref="P125:P139" si="1">O125*H125</f>
        <v>0</v>
      </c>
      <c r="Q125" s="146">
        <v>0</v>
      </c>
      <c r="R125" s="146">
        <f t="shared" ref="R125:R139" si="2">Q125*H125</f>
        <v>0</v>
      </c>
      <c r="S125" s="146">
        <v>0</v>
      </c>
      <c r="T125" s="147">
        <f t="shared" ref="T125:T139" si="3">S125*H125</f>
        <v>0</v>
      </c>
      <c r="AR125" s="148" t="s">
        <v>453</v>
      </c>
      <c r="AT125" s="148" t="s">
        <v>168</v>
      </c>
      <c r="AU125" s="148" t="s">
        <v>82</v>
      </c>
      <c r="AY125" s="13" t="s">
        <v>164</v>
      </c>
      <c r="BE125" s="149">
        <f t="shared" ref="BE125:BE139" si="4">IF(N125="základná",J125,0)</f>
        <v>0</v>
      </c>
      <c r="BF125" s="149">
        <f t="shared" ref="BF125:BF139" si="5">IF(N125="znížená",J125,0)</f>
        <v>0</v>
      </c>
      <c r="BG125" s="149">
        <f t="shared" ref="BG125:BG139" si="6">IF(N125="zákl. prenesená",J125,0)</f>
        <v>0</v>
      </c>
      <c r="BH125" s="149">
        <f t="shared" ref="BH125:BH139" si="7">IF(N125="zníž. prenesená",J125,0)</f>
        <v>0</v>
      </c>
      <c r="BI125" s="149">
        <f t="shared" ref="BI125:BI139" si="8">IF(N125="nulová",J125,0)</f>
        <v>0</v>
      </c>
      <c r="BJ125" s="13" t="s">
        <v>173</v>
      </c>
      <c r="BK125" s="149">
        <f t="shared" ref="BK125:BK139" si="9">ROUND(I125*H125,2)</f>
        <v>0</v>
      </c>
      <c r="BL125" s="13" t="s">
        <v>453</v>
      </c>
      <c r="BM125" s="148" t="s">
        <v>173</v>
      </c>
    </row>
    <row r="126" spans="2:65" s="1" customFormat="1" ht="16.5" customHeight="1">
      <c r="B126" s="135"/>
      <c r="C126" s="136" t="s">
        <v>173</v>
      </c>
      <c r="D126" s="136" t="s">
        <v>168</v>
      </c>
      <c r="E126" s="137" t="s">
        <v>2212</v>
      </c>
      <c r="F126" s="138" t="s">
        <v>2213</v>
      </c>
      <c r="G126" s="139" t="s">
        <v>192</v>
      </c>
      <c r="H126" s="140">
        <v>1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40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453</v>
      </c>
      <c r="AT126" s="148" t="s">
        <v>168</v>
      </c>
      <c r="AU126" s="148" t="s">
        <v>82</v>
      </c>
      <c r="AY126" s="13" t="s">
        <v>164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173</v>
      </c>
      <c r="BK126" s="149">
        <f t="shared" si="9"/>
        <v>0</v>
      </c>
      <c r="BL126" s="13" t="s">
        <v>453</v>
      </c>
      <c r="BM126" s="148" t="s">
        <v>172</v>
      </c>
    </row>
    <row r="127" spans="2:65" s="1" customFormat="1" ht="24.2" customHeight="1">
      <c r="B127" s="135"/>
      <c r="C127" s="136" t="s">
        <v>525</v>
      </c>
      <c r="D127" s="136" t="s">
        <v>168</v>
      </c>
      <c r="E127" s="137" t="s">
        <v>2214</v>
      </c>
      <c r="F127" s="138" t="s">
        <v>2215</v>
      </c>
      <c r="G127" s="139" t="s">
        <v>192</v>
      </c>
      <c r="H127" s="140">
        <v>1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40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453</v>
      </c>
      <c r="AT127" s="148" t="s">
        <v>168</v>
      </c>
      <c r="AU127" s="148" t="s">
        <v>82</v>
      </c>
      <c r="AY127" s="13" t="s">
        <v>164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173</v>
      </c>
      <c r="BK127" s="149">
        <f t="shared" si="9"/>
        <v>0</v>
      </c>
      <c r="BL127" s="13" t="s">
        <v>453</v>
      </c>
      <c r="BM127" s="148" t="s">
        <v>535</v>
      </c>
    </row>
    <row r="128" spans="2:65" s="1" customFormat="1" ht="21.75" customHeight="1">
      <c r="B128" s="135"/>
      <c r="C128" s="136" t="s">
        <v>172</v>
      </c>
      <c r="D128" s="136" t="s">
        <v>168</v>
      </c>
      <c r="E128" s="137" t="s">
        <v>2216</v>
      </c>
      <c r="F128" s="138" t="s">
        <v>2217</v>
      </c>
      <c r="G128" s="139" t="s">
        <v>192</v>
      </c>
      <c r="H128" s="140">
        <v>1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40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453</v>
      </c>
      <c r="AT128" s="148" t="s">
        <v>168</v>
      </c>
      <c r="AU128" s="148" t="s">
        <v>82</v>
      </c>
      <c r="AY128" s="13" t="s">
        <v>164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173</v>
      </c>
      <c r="BK128" s="149">
        <f t="shared" si="9"/>
        <v>0</v>
      </c>
      <c r="BL128" s="13" t="s">
        <v>453</v>
      </c>
      <c r="BM128" s="148" t="s">
        <v>543</v>
      </c>
    </row>
    <row r="129" spans="2:65" s="1" customFormat="1" ht="21.75" customHeight="1">
      <c r="B129" s="135"/>
      <c r="C129" s="136" t="s">
        <v>483</v>
      </c>
      <c r="D129" s="136" t="s">
        <v>168</v>
      </c>
      <c r="E129" s="137" t="s">
        <v>2218</v>
      </c>
      <c r="F129" s="138" t="s">
        <v>2219</v>
      </c>
      <c r="G129" s="139" t="s">
        <v>192</v>
      </c>
      <c r="H129" s="140">
        <v>1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40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453</v>
      </c>
      <c r="AT129" s="148" t="s">
        <v>168</v>
      </c>
      <c r="AU129" s="148" t="s">
        <v>82</v>
      </c>
      <c r="AY129" s="13" t="s">
        <v>164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173</v>
      </c>
      <c r="BK129" s="149">
        <f t="shared" si="9"/>
        <v>0</v>
      </c>
      <c r="BL129" s="13" t="s">
        <v>453</v>
      </c>
      <c r="BM129" s="148" t="s">
        <v>108</v>
      </c>
    </row>
    <row r="130" spans="2:65" s="1" customFormat="1" ht="16.5" customHeight="1">
      <c r="B130" s="135"/>
      <c r="C130" s="136" t="s">
        <v>535</v>
      </c>
      <c r="D130" s="136" t="s">
        <v>168</v>
      </c>
      <c r="E130" s="137" t="s">
        <v>2220</v>
      </c>
      <c r="F130" s="138" t="s">
        <v>2221</v>
      </c>
      <c r="G130" s="139" t="s">
        <v>192</v>
      </c>
      <c r="H130" s="140">
        <v>1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40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453</v>
      </c>
      <c r="AT130" s="148" t="s">
        <v>168</v>
      </c>
      <c r="AU130" s="148" t="s">
        <v>82</v>
      </c>
      <c r="AY130" s="13" t="s">
        <v>164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173</v>
      </c>
      <c r="BK130" s="149">
        <f t="shared" si="9"/>
        <v>0</v>
      </c>
      <c r="BL130" s="13" t="s">
        <v>453</v>
      </c>
      <c r="BM130" s="148" t="s">
        <v>114</v>
      </c>
    </row>
    <row r="131" spans="2:65" s="1" customFormat="1" ht="24.2" customHeight="1">
      <c r="B131" s="135"/>
      <c r="C131" s="136" t="s">
        <v>539</v>
      </c>
      <c r="D131" s="136" t="s">
        <v>168</v>
      </c>
      <c r="E131" s="137" t="s">
        <v>2222</v>
      </c>
      <c r="F131" s="138" t="s">
        <v>2223</v>
      </c>
      <c r="G131" s="139" t="s">
        <v>192</v>
      </c>
      <c r="H131" s="140">
        <v>1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40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453</v>
      </c>
      <c r="AT131" s="148" t="s">
        <v>168</v>
      </c>
      <c r="AU131" s="148" t="s">
        <v>82</v>
      </c>
      <c r="AY131" s="13" t="s">
        <v>164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173</v>
      </c>
      <c r="BK131" s="149">
        <f t="shared" si="9"/>
        <v>0</v>
      </c>
      <c r="BL131" s="13" t="s">
        <v>453</v>
      </c>
      <c r="BM131" s="148" t="s">
        <v>120</v>
      </c>
    </row>
    <row r="132" spans="2:65" s="1" customFormat="1" ht="24.2" customHeight="1">
      <c r="B132" s="135"/>
      <c r="C132" s="136" t="s">
        <v>543</v>
      </c>
      <c r="D132" s="136" t="s">
        <v>168</v>
      </c>
      <c r="E132" s="137" t="s">
        <v>2224</v>
      </c>
      <c r="F132" s="138" t="s">
        <v>2225</v>
      </c>
      <c r="G132" s="139" t="s">
        <v>192</v>
      </c>
      <c r="H132" s="140">
        <v>1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40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453</v>
      </c>
      <c r="AT132" s="148" t="s">
        <v>168</v>
      </c>
      <c r="AU132" s="148" t="s">
        <v>82</v>
      </c>
      <c r="AY132" s="13" t="s">
        <v>164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173</v>
      </c>
      <c r="BK132" s="149">
        <f t="shared" si="9"/>
        <v>0</v>
      </c>
      <c r="BL132" s="13" t="s">
        <v>453</v>
      </c>
      <c r="BM132" s="148" t="s">
        <v>215</v>
      </c>
    </row>
    <row r="133" spans="2:65" s="1" customFormat="1" ht="16.5" customHeight="1">
      <c r="B133" s="135"/>
      <c r="C133" s="136" t="s">
        <v>165</v>
      </c>
      <c r="D133" s="136" t="s">
        <v>168</v>
      </c>
      <c r="E133" s="137" t="s">
        <v>2226</v>
      </c>
      <c r="F133" s="138" t="s">
        <v>2227</v>
      </c>
      <c r="G133" s="139" t="s">
        <v>192</v>
      </c>
      <c r="H133" s="140">
        <v>1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40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453</v>
      </c>
      <c r="AT133" s="148" t="s">
        <v>168</v>
      </c>
      <c r="AU133" s="148" t="s">
        <v>82</v>
      </c>
      <c r="AY133" s="13" t="s">
        <v>164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173</v>
      </c>
      <c r="BK133" s="149">
        <f t="shared" si="9"/>
        <v>0</v>
      </c>
      <c r="BL133" s="13" t="s">
        <v>453</v>
      </c>
      <c r="BM133" s="148" t="s">
        <v>223</v>
      </c>
    </row>
    <row r="134" spans="2:65" s="1" customFormat="1" ht="55.5" customHeight="1">
      <c r="B134" s="135"/>
      <c r="C134" s="136" t="s">
        <v>108</v>
      </c>
      <c r="D134" s="136" t="s">
        <v>168</v>
      </c>
      <c r="E134" s="137" t="s">
        <v>2228</v>
      </c>
      <c r="F134" s="138" t="s">
        <v>2229</v>
      </c>
      <c r="G134" s="139" t="s">
        <v>192</v>
      </c>
      <c r="H134" s="140">
        <v>1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453</v>
      </c>
      <c r="AT134" s="148" t="s">
        <v>168</v>
      </c>
      <c r="AU134" s="148" t="s">
        <v>82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453</v>
      </c>
      <c r="BM134" s="148" t="s">
        <v>7</v>
      </c>
    </row>
    <row r="135" spans="2:65" s="1" customFormat="1" ht="16.5" customHeight="1">
      <c r="B135" s="135"/>
      <c r="C135" s="136" t="s">
        <v>111</v>
      </c>
      <c r="D135" s="136" t="s">
        <v>168</v>
      </c>
      <c r="E135" s="137" t="s">
        <v>2230</v>
      </c>
      <c r="F135" s="138" t="s">
        <v>2231</v>
      </c>
      <c r="G135" s="139" t="s">
        <v>192</v>
      </c>
      <c r="H135" s="140">
        <v>1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453</v>
      </c>
      <c r="AT135" s="148" t="s">
        <v>168</v>
      </c>
      <c r="AU135" s="148" t="s">
        <v>82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453</v>
      </c>
      <c r="BM135" s="148" t="s">
        <v>238</v>
      </c>
    </row>
    <row r="136" spans="2:65" s="1" customFormat="1" ht="16.5" customHeight="1">
      <c r="B136" s="135"/>
      <c r="C136" s="136" t="s">
        <v>114</v>
      </c>
      <c r="D136" s="136" t="s">
        <v>168</v>
      </c>
      <c r="E136" s="137" t="s">
        <v>2232</v>
      </c>
      <c r="F136" s="138" t="s">
        <v>2233</v>
      </c>
      <c r="G136" s="139" t="s">
        <v>192</v>
      </c>
      <c r="H136" s="140">
        <v>1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453</v>
      </c>
      <c r="AT136" s="148" t="s">
        <v>168</v>
      </c>
      <c r="AU136" s="148" t="s">
        <v>82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453</v>
      </c>
      <c r="BM136" s="148" t="s">
        <v>255</v>
      </c>
    </row>
    <row r="137" spans="2:65" s="1" customFormat="1" ht="16.5" customHeight="1">
      <c r="B137" s="135"/>
      <c r="C137" s="136" t="s">
        <v>117</v>
      </c>
      <c r="D137" s="136" t="s">
        <v>168</v>
      </c>
      <c r="E137" s="137" t="s">
        <v>2234</v>
      </c>
      <c r="F137" s="138" t="s">
        <v>2235</v>
      </c>
      <c r="G137" s="139" t="s">
        <v>192</v>
      </c>
      <c r="H137" s="140">
        <v>1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453</v>
      </c>
      <c r="AT137" s="148" t="s">
        <v>168</v>
      </c>
      <c r="AU137" s="148" t="s">
        <v>82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453</v>
      </c>
      <c r="BM137" s="148" t="s">
        <v>263</v>
      </c>
    </row>
    <row r="138" spans="2:65" s="1" customFormat="1" ht="37.9" customHeight="1">
      <c r="B138" s="135"/>
      <c r="C138" s="136" t="s">
        <v>120</v>
      </c>
      <c r="D138" s="136" t="s">
        <v>168</v>
      </c>
      <c r="E138" s="137" t="s">
        <v>2236</v>
      </c>
      <c r="F138" s="138" t="s">
        <v>2237</v>
      </c>
      <c r="G138" s="139" t="s">
        <v>192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453</v>
      </c>
      <c r="AT138" s="148" t="s">
        <v>168</v>
      </c>
      <c r="AU138" s="148" t="s">
        <v>82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453</v>
      </c>
      <c r="BM138" s="148" t="s">
        <v>271</v>
      </c>
    </row>
    <row r="139" spans="2:65" s="1" customFormat="1" ht="44.25" customHeight="1">
      <c r="B139" s="135"/>
      <c r="C139" s="136" t="s">
        <v>123</v>
      </c>
      <c r="D139" s="136" t="s">
        <v>168</v>
      </c>
      <c r="E139" s="137" t="s">
        <v>2238</v>
      </c>
      <c r="F139" s="138" t="s">
        <v>2239</v>
      </c>
      <c r="G139" s="139" t="s">
        <v>192</v>
      </c>
      <c r="H139" s="140">
        <v>1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453</v>
      </c>
      <c r="AT139" s="148" t="s">
        <v>168</v>
      </c>
      <c r="AU139" s="148" t="s">
        <v>82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453</v>
      </c>
      <c r="BM139" s="148" t="s">
        <v>276</v>
      </c>
    </row>
    <row r="140" spans="2:65" s="11" customFormat="1" ht="25.9" customHeight="1">
      <c r="B140" s="123"/>
      <c r="D140" s="124" t="s">
        <v>73</v>
      </c>
      <c r="E140" s="125" t="s">
        <v>2161</v>
      </c>
      <c r="F140" s="125" t="s">
        <v>2240</v>
      </c>
      <c r="I140" s="126"/>
      <c r="J140" s="127">
        <f>BK140</f>
        <v>0</v>
      </c>
      <c r="L140" s="123"/>
      <c r="M140" s="128"/>
      <c r="P140" s="129">
        <f>SUM(P141:P148)</f>
        <v>0</v>
      </c>
      <c r="R140" s="129">
        <f>SUM(R141:R148)</f>
        <v>0</v>
      </c>
      <c r="T140" s="130">
        <f>SUM(T141:T148)</f>
        <v>0</v>
      </c>
      <c r="AR140" s="124" t="s">
        <v>82</v>
      </c>
      <c r="AT140" s="131" t="s">
        <v>73</v>
      </c>
      <c r="AU140" s="131" t="s">
        <v>74</v>
      </c>
      <c r="AY140" s="124" t="s">
        <v>164</v>
      </c>
      <c r="BK140" s="132">
        <f>SUM(BK141:BK148)</f>
        <v>0</v>
      </c>
    </row>
    <row r="141" spans="2:65" s="1" customFormat="1" ht="37.9" customHeight="1">
      <c r="B141" s="135"/>
      <c r="C141" s="136" t="s">
        <v>215</v>
      </c>
      <c r="D141" s="136" t="s">
        <v>168</v>
      </c>
      <c r="E141" s="137" t="s">
        <v>2241</v>
      </c>
      <c r="F141" s="138" t="s">
        <v>2242</v>
      </c>
      <c r="G141" s="139" t="s">
        <v>192</v>
      </c>
      <c r="H141" s="140">
        <v>200</v>
      </c>
      <c r="I141" s="141"/>
      <c r="J141" s="142">
        <f t="shared" ref="J141:J148" si="10">ROUND(I141*H141,2)</f>
        <v>0</v>
      </c>
      <c r="K141" s="143"/>
      <c r="L141" s="28"/>
      <c r="M141" s="144" t="s">
        <v>1</v>
      </c>
      <c r="N141" s="145" t="s">
        <v>40</v>
      </c>
      <c r="P141" s="146">
        <f t="shared" ref="P141:P148" si="11">O141*H141</f>
        <v>0</v>
      </c>
      <c r="Q141" s="146">
        <v>0</v>
      </c>
      <c r="R141" s="146">
        <f t="shared" ref="R141:R148" si="12">Q141*H141</f>
        <v>0</v>
      </c>
      <c r="S141" s="146">
        <v>0</v>
      </c>
      <c r="T141" s="147">
        <f t="shared" ref="T141:T148" si="13">S141*H141</f>
        <v>0</v>
      </c>
      <c r="AR141" s="148" t="s">
        <v>453</v>
      </c>
      <c r="AT141" s="148" t="s">
        <v>168</v>
      </c>
      <c r="AU141" s="148" t="s">
        <v>82</v>
      </c>
      <c r="AY141" s="13" t="s">
        <v>164</v>
      </c>
      <c r="BE141" s="149">
        <f t="shared" ref="BE141:BE148" si="14">IF(N141="základná",J141,0)</f>
        <v>0</v>
      </c>
      <c r="BF141" s="149">
        <f t="shared" ref="BF141:BF148" si="15">IF(N141="znížená",J141,0)</f>
        <v>0</v>
      </c>
      <c r="BG141" s="149">
        <f t="shared" ref="BG141:BG148" si="16">IF(N141="zákl. prenesená",J141,0)</f>
        <v>0</v>
      </c>
      <c r="BH141" s="149">
        <f t="shared" ref="BH141:BH148" si="17">IF(N141="zníž. prenesená",J141,0)</f>
        <v>0</v>
      </c>
      <c r="BI141" s="149">
        <f t="shared" ref="BI141:BI148" si="18">IF(N141="nulová",J141,0)</f>
        <v>0</v>
      </c>
      <c r="BJ141" s="13" t="s">
        <v>173</v>
      </c>
      <c r="BK141" s="149">
        <f t="shared" ref="BK141:BK148" si="19">ROUND(I141*H141,2)</f>
        <v>0</v>
      </c>
      <c r="BL141" s="13" t="s">
        <v>453</v>
      </c>
      <c r="BM141" s="148" t="s">
        <v>284</v>
      </c>
    </row>
    <row r="142" spans="2:65" s="1" customFormat="1" ht="37.9" customHeight="1">
      <c r="B142" s="135"/>
      <c r="C142" s="136" t="s">
        <v>219</v>
      </c>
      <c r="D142" s="136" t="s">
        <v>168</v>
      </c>
      <c r="E142" s="137" t="s">
        <v>2243</v>
      </c>
      <c r="F142" s="138" t="s">
        <v>2244</v>
      </c>
      <c r="G142" s="139" t="s">
        <v>192</v>
      </c>
      <c r="H142" s="140">
        <v>1</v>
      </c>
      <c r="I142" s="141"/>
      <c r="J142" s="142">
        <f t="shared" si="10"/>
        <v>0</v>
      </c>
      <c r="K142" s="143"/>
      <c r="L142" s="28"/>
      <c r="M142" s="144" t="s">
        <v>1</v>
      </c>
      <c r="N142" s="145" t="s">
        <v>40</v>
      </c>
      <c r="P142" s="146">
        <f t="shared" si="11"/>
        <v>0</v>
      </c>
      <c r="Q142" s="146">
        <v>0</v>
      </c>
      <c r="R142" s="146">
        <f t="shared" si="12"/>
        <v>0</v>
      </c>
      <c r="S142" s="146">
        <v>0</v>
      </c>
      <c r="T142" s="147">
        <f t="shared" si="13"/>
        <v>0</v>
      </c>
      <c r="AR142" s="148" t="s">
        <v>453</v>
      </c>
      <c r="AT142" s="148" t="s">
        <v>168</v>
      </c>
      <c r="AU142" s="148" t="s">
        <v>82</v>
      </c>
      <c r="AY142" s="13" t="s">
        <v>164</v>
      </c>
      <c r="BE142" s="149">
        <f t="shared" si="14"/>
        <v>0</v>
      </c>
      <c r="BF142" s="149">
        <f t="shared" si="15"/>
        <v>0</v>
      </c>
      <c r="BG142" s="149">
        <f t="shared" si="16"/>
        <v>0</v>
      </c>
      <c r="BH142" s="149">
        <f t="shared" si="17"/>
        <v>0</v>
      </c>
      <c r="BI142" s="149">
        <f t="shared" si="18"/>
        <v>0</v>
      </c>
      <c r="BJ142" s="13" t="s">
        <v>173</v>
      </c>
      <c r="BK142" s="149">
        <f t="shared" si="19"/>
        <v>0</v>
      </c>
      <c r="BL142" s="13" t="s">
        <v>453</v>
      </c>
      <c r="BM142" s="148" t="s">
        <v>292</v>
      </c>
    </row>
    <row r="143" spans="2:65" s="1" customFormat="1" ht="21.75" customHeight="1">
      <c r="B143" s="135"/>
      <c r="C143" s="136" t="s">
        <v>223</v>
      </c>
      <c r="D143" s="136" t="s">
        <v>168</v>
      </c>
      <c r="E143" s="137" t="s">
        <v>2245</v>
      </c>
      <c r="F143" s="138" t="s">
        <v>2246</v>
      </c>
      <c r="G143" s="139" t="s">
        <v>192</v>
      </c>
      <c r="H143" s="140">
        <v>1</v>
      </c>
      <c r="I143" s="141"/>
      <c r="J143" s="142">
        <f t="shared" si="10"/>
        <v>0</v>
      </c>
      <c r="K143" s="143"/>
      <c r="L143" s="28"/>
      <c r="M143" s="144" t="s">
        <v>1</v>
      </c>
      <c r="N143" s="145" t="s">
        <v>40</v>
      </c>
      <c r="P143" s="146">
        <f t="shared" si="11"/>
        <v>0</v>
      </c>
      <c r="Q143" s="146">
        <v>0</v>
      </c>
      <c r="R143" s="146">
        <f t="shared" si="12"/>
        <v>0</v>
      </c>
      <c r="S143" s="146">
        <v>0</v>
      </c>
      <c r="T143" s="147">
        <f t="shared" si="13"/>
        <v>0</v>
      </c>
      <c r="AR143" s="148" t="s">
        <v>453</v>
      </c>
      <c r="AT143" s="148" t="s">
        <v>168</v>
      </c>
      <c r="AU143" s="148" t="s">
        <v>82</v>
      </c>
      <c r="AY143" s="13" t="s">
        <v>164</v>
      </c>
      <c r="BE143" s="149">
        <f t="shared" si="14"/>
        <v>0</v>
      </c>
      <c r="BF143" s="149">
        <f t="shared" si="15"/>
        <v>0</v>
      </c>
      <c r="BG143" s="149">
        <f t="shared" si="16"/>
        <v>0</v>
      </c>
      <c r="BH143" s="149">
        <f t="shared" si="17"/>
        <v>0</v>
      </c>
      <c r="BI143" s="149">
        <f t="shared" si="18"/>
        <v>0</v>
      </c>
      <c r="BJ143" s="13" t="s">
        <v>173</v>
      </c>
      <c r="BK143" s="149">
        <f t="shared" si="19"/>
        <v>0</v>
      </c>
      <c r="BL143" s="13" t="s">
        <v>453</v>
      </c>
      <c r="BM143" s="148" t="s">
        <v>300</v>
      </c>
    </row>
    <row r="144" spans="2:65" s="1" customFormat="1" ht="16.5" customHeight="1">
      <c r="B144" s="135"/>
      <c r="C144" s="136" t="s">
        <v>227</v>
      </c>
      <c r="D144" s="136" t="s">
        <v>168</v>
      </c>
      <c r="E144" s="137" t="s">
        <v>2247</v>
      </c>
      <c r="F144" s="138" t="s">
        <v>2248</v>
      </c>
      <c r="G144" s="139" t="s">
        <v>192</v>
      </c>
      <c r="H144" s="140">
        <v>1</v>
      </c>
      <c r="I144" s="141"/>
      <c r="J144" s="142">
        <f t="shared" si="10"/>
        <v>0</v>
      </c>
      <c r="K144" s="143"/>
      <c r="L144" s="28"/>
      <c r="M144" s="144" t="s">
        <v>1</v>
      </c>
      <c r="N144" s="145" t="s">
        <v>40</v>
      </c>
      <c r="P144" s="146">
        <f t="shared" si="11"/>
        <v>0</v>
      </c>
      <c r="Q144" s="146">
        <v>0</v>
      </c>
      <c r="R144" s="146">
        <f t="shared" si="12"/>
        <v>0</v>
      </c>
      <c r="S144" s="146">
        <v>0</v>
      </c>
      <c r="T144" s="147">
        <f t="shared" si="13"/>
        <v>0</v>
      </c>
      <c r="AR144" s="148" t="s">
        <v>453</v>
      </c>
      <c r="AT144" s="148" t="s">
        <v>168</v>
      </c>
      <c r="AU144" s="148" t="s">
        <v>82</v>
      </c>
      <c r="AY144" s="13" t="s">
        <v>164</v>
      </c>
      <c r="BE144" s="149">
        <f t="shared" si="14"/>
        <v>0</v>
      </c>
      <c r="BF144" s="149">
        <f t="shared" si="15"/>
        <v>0</v>
      </c>
      <c r="BG144" s="149">
        <f t="shared" si="16"/>
        <v>0</v>
      </c>
      <c r="BH144" s="149">
        <f t="shared" si="17"/>
        <v>0</v>
      </c>
      <c r="BI144" s="149">
        <f t="shared" si="18"/>
        <v>0</v>
      </c>
      <c r="BJ144" s="13" t="s">
        <v>173</v>
      </c>
      <c r="BK144" s="149">
        <f t="shared" si="19"/>
        <v>0</v>
      </c>
      <c r="BL144" s="13" t="s">
        <v>453</v>
      </c>
      <c r="BM144" s="148" t="s">
        <v>322</v>
      </c>
    </row>
    <row r="145" spans="2:65" s="1" customFormat="1" ht="16.5" customHeight="1">
      <c r="B145" s="135"/>
      <c r="C145" s="136" t="s">
        <v>7</v>
      </c>
      <c r="D145" s="136" t="s">
        <v>168</v>
      </c>
      <c r="E145" s="137" t="s">
        <v>2249</v>
      </c>
      <c r="F145" s="138" t="s">
        <v>2250</v>
      </c>
      <c r="G145" s="139" t="s">
        <v>192</v>
      </c>
      <c r="H145" s="140">
        <v>5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40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453</v>
      </c>
      <c r="AT145" s="148" t="s">
        <v>168</v>
      </c>
      <c r="AU145" s="148" t="s">
        <v>82</v>
      </c>
      <c r="AY145" s="13" t="s">
        <v>164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173</v>
      </c>
      <c r="BK145" s="149">
        <f t="shared" si="19"/>
        <v>0</v>
      </c>
      <c r="BL145" s="13" t="s">
        <v>453</v>
      </c>
      <c r="BM145" s="148" t="s">
        <v>330</v>
      </c>
    </row>
    <row r="146" spans="2:65" s="1" customFormat="1" ht="49.15" customHeight="1">
      <c r="B146" s="135"/>
      <c r="C146" s="136" t="s">
        <v>234</v>
      </c>
      <c r="D146" s="136" t="s">
        <v>168</v>
      </c>
      <c r="E146" s="137" t="s">
        <v>2251</v>
      </c>
      <c r="F146" s="138" t="s">
        <v>2252</v>
      </c>
      <c r="G146" s="139" t="s">
        <v>192</v>
      </c>
      <c r="H146" s="140">
        <v>1</v>
      </c>
      <c r="I146" s="141"/>
      <c r="J146" s="142">
        <f t="shared" si="10"/>
        <v>0</v>
      </c>
      <c r="K146" s="143"/>
      <c r="L146" s="28"/>
      <c r="M146" s="144" t="s">
        <v>1</v>
      </c>
      <c r="N146" s="145" t="s">
        <v>40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453</v>
      </c>
      <c r="AT146" s="148" t="s">
        <v>168</v>
      </c>
      <c r="AU146" s="148" t="s">
        <v>82</v>
      </c>
      <c r="AY146" s="13" t="s">
        <v>164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173</v>
      </c>
      <c r="BK146" s="149">
        <f t="shared" si="19"/>
        <v>0</v>
      </c>
      <c r="BL146" s="13" t="s">
        <v>453</v>
      </c>
      <c r="BM146" s="148" t="s">
        <v>340</v>
      </c>
    </row>
    <row r="147" spans="2:65" s="1" customFormat="1" ht="16.5" customHeight="1">
      <c r="B147" s="135"/>
      <c r="C147" s="136" t="s">
        <v>238</v>
      </c>
      <c r="D147" s="136" t="s">
        <v>168</v>
      </c>
      <c r="E147" s="137" t="s">
        <v>2253</v>
      </c>
      <c r="F147" s="138" t="s">
        <v>2254</v>
      </c>
      <c r="G147" s="139" t="s">
        <v>192</v>
      </c>
      <c r="H147" s="140">
        <v>1</v>
      </c>
      <c r="I147" s="141"/>
      <c r="J147" s="142">
        <f t="shared" si="10"/>
        <v>0</v>
      </c>
      <c r="K147" s="143"/>
      <c r="L147" s="28"/>
      <c r="M147" s="144" t="s">
        <v>1</v>
      </c>
      <c r="N147" s="145" t="s">
        <v>40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453</v>
      </c>
      <c r="AT147" s="148" t="s">
        <v>168</v>
      </c>
      <c r="AU147" s="148" t="s">
        <v>82</v>
      </c>
      <c r="AY147" s="13" t="s">
        <v>164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173</v>
      </c>
      <c r="BK147" s="149">
        <f t="shared" si="19"/>
        <v>0</v>
      </c>
      <c r="BL147" s="13" t="s">
        <v>453</v>
      </c>
      <c r="BM147" s="148" t="s">
        <v>348</v>
      </c>
    </row>
    <row r="148" spans="2:65" s="1" customFormat="1" ht="16.5" customHeight="1">
      <c r="B148" s="135"/>
      <c r="C148" s="136" t="s">
        <v>242</v>
      </c>
      <c r="D148" s="136" t="s">
        <v>168</v>
      </c>
      <c r="E148" s="137" t="s">
        <v>2234</v>
      </c>
      <c r="F148" s="138" t="s">
        <v>2235</v>
      </c>
      <c r="G148" s="139" t="s">
        <v>192</v>
      </c>
      <c r="H148" s="140">
        <v>1</v>
      </c>
      <c r="I148" s="141"/>
      <c r="J148" s="142">
        <f t="shared" si="10"/>
        <v>0</v>
      </c>
      <c r="K148" s="143"/>
      <c r="L148" s="28"/>
      <c r="M148" s="144" t="s">
        <v>1</v>
      </c>
      <c r="N148" s="145" t="s">
        <v>40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453</v>
      </c>
      <c r="AT148" s="148" t="s">
        <v>168</v>
      </c>
      <c r="AU148" s="148" t="s">
        <v>82</v>
      </c>
      <c r="AY148" s="13" t="s">
        <v>164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173</v>
      </c>
      <c r="BK148" s="149">
        <f t="shared" si="19"/>
        <v>0</v>
      </c>
      <c r="BL148" s="13" t="s">
        <v>453</v>
      </c>
      <c r="BM148" s="148" t="s">
        <v>367</v>
      </c>
    </row>
    <row r="149" spans="2:65" s="11" customFormat="1" ht="25.9" customHeight="1">
      <c r="B149" s="123"/>
      <c r="D149" s="124" t="s">
        <v>73</v>
      </c>
      <c r="E149" s="125" t="s">
        <v>2255</v>
      </c>
      <c r="F149" s="125" t="s">
        <v>2256</v>
      </c>
      <c r="I149" s="126"/>
      <c r="J149" s="127">
        <f>BK149</f>
        <v>0</v>
      </c>
      <c r="L149" s="123"/>
      <c r="M149" s="128"/>
      <c r="P149" s="129">
        <f>SUM(P150:P158)</f>
        <v>0</v>
      </c>
      <c r="R149" s="129">
        <f>SUM(R150:R158)</f>
        <v>0</v>
      </c>
      <c r="T149" s="130">
        <f>SUM(T150:T158)</f>
        <v>0</v>
      </c>
      <c r="AR149" s="124" t="s">
        <v>82</v>
      </c>
      <c r="AT149" s="131" t="s">
        <v>73</v>
      </c>
      <c r="AU149" s="131" t="s">
        <v>74</v>
      </c>
      <c r="AY149" s="124" t="s">
        <v>164</v>
      </c>
      <c r="BK149" s="132">
        <f>SUM(BK150:BK158)</f>
        <v>0</v>
      </c>
    </row>
    <row r="150" spans="2:65" s="1" customFormat="1" ht="66.75" customHeight="1">
      <c r="B150" s="135"/>
      <c r="C150" s="136" t="s">
        <v>255</v>
      </c>
      <c r="D150" s="136" t="s">
        <v>168</v>
      </c>
      <c r="E150" s="137" t="s">
        <v>2257</v>
      </c>
      <c r="F150" s="138" t="s">
        <v>2258</v>
      </c>
      <c r="G150" s="139" t="s">
        <v>192</v>
      </c>
      <c r="H150" s="140">
        <v>2</v>
      </c>
      <c r="I150" s="141"/>
      <c r="J150" s="142">
        <f t="shared" ref="J150:J158" si="20">ROUND(I150*H150,2)</f>
        <v>0</v>
      </c>
      <c r="K150" s="143"/>
      <c r="L150" s="28"/>
      <c r="M150" s="144" t="s">
        <v>1</v>
      </c>
      <c r="N150" s="145" t="s">
        <v>40</v>
      </c>
      <c r="P150" s="146">
        <f t="shared" ref="P150:P158" si="21">O150*H150</f>
        <v>0</v>
      </c>
      <c r="Q150" s="146">
        <v>0</v>
      </c>
      <c r="R150" s="146">
        <f t="shared" ref="R150:R158" si="22">Q150*H150</f>
        <v>0</v>
      </c>
      <c r="S150" s="146">
        <v>0</v>
      </c>
      <c r="T150" s="147">
        <f t="shared" ref="T150:T158" si="23">S150*H150</f>
        <v>0</v>
      </c>
      <c r="AR150" s="148" t="s">
        <v>453</v>
      </c>
      <c r="AT150" s="148" t="s">
        <v>168</v>
      </c>
      <c r="AU150" s="148" t="s">
        <v>82</v>
      </c>
      <c r="AY150" s="13" t="s">
        <v>164</v>
      </c>
      <c r="BE150" s="149">
        <f t="shared" ref="BE150:BE158" si="24">IF(N150="základná",J150,0)</f>
        <v>0</v>
      </c>
      <c r="BF150" s="149">
        <f t="shared" ref="BF150:BF158" si="25">IF(N150="znížená",J150,0)</f>
        <v>0</v>
      </c>
      <c r="BG150" s="149">
        <f t="shared" ref="BG150:BG158" si="26">IF(N150="zákl. prenesená",J150,0)</f>
        <v>0</v>
      </c>
      <c r="BH150" s="149">
        <f t="shared" ref="BH150:BH158" si="27">IF(N150="zníž. prenesená",J150,0)</f>
        <v>0</v>
      </c>
      <c r="BI150" s="149">
        <f t="shared" ref="BI150:BI158" si="28">IF(N150="nulová",J150,0)</f>
        <v>0</v>
      </c>
      <c r="BJ150" s="13" t="s">
        <v>173</v>
      </c>
      <c r="BK150" s="149">
        <f t="shared" ref="BK150:BK158" si="29">ROUND(I150*H150,2)</f>
        <v>0</v>
      </c>
      <c r="BL150" s="13" t="s">
        <v>453</v>
      </c>
      <c r="BM150" s="148" t="s">
        <v>379</v>
      </c>
    </row>
    <row r="151" spans="2:65" s="1" customFormat="1" ht="78" customHeight="1">
      <c r="B151" s="135"/>
      <c r="C151" s="136" t="s">
        <v>259</v>
      </c>
      <c r="D151" s="136" t="s">
        <v>168</v>
      </c>
      <c r="E151" s="137" t="s">
        <v>2259</v>
      </c>
      <c r="F151" s="138" t="s">
        <v>2260</v>
      </c>
      <c r="G151" s="139" t="s">
        <v>192</v>
      </c>
      <c r="H151" s="140">
        <v>1</v>
      </c>
      <c r="I151" s="141"/>
      <c r="J151" s="142">
        <f t="shared" si="20"/>
        <v>0</v>
      </c>
      <c r="K151" s="143"/>
      <c r="L151" s="28"/>
      <c r="M151" s="144" t="s">
        <v>1</v>
      </c>
      <c r="N151" s="145" t="s">
        <v>40</v>
      </c>
      <c r="P151" s="146">
        <f t="shared" si="21"/>
        <v>0</v>
      </c>
      <c r="Q151" s="146">
        <v>0</v>
      </c>
      <c r="R151" s="146">
        <f t="shared" si="22"/>
        <v>0</v>
      </c>
      <c r="S151" s="146">
        <v>0</v>
      </c>
      <c r="T151" s="147">
        <f t="shared" si="23"/>
        <v>0</v>
      </c>
      <c r="AR151" s="148" t="s">
        <v>453</v>
      </c>
      <c r="AT151" s="148" t="s">
        <v>168</v>
      </c>
      <c r="AU151" s="148" t="s">
        <v>82</v>
      </c>
      <c r="AY151" s="13" t="s">
        <v>164</v>
      </c>
      <c r="BE151" s="149">
        <f t="shared" si="24"/>
        <v>0</v>
      </c>
      <c r="BF151" s="149">
        <f t="shared" si="25"/>
        <v>0</v>
      </c>
      <c r="BG151" s="149">
        <f t="shared" si="26"/>
        <v>0</v>
      </c>
      <c r="BH151" s="149">
        <f t="shared" si="27"/>
        <v>0</v>
      </c>
      <c r="BI151" s="149">
        <f t="shared" si="28"/>
        <v>0</v>
      </c>
      <c r="BJ151" s="13" t="s">
        <v>173</v>
      </c>
      <c r="BK151" s="149">
        <f t="shared" si="29"/>
        <v>0</v>
      </c>
      <c r="BL151" s="13" t="s">
        <v>453</v>
      </c>
      <c r="BM151" s="148" t="s">
        <v>387</v>
      </c>
    </row>
    <row r="152" spans="2:65" s="1" customFormat="1" ht="21.75" customHeight="1">
      <c r="B152" s="135"/>
      <c r="C152" s="136" t="s">
        <v>263</v>
      </c>
      <c r="D152" s="136" t="s">
        <v>168</v>
      </c>
      <c r="E152" s="137" t="s">
        <v>2261</v>
      </c>
      <c r="F152" s="138" t="s">
        <v>2262</v>
      </c>
      <c r="G152" s="139" t="s">
        <v>192</v>
      </c>
      <c r="H152" s="140">
        <v>2</v>
      </c>
      <c r="I152" s="141"/>
      <c r="J152" s="142">
        <f t="shared" si="20"/>
        <v>0</v>
      </c>
      <c r="K152" s="143"/>
      <c r="L152" s="28"/>
      <c r="M152" s="144" t="s">
        <v>1</v>
      </c>
      <c r="N152" s="145" t="s">
        <v>40</v>
      </c>
      <c r="P152" s="146">
        <f t="shared" si="21"/>
        <v>0</v>
      </c>
      <c r="Q152" s="146">
        <v>0</v>
      </c>
      <c r="R152" s="146">
        <f t="shared" si="22"/>
        <v>0</v>
      </c>
      <c r="S152" s="146">
        <v>0</v>
      </c>
      <c r="T152" s="147">
        <f t="shared" si="23"/>
        <v>0</v>
      </c>
      <c r="AR152" s="148" t="s">
        <v>453</v>
      </c>
      <c r="AT152" s="148" t="s">
        <v>168</v>
      </c>
      <c r="AU152" s="148" t="s">
        <v>82</v>
      </c>
      <c r="AY152" s="13" t="s">
        <v>164</v>
      </c>
      <c r="BE152" s="149">
        <f t="shared" si="24"/>
        <v>0</v>
      </c>
      <c r="BF152" s="149">
        <f t="shared" si="25"/>
        <v>0</v>
      </c>
      <c r="BG152" s="149">
        <f t="shared" si="26"/>
        <v>0</v>
      </c>
      <c r="BH152" s="149">
        <f t="shared" si="27"/>
        <v>0</v>
      </c>
      <c r="BI152" s="149">
        <f t="shared" si="28"/>
        <v>0</v>
      </c>
      <c r="BJ152" s="13" t="s">
        <v>173</v>
      </c>
      <c r="BK152" s="149">
        <f t="shared" si="29"/>
        <v>0</v>
      </c>
      <c r="BL152" s="13" t="s">
        <v>453</v>
      </c>
      <c r="BM152" s="148" t="s">
        <v>395</v>
      </c>
    </row>
    <row r="153" spans="2:65" s="1" customFormat="1" ht="24.2" customHeight="1">
      <c r="B153" s="135"/>
      <c r="C153" s="136" t="s">
        <v>267</v>
      </c>
      <c r="D153" s="136" t="s">
        <v>168</v>
      </c>
      <c r="E153" s="137" t="s">
        <v>2263</v>
      </c>
      <c r="F153" s="138" t="s">
        <v>2264</v>
      </c>
      <c r="G153" s="139" t="s">
        <v>192</v>
      </c>
      <c r="H153" s="140">
        <v>2</v>
      </c>
      <c r="I153" s="141"/>
      <c r="J153" s="142">
        <f t="shared" si="20"/>
        <v>0</v>
      </c>
      <c r="K153" s="143"/>
      <c r="L153" s="28"/>
      <c r="M153" s="144" t="s">
        <v>1</v>
      </c>
      <c r="N153" s="145" t="s">
        <v>40</v>
      </c>
      <c r="P153" s="146">
        <f t="shared" si="21"/>
        <v>0</v>
      </c>
      <c r="Q153" s="146">
        <v>0</v>
      </c>
      <c r="R153" s="146">
        <f t="shared" si="22"/>
        <v>0</v>
      </c>
      <c r="S153" s="146">
        <v>0</v>
      </c>
      <c r="T153" s="147">
        <f t="shared" si="23"/>
        <v>0</v>
      </c>
      <c r="AR153" s="148" t="s">
        <v>453</v>
      </c>
      <c r="AT153" s="148" t="s">
        <v>168</v>
      </c>
      <c r="AU153" s="148" t="s">
        <v>82</v>
      </c>
      <c r="AY153" s="13" t="s">
        <v>164</v>
      </c>
      <c r="BE153" s="149">
        <f t="shared" si="24"/>
        <v>0</v>
      </c>
      <c r="BF153" s="149">
        <f t="shared" si="25"/>
        <v>0</v>
      </c>
      <c r="BG153" s="149">
        <f t="shared" si="26"/>
        <v>0</v>
      </c>
      <c r="BH153" s="149">
        <f t="shared" si="27"/>
        <v>0</v>
      </c>
      <c r="BI153" s="149">
        <f t="shared" si="28"/>
        <v>0</v>
      </c>
      <c r="BJ153" s="13" t="s">
        <v>173</v>
      </c>
      <c r="BK153" s="149">
        <f t="shared" si="29"/>
        <v>0</v>
      </c>
      <c r="BL153" s="13" t="s">
        <v>453</v>
      </c>
      <c r="BM153" s="148" t="s">
        <v>404</v>
      </c>
    </row>
    <row r="154" spans="2:65" s="1" customFormat="1" ht="44.25" customHeight="1">
      <c r="B154" s="135"/>
      <c r="C154" s="136" t="s">
        <v>271</v>
      </c>
      <c r="D154" s="136" t="s">
        <v>168</v>
      </c>
      <c r="E154" s="137" t="s">
        <v>2265</v>
      </c>
      <c r="F154" s="138" t="s">
        <v>2266</v>
      </c>
      <c r="G154" s="139" t="s">
        <v>192</v>
      </c>
      <c r="H154" s="140">
        <v>4</v>
      </c>
      <c r="I154" s="141"/>
      <c r="J154" s="142">
        <f t="shared" si="20"/>
        <v>0</v>
      </c>
      <c r="K154" s="143"/>
      <c r="L154" s="28"/>
      <c r="M154" s="144" t="s">
        <v>1</v>
      </c>
      <c r="N154" s="145" t="s">
        <v>40</v>
      </c>
      <c r="P154" s="146">
        <f t="shared" si="21"/>
        <v>0</v>
      </c>
      <c r="Q154" s="146">
        <v>0</v>
      </c>
      <c r="R154" s="146">
        <f t="shared" si="22"/>
        <v>0</v>
      </c>
      <c r="S154" s="146">
        <v>0</v>
      </c>
      <c r="T154" s="147">
        <f t="shared" si="23"/>
        <v>0</v>
      </c>
      <c r="AR154" s="148" t="s">
        <v>453</v>
      </c>
      <c r="AT154" s="148" t="s">
        <v>168</v>
      </c>
      <c r="AU154" s="148" t="s">
        <v>82</v>
      </c>
      <c r="AY154" s="13" t="s">
        <v>164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173</v>
      </c>
      <c r="BK154" s="149">
        <f t="shared" si="29"/>
        <v>0</v>
      </c>
      <c r="BL154" s="13" t="s">
        <v>453</v>
      </c>
      <c r="BM154" s="148" t="s">
        <v>418</v>
      </c>
    </row>
    <row r="155" spans="2:65" s="1" customFormat="1" ht="24.2" customHeight="1">
      <c r="B155" s="135"/>
      <c r="C155" s="136" t="s">
        <v>609</v>
      </c>
      <c r="D155" s="136" t="s">
        <v>168</v>
      </c>
      <c r="E155" s="137" t="s">
        <v>2267</v>
      </c>
      <c r="F155" s="138" t="s">
        <v>2268</v>
      </c>
      <c r="G155" s="139" t="s">
        <v>192</v>
      </c>
      <c r="H155" s="140">
        <v>4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40</v>
      </c>
      <c r="P155" s="146">
        <f t="shared" si="21"/>
        <v>0</v>
      </c>
      <c r="Q155" s="146">
        <v>0</v>
      </c>
      <c r="R155" s="146">
        <f t="shared" si="22"/>
        <v>0</v>
      </c>
      <c r="S155" s="146">
        <v>0</v>
      </c>
      <c r="T155" s="147">
        <f t="shared" si="23"/>
        <v>0</v>
      </c>
      <c r="AR155" s="148" t="s">
        <v>453</v>
      </c>
      <c r="AT155" s="148" t="s">
        <v>168</v>
      </c>
      <c r="AU155" s="148" t="s">
        <v>82</v>
      </c>
      <c r="AY155" s="13" t="s">
        <v>164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173</v>
      </c>
      <c r="BK155" s="149">
        <f t="shared" si="29"/>
        <v>0</v>
      </c>
      <c r="BL155" s="13" t="s">
        <v>453</v>
      </c>
      <c r="BM155" s="148" t="s">
        <v>427</v>
      </c>
    </row>
    <row r="156" spans="2:65" s="1" customFormat="1" ht="24.2" customHeight="1">
      <c r="B156" s="135"/>
      <c r="C156" s="136" t="s">
        <v>276</v>
      </c>
      <c r="D156" s="136" t="s">
        <v>168</v>
      </c>
      <c r="E156" s="137" t="s">
        <v>2269</v>
      </c>
      <c r="F156" s="138" t="s">
        <v>2270</v>
      </c>
      <c r="G156" s="139" t="s">
        <v>192</v>
      </c>
      <c r="H156" s="140">
        <v>1</v>
      </c>
      <c r="I156" s="141"/>
      <c r="J156" s="142">
        <f t="shared" si="20"/>
        <v>0</v>
      </c>
      <c r="K156" s="143"/>
      <c r="L156" s="28"/>
      <c r="M156" s="144" t="s">
        <v>1</v>
      </c>
      <c r="N156" s="145" t="s">
        <v>40</v>
      </c>
      <c r="P156" s="146">
        <f t="shared" si="21"/>
        <v>0</v>
      </c>
      <c r="Q156" s="146">
        <v>0</v>
      </c>
      <c r="R156" s="146">
        <f t="shared" si="22"/>
        <v>0</v>
      </c>
      <c r="S156" s="146">
        <v>0</v>
      </c>
      <c r="T156" s="147">
        <f t="shared" si="23"/>
        <v>0</v>
      </c>
      <c r="AR156" s="148" t="s">
        <v>453</v>
      </c>
      <c r="AT156" s="148" t="s">
        <v>168</v>
      </c>
      <c r="AU156" s="148" t="s">
        <v>82</v>
      </c>
      <c r="AY156" s="13" t="s">
        <v>164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173</v>
      </c>
      <c r="BK156" s="149">
        <f t="shared" si="29"/>
        <v>0</v>
      </c>
      <c r="BL156" s="13" t="s">
        <v>453</v>
      </c>
      <c r="BM156" s="148" t="s">
        <v>435</v>
      </c>
    </row>
    <row r="157" spans="2:65" s="1" customFormat="1" ht="24.2" customHeight="1">
      <c r="B157" s="135"/>
      <c r="C157" s="136" t="s">
        <v>280</v>
      </c>
      <c r="D157" s="136" t="s">
        <v>168</v>
      </c>
      <c r="E157" s="137" t="s">
        <v>2271</v>
      </c>
      <c r="F157" s="138" t="s">
        <v>2272</v>
      </c>
      <c r="G157" s="139" t="s">
        <v>192</v>
      </c>
      <c r="H157" s="140">
        <v>1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40</v>
      </c>
      <c r="P157" s="146">
        <f t="shared" si="21"/>
        <v>0</v>
      </c>
      <c r="Q157" s="146">
        <v>0</v>
      </c>
      <c r="R157" s="146">
        <f t="shared" si="22"/>
        <v>0</v>
      </c>
      <c r="S157" s="146">
        <v>0</v>
      </c>
      <c r="T157" s="147">
        <f t="shared" si="23"/>
        <v>0</v>
      </c>
      <c r="AR157" s="148" t="s">
        <v>453</v>
      </c>
      <c r="AT157" s="148" t="s">
        <v>168</v>
      </c>
      <c r="AU157" s="148" t="s">
        <v>82</v>
      </c>
      <c r="AY157" s="13" t="s">
        <v>164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173</v>
      </c>
      <c r="BK157" s="149">
        <f t="shared" si="29"/>
        <v>0</v>
      </c>
      <c r="BL157" s="13" t="s">
        <v>453</v>
      </c>
      <c r="BM157" s="148" t="s">
        <v>445</v>
      </c>
    </row>
    <row r="158" spans="2:65" s="1" customFormat="1" ht="16.5" customHeight="1">
      <c r="B158" s="135"/>
      <c r="C158" s="136" t="s">
        <v>284</v>
      </c>
      <c r="D158" s="136" t="s">
        <v>168</v>
      </c>
      <c r="E158" s="137" t="s">
        <v>2273</v>
      </c>
      <c r="F158" s="138" t="s">
        <v>2274</v>
      </c>
      <c r="G158" s="139" t="s">
        <v>192</v>
      </c>
      <c r="H158" s="140">
        <v>1</v>
      </c>
      <c r="I158" s="141"/>
      <c r="J158" s="142">
        <f t="shared" si="20"/>
        <v>0</v>
      </c>
      <c r="K158" s="143"/>
      <c r="L158" s="28"/>
      <c r="M158" s="144" t="s">
        <v>1</v>
      </c>
      <c r="N158" s="145" t="s">
        <v>40</v>
      </c>
      <c r="P158" s="146">
        <f t="shared" si="21"/>
        <v>0</v>
      </c>
      <c r="Q158" s="146">
        <v>0</v>
      </c>
      <c r="R158" s="146">
        <f t="shared" si="22"/>
        <v>0</v>
      </c>
      <c r="S158" s="146">
        <v>0</v>
      </c>
      <c r="T158" s="147">
        <f t="shared" si="23"/>
        <v>0</v>
      </c>
      <c r="AR158" s="148" t="s">
        <v>453</v>
      </c>
      <c r="AT158" s="148" t="s">
        <v>168</v>
      </c>
      <c r="AU158" s="148" t="s">
        <v>82</v>
      </c>
      <c r="AY158" s="13" t="s">
        <v>164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173</v>
      </c>
      <c r="BK158" s="149">
        <f t="shared" si="29"/>
        <v>0</v>
      </c>
      <c r="BL158" s="13" t="s">
        <v>453</v>
      </c>
      <c r="BM158" s="148" t="s">
        <v>453</v>
      </c>
    </row>
    <row r="159" spans="2:65" s="11" customFormat="1" ht="25.9" customHeight="1">
      <c r="B159" s="123"/>
      <c r="D159" s="124" t="s">
        <v>73</v>
      </c>
      <c r="E159" s="125" t="s">
        <v>2275</v>
      </c>
      <c r="F159" s="125" t="s">
        <v>2276</v>
      </c>
      <c r="I159" s="126"/>
      <c r="J159" s="127">
        <f>BK159</f>
        <v>0</v>
      </c>
      <c r="L159" s="123"/>
      <c r="M159" s="128"/>
      <c r="P159" s="129">
        <f>SUM(P160:P167)</f>
        <v>0</v>
      </c>
      <c r="R159" s="129">
        <f>SUM(R160:R167)</f>
        <v>0</v>
      </c>
      <c r="T159" s="130">
        <f>SUM(T160:T167)</f>
        <v>0</v>
      </c>
      <c r="AR159" s="124" t="s">
        <v>82</v>
      </c>
      <c r="AT159" s="131" t="s">
        <v>73</v>
      </c>
      <c r="AU159" s="131" t="s">
        <v>74</v>
      </c>
      <c r="AY159" s="124" t="s">
        <v>164</v>
      </c>
      <c r="BK159" s="132">
        <f>SUM(BK160:BK167)</f>
        <v>0</v>
      </c>
    </row>
    <row r="160" spans="2:65" s="1" customFormat="1" ht="66.75" customHeight="1">
      <c r="B160" s="135"/>
      <c r="C160" s="136" t="s">
        <v>288</v>
      </c>
      <c r="D160" s="136" t="s">
        <v>168</v>
      </c>
      <c r="E160" s="137" t="s">
        <v>2257</v>
      </c>
      <c r="F160" s="138" t="s">
        <v>2258</v>
      </c>
      <c r="G160" s="139" t="s">
        <v>192</v>
      </c>
      <c r="H160" s="140">
        <v>2</v>
      </c>
      <c r="I160" s="141"/>
      <c r="J160" s="142">
        <f t="shared" ref="J160:J167" si="30">ROUND(I160*H160,2)</f>
        <v>0</v>
      </c>
      <c r="K160" s="143"/>
      <c r="L160" s="28"/>
      <c r="M160" s="144" t="s">
        <v>1</v>
      </c>
      <c r="N160" s="145" t="s">
        <v>40</v>
      </c>
      <c r="P160" s="146">
        <f t="shared" ref="P160:P167" si="31">O160*H160</f>
        <v>0</v>
      </c>
      <c r="Q160" s="146">
        <v>0</v>
      </c>
      <c r="R160" s="146">
        <f t="shared" ref="R160:R167" si="32">Q160*H160</f>
        <v>0</v>
      </c>
      <c r="S160" s="146">
        <v>0</v>
      </c>
      <c r="T160" s="147">
        <f t="shared" ref="T160:T167" si="33">S160*H160</f>
        <v>0</v>
      </c>
      <c r="AR160" s="148" t="s">
        <v>453</v>
      </c>
      <c r="AT160" s="148" t="s">
        <v>168</v>
      </c>
      <c r="AU160" s="148" t="s">
        <v>82</v>
      </c>
      <c r="AY160" s="13" t="s">
        <v>164</v>
      </c>
      <c r="BE160" s="149">
        <f t="shared" ref="BE160:BE167" si="34">IF(N160="základná",J160,0)</f>
        <v>0</v>
      </c>
      <c r="BF160" s="149">
        <f t="shared" ref="BF160:BF167" si="35">IF(N160="znížená",J160,0)</f>
        <v>0</v>
      </c>
      <c r="BG160" s="149">
        <f t="shared" ref="BG160:BG167" si="36">IF(N160="zákl. prenesená",J160,0)</f>
        <v>0</v>
      </c>
      <c r="BH160" s="149">
        <f t="shared" ref="BH160:BH167" si="37">IF(N160="zníž. prenesená",J160,0)</f>
        <v>0</v>
      </c>
      <c r="BI160" s="149">
        <f t="shared" ref="BI160:BI167" si="38">IF(N160="nulová",J160,0)</f>
        <v>0</v>
      </c>
      <c r="BJ160" s="13" t="s">
        <v>173</v>
      </c>
      <c r="BK160" s="149">
        <f t="shared" ref="BK160:BK167" si="39">ROUND(I160*H160,2)</f>
        <v>0</v>
      </c>
      <c r="BL160" s="13" t="s">
        <v>453</v>
      </c>
      <c r="BM160" s="148" t="s">
        <v>463</v>
      </c>
    </row>
    <row r="161" spans="2:65" s="1" customFormat="1" ht="78" customHeight="1">
      <c r="B161" s="135"/>
      <c r="C161" s="136" t="s">
        <v>292</v>
      </c>
      <c r="D161" s="136" t="s">
        <v>168</v>
      </c>
      <c r="E161" s="137" t="s">
        <v>2259</v>
      </c>
      <c r="F161" s="138" t="s">
        <v>2260</v>
      </c>
      <c r="G161" s="139" t="s">
        <v>192</v>
      </c>
      <c r="H161" s="140">
        <v>4</v>
      </c>
      <c r="I161" s="141"/>
      <c r="J161" s="142">
        <f t="shared" si="30"/>
        <v>0</v>
      </c>
      <c r="K161" s="143"/>
      <c r="L161" s="28"/>
      <c r="M161" s="144" t="s">
        <v>1</v>
      </c>
      <c r="N161" s="145" t="s">
        <v>40</v>
      </c>
      <c r="P161" s="146">
        <f t="shared" si="31"/>
        <v>0</v>
      </c>
      <c r="Q161" s="146">
        <v>0</v>
      </c>
      <c r="R161" s="146">
        <f t="shared" si="32"/>
        <v>0</v>
      </c>
      <c r="S161" s="146">
        <v>0</v>
      </c>
      <c r="T161" s="147">
        <f t="shared" si="33"/>
        <v>0</v>
      </c>
      <c r="AR161" s="148" t="s">
        <v>453</v>
      </c>
      <c r="AT161" s="148" t="s">
        <v>168</v>
      </c>
      <c r="AU161" s="148" t="s">
        <v>82</v>
      </c>
      <c r="AY161" s="13" t="s">
        <v>164</v>
      </c>
      <c r="BE161" s="149">
        <f t="shared" si="34"/>
        <v>0</v>
      </c>
      <c r="BF161" s="149">
        <f t="shared" si="35"/>
        <v>0</v>
      </c>
      <c r="BG161" s="149">
        <f t="shared" si="36"/>
        <v>0</v>
      </c>
      <c r="BH161" s="149">
        <f t="shared" si="37"/>
        <v>0</v>
      </c>
      <c r="BI161" s="149">
        <f t="shared" si="38"/>
        <v>0</v>
      </c>
      <c r="BJ161" s="13" t="s">
        <v>173</v>
      </c>
      <c r="BK161" s="149">
        <f t="shared" si="39"/>
        <v>0</v>
      </c>
      <c r="BL161" s="13" t="s">
        <v>453</v>
      </c>
      <c r="BM161" s="148" t="s">
        <v>473</v>
      </c>
    </row>
    <row r="162" spans="2:65" s="1" customFormat="1" ht="16.5" customHeight="1">
      <c r="B162" s="135"/>
      <c r="C162" s="136" t="s">
        <v>296</v>
      </c>
      <c r="D162" s="136" t="s">
        <v>168</v>
      </c>
      <c r="E162" s="137" t="s">
        <v>2277</v>
      </c>
      <c r="F162" s="138" t="s">
        <v>2278</v>
      </c>
      <c r="G162" s="139" t="s">
        <v>192</v>
      </c>
      <c r="H162" s="140">
        <v>5</v>
      </c>
      <c r="I162" s="141"/>
      <c r="J162" s="142">
        <f t="shared" si="30"/>
        <v>0</v>
      </c>
      <c r="K162" s="143"/>
      <c r="L162" s="28"/>
      <c r="M162" s="144" t="s">
        <v>1</v>
      </c>
      <c r="N162" s="145" t="s">
        <v>40</v>
      </c>
      <c r="P162" s="146">
        <f t="shared" si="31"/>
        <v>0</v>
      </c>
      <c r="Q162" s="146">
        <v>0</v>
      </c>
      <c r="R162" s="146">
        <f t="shared" si="32"/>
        <v>0</v>
      </c>
      <c r="S162" s="146">
        <v>0</v>
      </c>
      <c r="T162" s="147">
        <f t="shared" si="33"/>
        <v>0</v>
      </c>
      <c r="AR162" s="148" t="s">
        <v>453</v>
      </c>
      <c r="AT162" s="148" t="s">
        <v>168</v>
      </c>
      <c r="AU162" s="148" t="s">
        <v>82</v>
      </c>
      <c r="AY162" s="13" t="s">
        <v>164</v>
      </c>
      <c r="BE162" s="149">
        <f t="shared" si="34"/>
        <v>0</v>
      </c>
      <c r="BF162" s="149">
        <f t="shared" si="35"/>
        <v>0</v>
      </c>
      <c r="BG162" s="149">
        <f t="shared" si="36"/>
        <v>0</v>
      </c>
      <c r="BH162" s="149">
        <f t="shared" si="37"/>
        <v>0</v>
      </c>
      <c r="BI162" s="149">
        <f t="shared" si="38"/>
        <v>0</v>
      </c>
      <c r="BJ162" s="13" t="s">
        <v>173</v>
      </c>
      <c r="BK162" s="149">
        <f t="shared" si="39"/>
        <v>0</v>
      </c>
      <c r="BL162" s="13" t="s">
        <v>453</v>
      </c>
      <c r="BM162" s="148" t="s">
        <v>484</v>
      </c>
    </row>
    <row r="163" spans="2:65" s="1" customFormat="1" ht="24.2" customHeight="1">
      <c r="B163" s="135"/>
      <c r="C163" s="136" t="s">
        <v>300</v>
      </c>
      <c r="D163" s="136" t="s">
        <v>168</v>
      </c>
      <c r="E163" s="137" t="s">
        <v>2263</v>
      </c>
      <c r="F163" s="138" t="s">
        <v>2264</v>
      </c>
      <c r="G163" s="139" t="s">
        <v>192</v>
      </c>
      <c r="H163" s="140">
        <v>5</v>
      </c>
      <c r="I163" s="141"/>
      <c r="J163" s="142">
        <f t="shared" si="30"/>
        <v>0</v>
      </c>
      <c r="K163" s="143"/>
      <c r="L163" s="28"/>
      <c r="M163" s="144" t="s">
        <v>1</v>
      </c>
      <c r="N163" s="145" t="s">
        <v>40</v>
      </c>
      <c r="P163" s="146">
        <f t="shared" si="31"/>
        <v>0</v>
      </c>
      <c r="Q163" s="146">
        <v>0</v>
      </c>
      <c r="R163" s="146">
        <f t="shared" si="32"/>
        <v>0</v>
      </c>
      <c r="S163" s="146">
        <v>0</v>
      </c>
      <c r="T163" s="147">
        <f t="shared" si="33"/>
        <v>0</v>
      </c>
      <c r="AR163" s="148" t="s">
        <v>453</v>
      </c>
      <c r="AT163" s="148" t="s">
        <v>168</v>
      </c>
      <c r="AU163" s="148" t="s">
        <v>82</v>
      </c>
      <c r="AY163" s="13" t="s">
        <v>164</v>
      </c>
      <c r="BE163" s="149">
        <f t="shared" si="34"/>
        <v>0</v>
      </c>
      <c r="BF163" s="149">
        <f t="shared" si="35"/>
        <v>0</v>
      </c>
      <c r="BG163" s="149">
        <f t="shared" si="36"/>
        <v>0</v>
      </c>
      <c r="BH163" s="149">
        <f t="shared" si="37"/>
        <v>0</v>
      </c>
      <c r="BI163" s="149">
        <f t="shared" si="38"/>
        <v>0</v>
      </c>
      <c r="BJ163" s="13" t="s">
        <v>173</v>
      </c>
      <c r="BK163" s="149">
        <f t="shared" si="39"/>
        <v>0</v>
      </c>
      <c r="BL163" s="13" t="s">
        <v>453</v>
      </c>
      <c r="BM163" s="148" t="s">
        <v>314</v>
      </c>
    </row>
    <row r="164" spans="2:65" s="1" customFormat="1" ht="44.25" customHeight="1">
      <c r="B164" s="135"/>
      <c r="C164" s="136" t="s">
        <v>304</v>
      </c>
      <c r="D164" s="136" t="s">
        <v>168</v>
      </c>
      <c r="E164" s="137" t="s">
        <v>2265</v>
      </c>
      <c r="F164" s="138" t="s">
        <v>2266</v>
      </c>
      <c r="G164" s="139" t="s">
        <v>192</v>
      </c>
      <c r="H164" s="140">
        <v>10</v>
      </c>
      <c r="I164" s="141"/>
      <c r="J164" s="142">
        <f t="shared" si="30"/>
        <v>0</v>
      </c>
      <c r="K164" s="143"/>
      <c r="L164" s="28"/>
      <c r="M164" s="144" t="s">
        <v>1</v>
      </c>
      <c r="N164" s="145" t="s">
        <v>40</v>
      </c>
      <c r="P164" s="146">
        <f t="shared" si="31"/>
        <v>0</v>
      </c>
      <c r="Q164" s="146">
        <v>0</v>
      </c>
      <c r="R164" s="146">
        <f t="shared" si="32"/>
        <v>0</v>
      </c>
      <c r="S164" s="146">
        <v>0</v>
      </c>
      <c r="T164" s="147">
        <f t="shared" si="33"/>
        <v>0</v>
      </c>
      <c r="AR164" s="148" t="s">
        <v>453</v>
      </c>
      <c r="AT164" s="148" t="s">
        <v>168</v>
      </c>
      <c r="AU164" s="148" t="s">
        <v>82</v>
      </c>
      <c r="AY164" s="13" t="s">
        <v>164</v>
      </c>
      <c r="BE164" s="149">
        <f t="shared" si="34"/>
        <v>0</v>
      </c>
      <c r="BF164" s="149">
        <f t="shared" si="35"/>
        <v>0</v>
      </c>
      <c r="BG164" s="149">
        <f t="shared" si="36"/>
        <v>0</v>
      </c>
      <c r="BH164" s="149">
        <f t="shared" si="37"/>
        <v>0</v>
      </c>
      <c r="BI164" s="149">
        <f t="shared" si="38"/>
        <v>0</v>
      </c>
      <c r="BJ164" s="13" t="s">
        <v>173</v>
      </c>
      <c r="BK164" s="149">
        <f t="shared" si="39"/>
        <v>0</v>
      </c>
      <c r="BL164" s="13" t="s">
        <v>453</v>
      </c>
      <c r="BM164" s="148" t="s">
        <v>246</v>
      </c>
    </row>
    <row r="165" spans="2:65" s="1" customFormat="1" ht="24.2" customHeight="1">
      <c r="B165" s="135"/>
      <c r="C165" s="136" t="s">
        <v>322</v>
      </c>
      <c r="D165" s="136" t="s">
        <v>168</v>
      </c>
      <c r="E165" s="137" t="s">
        <v>2267</v>
      </c>
      <c r="F165" s="138" t="s">
        <v>2268</v>
      </c>
      <c r="G165" s="139" t="s">
        <v>192</v>
      </c>
      <c r="H165" s="140">
        <v>10</v>
      </c>
      <c r="I165" s="141"/>
      <c r="J165" s="142">
        <f t="shared" si="30"/>
        <v>0</v>
      </c>
      <c r="K165" s="143"/>
      <c r="L165" s="28"/>
      <c r="M165" s="144" t="s">
        <v>1</v>
      </c>
      <c r="N165" s="145" t="s">
        <v>40</v>
      </c>
      <c r="P165" s="146">
        <f t="shared" si="31"/>
        <v>0</v>
      </c>
      <c r="Q165" s="146">
        <v>0</v>
      </c>
      <c r="R165" s="146">
        <f t="shared" si="32"/>
        <v>0</v>
      </c>
      <c r="S165" s="146">
        <v>0</v>
      </c>
      <c r="T165" s="147">
        <f t="shared" si="33"/>
        <v>0</v>
      </c>
      <c r="AR165" s="148" t="s">
        <v>453</v>
      </c>
      <c r="AT165" s="148" t="s">
        <v>168</v>
      </c>
      <c r="AU165" s="148" t="s">
        <v>82</v>
      </c>
      <c r="AY165" s="13" t="s">
        <v>164</v>
      </c>
      <c r="BE165" s="149">
        <f t="shared" si="34"/>
        <v>0</v>
      </c>
      <c r="BF165" s="149">
        <f t="shared" si="35"/>
        <v>0</v>
      </c>
      <c r="BG165" s="149">
        <f t="shared" si="36"/>
        <v>0</v>
      </c>
      <c r="BH165" s="149">
        <f t="shared" si="37"/>
        <v>0</v>
      </c>
      <c r="BI165" s="149">
        <f t="shared" si="38"/>
        <v>0</v>
      </c>
      <c r="BJ165" s="13" t="s">
        <v>173</v>
      </c>
      <c r="BK165" s="149">
        <f t="shared" si="39"/>
        <v>0</v>
      </c>
      <c r="BL165" s="13" t="s">
        <v>453</v>
      </c>
      <c r="BM165" s="148" t="s">
        <v>182</v>
      </c>
    </row>
    <row r="166" spans="2:65" s="1" customFormat="1" ht="24.2" customHeight="1">
      <c r="B166" s="135"/>
      <c r="C166" s="136" t="s">
        <v>326</v>
      </c>
      <c r="D166" s="136" t="s">
        <v>168</v>
      </c>
      <c r="E166" s="137" t="s">
        <v>2279</v>
      </c>
      <c r="F166" s="138" t="s">
        <v>2272</v>
      </c>
      <c r="G166" s="139" t="s">
        <v>192</v>
      </c>
      <c r="H166" s="140">
        <v>1</v>
      </c>
      <c r="I166" s="141"/>
      <c r="J166" s="142">
        <f t="shared" si="30"/>
        <v>0</v>
      </c>
      <c r="K166" s="143"/>
      <c r="L166" s="28"/>
      <c r="M166" s="144" t="s">
        <v>1</v>
      </c>
      <c r="N166" s="145" t="s">
        <v>40</v>
      </c>
      <c r="P166" s="146">
        <f t="shared" si="31"/>
        <v>0</v>
      </c>
      <c r="Q166" s="146">
        <v>0</v>
      </c>
      <c r="R166" s="146">
        <f t="shared" si="32"/>
        <v>0</v>
      </c>
      <c r="S166" s="146">
        <v>0</v>
      </c>
      <c r="T166" s="147">
        <f t="shared" si="33"/>
        <v>0</v>
      </c>
      <c r="AR166" s="148" t="s">
        <v>453</v>
      </c>
      <c r="AT166" s="148" t="s">
        <v>168</v>
      </c>
      <c r="AU166" s="148" t="s">
        <v>82</v>
      </c>
      <c r="AY166" s="13" t="s">
        <v>164</v>
      </c>
      <c r="BE166" s="149">
        <f t="shared" si="34"/>
        <v>0</v>
      </c>
      <c r="BF166" s="149">
        <f t="shared" si="35"/>
        <v>0</v>
      </c>
      <c r="BG166" s="149">
        <f t="shared" si="36"/>
        <v>0</v>
      </c>
      <c r="BH166" s="149">
        <f t="shared" si="37"/>
        <v>0</v>
      </c>
      <c r="BI166" s="149">
        <f t="shared" si="38"/>
        <v>0</v>
      </c>
      <c r="BJ166" s="13" t="s">
        <v>173</v>
      </c>
      <c r="BK166" s="149">
        <f t="shared" si="39"/>
        <v>0</v>
      </c>
      <c r="BL166" s="13" t="s">
        <v>453</v>
      </c>
      <c r="BM166" s="148" t="s">
        <v>189</v>
      </c>
    </row>
    <row r="167" spans="2:65" s="1" customFormat="1" ht="16.5" customHeight="1">
      <c r="B167" s="135"/>
      <c r="C167" s="136" t="s">
        <v>330</v>
      </c>
      <c r="D167" s="136" t="s">
        <v>168</v>
      </c>
      <c r="E167" s="137" t="s">
        <v>2273</v>
      </c>
      <c r="F167" s="138" t="s">
        <v>2274</v>
      </c>
      <c r="G167" s="139" t="s">
        <v>192</v>
      </c>
      <c r="H167" s="140">
        <v>1</v>
      </c>
      <c r="I167" s="141"/>
      <c r="J167" s="142">
        <f t="shared" si="30"/>
        <v>0</v>
      </c>
      <c r="K167" s="143"/>
      <c r="L167" s="28"/>
      <c r="M167" s="144" t="s">
        <v>1</v>
      </c>
      <c r="N167" s="145" t="s">
        <v>40</v>
      </c>
      <c r="P167" s="146">
        <f t="shared" si="31"/>
        <v>0</v>
      </c>
      <c r="Q167" s="146">
        <v>0</v>
      </c>
      <c r="R167" s="146">
        <f t="shared" si="32"/>
        <v>0</v>
      </c>
      <c r="S167" s="146">
        <v>0</v>
      </c>
      <c r="T167" s="147">
        <f t="shared" si="33"/>
        <v>0</v>
      </c>
      <c r="AR167" s="148" t="s">
        <v>453</v>
      </c>
      <c r="AT167" s="148" t="s">
        <v>168</v>
      </c>
      <c r="AU167" s="148" t="s">
        <v>82</v>
      </c>
      <c r="AY167" s="13" t="s">
        <v>164</v>
      </c>
      <c r="BE167" s="149">
        <f t="shared" si="34"/>
        <v>0</v>
      </c>
      <c r="BF167" s="149">
        <f t="shared" si="35"/>
        <v>0</v>
      </c>
      <c r="BG167" s="149">
        <f t="shared" si="36"/>
        <v>0</v>
      </c>
      <c r="BH167" s="149">
        <f t="shared" si="37"/>
        <v>0</v>
      </c>
      <c r="BI167" s="149">
        <f t="shared" si="38"/>
        <v>0</v>
      </c>
      <c r="BJ167" s="13" t="s">
        <v>173</v>
      </c>
      <c r="BK167" s="149">
        <f t="shared" si="39"/>
        <v>0</v>
      </c>
      <c r="BL167" s="13" t="s">
        <v>453</v>
      </c>
      <c r="BM167" s="148" t="s">
        <v>194</v>
      </c>
    </row>
    <row r="168" spans="2:65" s="11" customFormat="1" ht="25.9" customHeight="1">
      <c r="B168" s="123"/>
      <c r="D168" s="124" t="s">
        <v>73</v>
      </c>
      <c r="E168" s="125" t="s">
        <v>2280</v>
      </c>
      <c r="F168" s="125" t="s">
        <v>2281</v>
      </c>
      <c r="I168" s="126"/>
      <c r="J168" s="127">
        <f>BK168</f>
        <v>0</v>
      </c>
      <c r="L168" s="123"/>
      <c r="M168" s="128"/>
      <c r="P168" s="129">
        <f>SUM(P169:P179)</f>
        <v>0</v>
      </c>
      <c r="R168" s="129">
        <f>SUM(R169:R179)</f>
        <v>0</v>
      </c>
      <c r="T168" s="130">
        <f>SUM(T169:T179)</f>
        <v>0</v>
      </c>
      <c r="AR168" s="124" t="s">
        <v>82</v>
      </c>
      <c r="AT168" s="131" t="s">
        <v>73</v>
      </c>
      <c r="AU168" s="131" t="s">
        <v>74</v>
      </c>
      <c r="AY168" s="124" t="s">
        <v>164</v>
      </c>
      <c r="BK168" s="132">
        <f>SUM(BK169:BK179)</f>
        <v>0</v>
      </c>
    </row>
    <row r="169" spans="2:65" s="1" customFormat="1" ht="24.2" customHeight="1">
      <c r="B169" s="135"/>
      <c r="C169" s="136" t="s">
        <v>334</v>
      </c>
      <c r="D169" s="136" t="s">
        <v>168</v>
      </c>
      <c r="E169" s="137" t="s">
        <v>2282</v>
      </c>
      <c r="F169" s="138" t="s">
        <v>2283</v>
      </c>
      <c r="G169" s="139" t="s">
        <v>192</v>
      </c>
      <c r="H169" s="140">
        <v>14</v>
      </c>
      <c r="I169" s="141"/>
      <c r="J169" s="142">
        <f t="shared" ref="J169:J179" si="40">ROUND(I169*H169,2)</f>
        <v>0</v>
      </c>
      <c r="K169" s="143"/>
      <c r="L169" s="28"/>
      <c r="M169" s="144" t="s">
        <v>1</v>
      </c>
      <c r="N169" s="145" t="s">
        <v>40</v>
      </c>
      <c r="P169" s="146">
        <f t="shared" ref="P169:P179" si="41">O169*H169</f>
        <v>0</v>
      </c>
      <c r="Q169" s="146">
        <v>0</v>
      </c>
      <c r="R169" s="146">
        <f t="shared" ref="R169:R179" si="42">Q169*H169</f>
        <v>0</v>
      </c>
      <c r="S169" s="146">
        <v>0</v>
      </c>
      <c r="T169" s="147">
        <f t="shared" ref="T169:T179" si="43">S169*H169</f>
        <v>0</v>
      </c>
      <c r="AR169" s="148" t="s">
        <v>453</v>
      </c>
      <c r="AT169" s="148" t="s">
        <v>168</v>
      </c>
      <c r="AU169" s="148" t="s">
        <v>82</v>
      </c>
      <c r="AY169" s="13" t="s">
        <v>164</v>
      </c>
      <c r="BE169" s="149">
        <f t="shared" ref="BE169:BE179" si="44">IF(N169="základná",J169,0)</f>
        <v>0</v>
      </c>
      <c r="BF169" s="149">
        <f t="shared" ref="BF169:BF179" si="45">IF(N169="znížená",J169,0)</f>
        <v>0</v>
      </c>
      <c r="BG169" s="149">
        <f t="shared" ref="BG169:BG179" si="46">IF(N169="zákl. prenesená",J169,0)</f>
        <v>0</v>
      </c>
      <c r="BH169" s="149">
        <f t="shared" ref="BH169:BH179" si="47">IF(N169="zníž. prenesená",J169,0)</f>
        <v>0</v>
      </c>
      <c r="BI169" s="149">
        <f t="shared" ref="BI169:BI179" si="48">IF(N169="nulová",J169,0)</f>
        <v>0</v>
      </c>
      <c r="BJ169" s="13" t="s">
        <v>173</v>
      </c>
      <c r="BK169" s="149">
        <f t="shared" ref="BK169:BK179" si="49">ROUND(I169*H169,2)</f>
        <v>0</v>
      </c>
      <c r="BL169" s="13" t="s">
        <v>453</v>
      </c>
      <c r="BM169" s="148" t="s">
        <v>251</v>
      </c>
    </row>
    <row r="170" spans="2:65" s="1" customFormat="1" ht="44.25" customHeight="1">
      <c r="B170" s="135"/>
      <c r="C170" s="136" t="s">
        <v>340</v>
      </c>
      <c r="D170" s="136" t="s">
        <v>168</v>
      </c>
      <c r="E170" s="137" t="s">
        <v>2284</v>
      </c>
      <c r="F170" s="138" t="s">
        <v>2285</v>
      </c>
      <c r="G170" s="139" t="s">
        <v>192</v>
      </c>
      <c r="H170" s="140">
        <v>4</v>
      </c>
      <c r="I170" s="141"/>
      <c r="J170" s="142">
        <f t="shared" si="40"/>
        <v>0</v>
      </c>
      <c r="K170" s="143"/>
      <c r="L170" s="28"/>
      <c r="M170" s="144" t="s">
        <v>1</v>
      </c>
      <c r="N170" s="145" t="s">
        <v>40</v>
      </c>
      <c r="P170" s="146">
        <f t="shared" si="41"/>
        <v>0</v>
      </c>
      <c r="Q170" s="146">
        <v>0</v>
      </c>
      <c r="R170" s="146">
        <f t="shared" si="42"/>
        <v>0</v>
      </c>
      <c r="S170" s="146">
        <v>0</v>
      </c>
      <c r="T170" s="147">
        <f t="shared" si="43"/>
        <v>0</v>
      </c>
      <c r="AR170" s="148" t="s">
        <v>453</v>
      </c>
      <c r="AT170" s="148" t="s">
        <v>168</v>
      </c>
      <c r="AU170" s="148" t="s">
        <v>82</v>
      </c>
      <c r="AY170" s="13" t="s">
        <v>164</v>
      </c>
      <c r="BE170" s="149">
        <f t="shared" si="44"/>
        <v>0</v>
      </c>
      <c r="BF170" s="149">
        <f t="shared" si="45"/>
        <v>0</v>
      </c>
      <c r="BG170" s="149">
        <f t="shared" si="46"/>
        <v>0</v>
      </c>
      <c r="BH170" s="149">
        <f t="shared" si="47"/>
        <v>0</v>
      </c>
      <c r="BI170" s="149">
        <f t="shared" si="48"/>
        <v>0</v>
      </c>
      <c r="BJ170" s="13" t="s">
        <v>173</v>
      </c>
      <c r="BK170" s="149">
        <f t="shared" si="49"/>
        <v>0</v>
      </c>
      <c r="BL170" s="13" t="s">
        <v>453</v>
      </c>
      <c r="BM170" s="148" t="s">
        <v>778</v>
      </c>
    </row>
    <row r="171" spans="2:65" s="1" customFormat="1" ht="16.5" customHeight="1">
      <c r="B171" s="135"/>
      <c r="C171" s="136" t="s">
        <v>344</v>
      </c>
      <c r="D171" s="136" t="s">
        <v>168</v>
      </c>
      <c r="E171" s="137" t="s">
        <v>2286</v>
      </c>
      <c r="F171" s="138" t="s">
        <v>2287</v>
      </c>
      <c r="G171" s="139" t="s">
        <v>192</v>
      </c>
      <c r="H171" s="140">
        <v>4</v>
      </c>
      <c r="I171" s="141"/>
      <c r="J171" s="142">
        <f t="shared" si="40"/>
        <v>0</v>
      </c>
      <c r="K171" s="143"/>
      <c r="L171" s="28"/>
      <c r="M171" s="144" t="s">
        <v>1</v>
      </c>
      <c r="N171" s="145" t="s">
        <v>40</v>
      </c>
      <c r="P171" s="146">
        <f t="shared" si="41"/>
        <v>0</v>
      </c>
      <c r="Q171" s="146">
        <v>0</v>
      </c>
      <c r="R171" s="146">
        <f t="shared" si="42"/>
        <v>0</v>
      </c>
      <c r="S171" s="146">
        <v>0</v>
      </c>
      <c r="T171" s="147">
        <f t="shared" si="43"/>
        <v>0</v>
      </c>
      <c r="AR171" s="148" t="s">
        <v>453</v>
      </c>
      <c r="AT171" s="148" t="s">
        <v>168</v>
      </c>
      <c r="AU171" s="148" t="s">
        <v>82</v>
      </c>
      <c r="AY171" s="13" t="s">
        <v>164</v>
      </c>
      <c r="BE171" s="149">
        <f t="shared" si="44"/>
        <v>0</v>
      </c>
      <c r="BF171" s="149">
        <f t="shared" si="45"/>
        <v>0</v>
      </c>
      <c r="BG171" s="149">
        <f t="shared" si="46"/>
        <v>0</v>
      </c>
      <c r="BH171" s="149">
        <f t="shared" si="47"/>
        <v>0</v>
      </c>
      <c r="BI171" s="149">
        <f t="shared" si="48"/>
        <v>0</v>
      </c>
      <c r="BJ171" s="13" t="s">
        <v>173</v>
      </c>
      <c r="BK171" s="149">
        <f t="shared" si="49"/>
        <v>0</v>
      </c>
      <c r="BL171" s="13" t="s">
        <v>453</v>
      </c>
      <c r="BM171" s="148" t="s">
        <v>786</v>
      </c>
    </row>
    <row r="172" spans="2:65" s="1" customFormat="1" ht="16.5" customHeight="1">
      <c r="B172" s="135"/>
      <c r="C172" s="136" t="s">
        <v>348</v>
      </c>
      <c r="D172" s="136" t="s">
        <v>168</v>
      </c>
      <c r="E172" s="137" t="s">
        <v>2288</v>
      </c>
      <c r="F172" s="138" t="s">
        <v>2289</v>
      </c>
      <c r="G172" s="139" t="s">
        <v>192</v>
      </c>
      <c r="H172" s="140">
        <v>4</v>
      </c>
      <c r="I172" s="141"/>
      <c r="J172" s="142">
        <f t="shared" si="40"/>
        <v>0</v>
      </c>
      <c r="K172" s="143"/>
      <c r="L172" s="28"/>
      <c r="M172" s="144" t="s">
        <v>1</v>
      </c>
      <c r="N172" s="145" t="s">
        <v>40</v>
      </c>
      <c r="P172" s="146">
        <f t="shared" si="41"/>
        <v>0</v>
      </c>
      <c r="Q172" s="146">
        <v>0</v>
      </c>
      <c r="R172" s="146">
        <f t="shared" si="42"/>
        <v>0</v>
      </c>
      <c r="S172" s="146">
        <v>0</v>
      </c>
      <c r="T172" s="147">
        <f t="shared" si="43"/>
        <v>0</v>
      </c>
      <c r="AR172" s="148" t="s">
        <v>453</v>
      </c>
      <c r="AT172" s="148" t="s">
        <v>168</v>
      </c>
      <c r="AU172" s="148" t="s">
        <v>82</v>
      </c>
      <c r="AY172" s="13" t="s">
        <v>164</v>
      </c>
      <c r="BE172" s="149">
        <f t="shared" si="44"/>
        <v>0</v>
      </c>
      <c r="BF172" s="149">
        <f t="shared" si="45"/>
        <v>0</v>
      </c>
      <c r="BG172" s="149">
        <f t="shared" si="46"/>
        <v>0</v>
      </c>
      <c r="BH172" s="149">
        <f t="shared" si="47"/>
        <v>0</v>
      </c>
      <c r="BI172" s="149">
        <f t="shared" si="48"/>
        <v>0</v>
      </c>
      <c r="BJ172" s="13" t="s">
        <v>173</v>
      </c>
      <c r="BK172" s="149">
        <f t="shared" si="49"/>
        <v>0</v>
      </c>
      <c r="BL172" s="13" t="s">
        <v>453</v>
      </c>
      <c r="BM172" s="148" t="s">
        <v>794</v>
      </c>
    </row>
    <row r="173" spans="2:65" s="1" customFormat="1" ht="16.5" customHeight="1">
      <c r="B173" s="135"/>
      <c r="C173" s="136" t="s">
        <v>360</v>
      </c>
      <c r="D173" s="136" t="s">
        <v>168</v>
      </c>
      <c r="E173" s="137" t="s">
        <v>2290</v>
      </c>
      <c r="F173" s="138" t="s">
        <v>2291</v>
      </c>
      <c r="G173" s="139" t="s">
        <v>192</v>
      </c>
      <c r="H173" s="140">
        <v>4</v>
      </c>
      <c r="I173" s="141"/>
      <c r="J173" s="142">
        <f t="shared" si="40"/>
        <v>0</v>
      </c>
      <c r="K173" s="143"/>
      <c r="L173" s="28"/>
      <c r="M173" s="144" t="s">
        <v>1</v>
      </c>
      <c r="N173" s="145" t="s">
        <v>40</v>
      </c>
      <c r="P173" s="146">
        <f t="shared" si="41"/>
        <v>0</v>
      </c>
      <c r="Q173" s="146">
        <v>0</v>
      </c>
      <c r="R173" s="146">
        <f t="shared" si="42"/>
        <v>0</v>
      </c>
      <c r="S173" s="146">
        <v>0</v>
      </c>
      <c r="T173" s="147">
        <f t="shared" si="43"/>
        <v>0</v>
      </c>
      <c r="AR173" s="148" t="s">
        <v>453</v>
      </c>
      <c r="AT173" s="148" t="s">
        <v>168</v>
      </c>
      <c r="AU173" s="148" t="s">
        <v>82</v>
      </c>
      <c r="AY173" s="13" t="s">
        <v>164</v>
      </c>
      <c r="BE173" s="149">
        <f t="shared" si="44"/>
        <v>0</v>
      </c>
      <c r="BF173" s="149">
        <f t="shared" si="45"/>
        <v>0</v>
      </c>
      <c r="BG173" s="149">
        <f t="shared" si="46"/>
        <v>0</v>
      </c>
      <c r="BH173" s="149">
        <f t="shared" si="47"/>
        <v>0</v>
      </c>
      <c r="BI173" s="149">
        <f t="shared" si="48"/>
        <v>0</v>
      </c>
      <c r="BJ173" s="13" t="s">
        <v>173</v>
      </c>
      <c r="BK173" s="149">
        <f t="shared" si="49"/>
        <v>0</v>
      </c>
      <c r="BL173" s="13" t="s">
        <v>453</v>
      </c>
      <c r="BM173" s="148" t="s">
        <v>802</v>
      </c>
    </row>
    <row r="174" spans="2:65" s="1" customFormat="1" ht="16.5" customHeight="1">
      <c r="B174" s="135"/>
      <c r="C174" s="136" t="s">
        <v>367</v>
      </c>
      <c r="D174" s="136" t="s">
        <v>168</v>
      </c>
      <c r="E174" s="137" t="s">
        <v>2292</v>
      </c>
      <c r="F174" s="138" t="s">
        <v>2293</v>
      </c>
      <c r="G174" s="139" t="s">
        <v>192</v>
      </c>
      <c r="H174" s="140">
        <v>1</v>
      </c>
      <c r="I174" s="141"/>
      <c r="J174" s="142">
        <f t="shared" si="40"/>
        <v>0</v>
      </c>
      <c r="K174" s="143"/>
      <c r="L174" s="28"/>
      <c r="M174" s="144" t="s">
        <v>1</v>
      </c>
      <c r="N174" s="145" t="s">
        <v>40</v>
      </c>
      <c r="P174" s="146">
        <f t="shared" si="41"/>
        <v>0</v>
      </c>
      <c r="Q174" s="146">
        <v>0</v>
      </c>
      <c r="R174" s="146">
        <f t="shared" si="42"/>
        <v>0</v>
      </c>
      <c r="S174" s="146">
        <v>0</v>
      </c>
      <c r="T174" s="147">
        <f t="shared" si="43"/>
        <v>0</v>
      </c>
      <c r="AR174" s="148" t="s">
        <v>453</v>
      </c>
      <c r="AT174" s="148" t="s">
        <v>168</v>
      </c>
      <c r="AU174" s="148" t="s">
        <v>82</v>
      </c>
      <c r="AY174" s="13" t="s">
        <v>164</v>
      </c>
      <c r="BE174" s="149">
        <f t="shared" si="44"/>
        <v>0</v>
      </c>
      <c r="BF174" s="149">
        <f t="shared" si="45"/>
        <v>0</v>
      </c>
      <c r="BG174" s="149">
        <f t="shared" si="46"/>
        <v>0</v>
      </c>
      <c r="BH174" s="149">
        <f t="shared" si="47"/>
        <v>0</v>
      </c>
      <c r="BI174" s="149">
        <f t="shared" si="48"/>
        <v>0</v>
      </c>
      <c r="BJ174" s="13" t="s">
        <v>173</v>
      </c>
      <c r="BK174" s="149">
        <f t="shared" si="49"/>
        <v>0</v>
      </c>
      <c r="BL174" s="13" t="s">
        <v>453</v>
      </c>
      <c r="BM174" s="148" t="s">
        <v>810</v>
      </c>
    </row>
    <row r="175" spans="2:65" s="1" customFormat="1" ht="16.5" customHeight="1">
      <c r="B175" s="135"/>
      <c r="C175" s="136" t="s">
        <v>373</v>
      </c>
      <c r="D175" s="136" t="s">
        <v>168</v>
      </c>
      <c r="E175" s="137" t="s">
        <v>2294</v>
      </c>
      <c r="F175" s="138" t="s">
        <v>2295</v>
      </c>
      <c r="G175" s="139" t="s">
        <v>192</v>
      </c>
      <c r="H175" s="140">
        <v>14</v>
      </c>
      <c r="I175" s="141"/>
      <c r="J175" s="142">
        <f t="shared" si="40"/>
        <v>0</v>
      </c>
      <c r="K175" s="143"/>
      <c r="L175" s="28"/>
      <c r="M175" s="144" t="s">
        <v>1</v>
      </c>
      <c r="N175" s="145" t="s">
        <v>40</v>
      </c>
      <c r="P175" s="146">
        <f t="shared" si="41"/>
        <v>0</v>
      </c>
      <c r="Q175" s="146">
        <v>0</v>
      </c>
      <c r="R175" s="146">
        <f t="shared" si="42"/>
        <v>0</v>
      </c>
      <c r="S175" s="146">
        <v>0</v>
      </c>
      <c r="T175" s="147">
        <f t="shared" si="43"/>
        <v>0</v>
      </c>
      <c r="AR175" s="148" t="s">
        <v>453</v>
      </c>
      <c r="AT175" s="148" t="s">
        <v>168</v>
      </c>
      <c r="AU175" s="148" t="s">
        <v>82</v>
      </c>
      <c r="AY175" s="13" t="s">
        <v>164</v>
      </c>
      <c r="BE175" s="149">
        <f t="shared" si="44"/>
        <v>0</v>
      </c>
      <c r="BF175" s="149">
        <f t="shared" si="45"/>
        <v>0</v>
      </c>
      <c r="BG175" s="149">
        <f t="shared" si="46"/>
        <v>0</v>
      </c>
      <c r="BH175" s="149">
        <f t="shared" si="47"/>
        <v>0</v>
      </c>
      <c r="BI175" s="149">
        <f t="shared" si="48"/>
        <v>0</v>
      </c>
      <c r="BJ175" s="13" t="s">
        <v>173</v>
      </c>
      <c r="BK175" s="149">
        <f t="shared" si="49"/>
        <v>0</v>
      </c>
      <c r="BL175" s="13" t="s">
        <v>453</v>
      </c>
      <c r="BM175" s="148" t="s">
        <v>818</v>
      </c>
    </row>
    <row r="176" spans="2:65" s="1" customFormat="1" ht="16.5" customHeight="1">
      <c r="B176" s="135"/>
      <c r="C176" s="136" t="s">
        <v>379</v>
      </c>
      <c r="D176" s="136" t="s">
        <v>168</v>
      </c>
      <c r="E176" s="137" t="s">
        <v>2296</v>
      </c>
      <c r="F176" s="138" t="s">
        <v>2297</v>
      </c>
      <c r="G176" s="139" t="s">
        <v>192</v>
      </c>
      <c r="H176" s="140">
        <v>1</v>
      </c>
      <c r="I176" s="141"/>
      <c r="J176" s="142">
        <f t="shared" si="40"/>
        <v>0</v>
      </c>
      <c r="K176" s="143"/>
      <c r="L176" s="28"/>
      <c r="M176" s="144" t="s">
        <v>1</v>
      </c>
      <c r="N176" s="145" t="s">
        <v>40</v>
      </c>
      <c r="P176" s="146">
        <f t="shared" si="41"/>
        <v>0</v>
      </c>
      <c r="Q176" s="146">
        <v>0</v>
      </c>
      <c r="R176" s="146">
        <f t="shared" si="42"/>
        <v>0</v>
      </c>
      <c r="S176" s="146">
        <v>0</v>
      </c>
      <c r="T176" s="147">
        <f t="shared" si="43"/>
        <v>0</v>
      </c>
      <c r="AR176" s="148" t="s">
        <v>453</v>
      </c>
      <c r="AT176" s="148" t="s">
        <v>168</v>
      </c>
      <c r="AU176" s="148" t="s">
        <v>82</v>
      </c>
      <c r="AY176" s="13" t="s">
        <v>164</v>
      </c>
      <c r="BE176" s="149">
        <f t="shared" si="44"/>
        <v>0</v>
      </c>
      <c r="BF176" s="149">
        <f t="shared" si="45"/>
        <v>0</v>
      </c>
      <c r="BG176" s="149">
        <f t="shared" si="46"/>
        <v>0</v>
      </c>
      <c r="BH176" s="149">
        <f t="shared" si="47"/>
        <v>0</v>
      </c>
      <c r="BI176" s="149">
        <f t="shared" si="48"/>
        <v>0</v>
      </c>
      <c r="BJ176" s="13" t="s">
        <v>173</v>
      </c>
      <c r="BK176" s="149">
        <f t="shared" si="49"/>
        <v>0</v>
      </c>
      <c r="BL176" s="13" t="s">
        <v>453</v>
      </c>
      <c r="BM176" s="148" t="s">
        <v>827</v>
      </c>
    </row>
    <row r="177" spans="2:65" s="1" customFormat="1" ht="16.5" customHeight="1">
      <c r="B177" s="135"/>
      <c r="C177" s="136" t="s">
        <v>383</v>
      </c>
      <c r="D177" s="136" t="s">
        <v>168</v>
      </c>
      <c r="E177" s="137" t="s">
        <v>2298</v>
      </c>
      <c r="F177" s="138" t="s">
        <v>2233</v>
      </c>
      <c r="G177" s="139" t="s">
        <v>249</v>
      </c>
      <c r="H177" s="140">
        <v>1</v>
      </c>
      <c r="I177" s="141"/>
      <c r="J177" s="142">
        <f t="shared" si="40"/>
        <v>0</v>
      </c>
      <c r="K177" s="143"/>
      <c r="L177" s="28"/>
      <c r="M177" s="144" t="s">
        <v>1</v>
      </c>
      <c r="N177" s="145" t="s">
        <v>40</v>
      </c>
      <c r="P177" s="146">
        <f t="shared" si="41"/>
        <v>0</v>
      </c>
      <c r="Q177" s="146">
        <v>0</v>
      </c>
      <c r="R177" s="146">
        <f t="shared" si="42"/>
        <v>0</v>
      </c>
      <c r="S177" s="146">
        <v>0</v>
      </c>
      <c r="T177" s="147">
        <f t="shared" si="43"/>
        <v>0</v>
      </c>
      <c r="AR177" s="148" t="s">
        <v>453</v>
      </c>
      <c r="AT177" s="148" t="s">
        <v>168</v>
      </c>
      <c r="AU177" s="148" t="s">
        <v>82</v>
      </c>
      <c r="AY177" s="13" t="s">
        <v>164</v>
      </c>
      <c r="BE177" s="149">
        <f t="shared" si="44"/>
        <v>0</v>
      </c>
      <c r="BF177" s="149">
        <f t="shared" si="45"/>
        <v>0</v>
      </c>
      <c r="BG177" s="149">
        <f t="shared" si="46"/>
        <v>0</v>
      </c>
      <c r="BH177" s="149">
        <f t="shared" si="47"/>
        <v>0</v>
      </c>
      <c r="BI177" s="149">
        <f t="shared" si="48"/>
        <v>0</v>
      </c>
      <c r="BJ177" s="13" t="s">
        <v>173</v>
      </c>
      <c r="BK177" s="149">
        <f t="shared" si="49"/>
        <v>0</v>
      </c>
      <c r="BL177" s="13" t="s">
        <v>453</v>
      </c>
      <c r="BM177" s="148" t="s">
        <v>835</v>
      </c>
    </row>
    <row r="178" spans="2:65" s="1" customFormat="1" ht="24.2" customHeight="1">
      <c r="B178" s="135"/>
      <c r="C178" s="136" t="s">
        <v>387</v>
      </c>
      <c r="D178" s="136" t="s">
        <v>168</v>
      </c>
      <c r="E178" s="137" t="s">
        <v>2299</v>
      </c>
      <c r="F178" s="138" t="s">
        <v>2272</v>
      </c>
      <c r="G178" s="139" t="s">
        <v>192</v>
      </c>
      <c r="H178" s="140">
        <v>1</v>
      </c>
      <c r="I178" s="141"/>
      <c r="J178" s="142">
        <f t="shared" si="40"/>
        <v>0</v>
      </c>
      <c r="K178" s="143"/>
      <c r="L178" s="28"/>
      <c r="M178" s="144" t="s">
        <v>1</v>
      </c>
      <c r="N178" s="145" t="s">
        <v>40</v>
      </c>
      <c r="P178" s="146">
        <f t="shared" si="41"/>
        <v>0</v>
      </c>
      <c r="Q178" s="146">
        <v>0</v>
      </c>
      <c r="R178" s="146">
        <f t="shared" si="42"/>
        <v>0</v>
      </c>
      <c r="S178" s="146">
        <v>0</v>
      </c>
      <c r="T178" s="147">
        <f t="shared" si="43"/>
        <v>0</v>
      </c>
      <c r="AR178" s="148" t="s">
        <v>453</v>
      </c>
      <c r="AT178" s="148" t="s">
        <v>168</v>
      </c>
      <c r="AU178" s="148" t="s">
        <v>82</v>
      </c>
      <c r="AY178" s="13" t="s">
        <v>164</v>
      </c>
      <c r="BE178" s="149">
        <f t="shared" si="44"/>
        <v>0</v>
      </c>
      <c r="BF178" s="149">
        <f t="shared" si="45"/>
        <v>0</v>
      </c>
      <c r="BG178" s="149">
        <f t="shared" si="46"/>
        <v>0</v>
      </c>
      <c r="BH178" s="149">
        <f t="shared" si="47"/>
        <v>0</v>
      </c>
      <c r="BI178" s="149">
        <f t="shared" si="48"/>
        <v>0</v>
      </c>
      <c r="BJ178" s="13" t="s">
        <v>173</v>
      </c>
      <c r="BK178" s="149">
        <f t="shared" si="49"/>
        <v>0</v>
      </c>
      <c r="BL178" s="13" t="s">
        <v>453</v>
      </c>
      <c r="BM178" s="148" t="s">
        <v>842</v>
      </c>
    </row>
    <row r="179" spans="2:65" s="1" customFormat="1" ht="16.5" customHeight="1">
      <c r="B179" s="135"/>
      <c r="C179" s="136" t="s">
        <v>391</v>
      </c>
      <c r="D179" s="136" t="s">
        <v>168</v>
      </c>
      <c r="E179" s="137" t="s">
        <v>2300</v>
      </c>
      <c r="F179" s="138" t="s">
        <v>2235</v>
      </c>
      <c r="G179" s="139" t="s">
        <v>192</v>
      </c>
      <c r="H179" s="140">
        <v>1</v>
      </c>
      <c r="I179" s="141"/>
      <c r="J179" s="142">
        <f t="shared" si="40"/>
        <v>0</v>
      </c>
      <c r="K179" s="143"/>
      <c r="L179" s="28"/>
      <c r="M179" s="144" t="s">
        <v>1</v>
      </c>
      <c r="N179" s="145" t="s">
        <v>40</v>
      </c>
      <c r="P179" s="146">
        <f t="shared" si="41"/>
        <v>0</v>
      </c>
      <c r="Q179" s="146">
        <v>0</v>
      </c>
      <c r="R179" s="146">
        <f t="shared" si="42"/>
        <v>0</v>
      </c>
      <c r="S179" s="146">
        <v>0</v>
      </c>
      <c r="T179" s="147">
        <f t="shared" si="43"/>
        <v>0</v>
      </c>
      <c r="AR179" s="148" t="s">
        <v>453</v>
      </c>
      <c r="AT179" s="148" t="s">
        <v>168</v>
      </c>
      <c r="AU179" s="148" t="s">
        <v>82</v>
      </c>
      <c r="AY179" s="13" t="s">
        <v>164</v>
      </c>
      <c r="BE179" s="149">
        <f t="shared" si="44"/>
        <v>0</v>
      </c>
      <c r="BF179" s="149">
        <f t="shared" si="45"/>
        <v>0</v>
      </c>
      <c r="BG179" s="149">
        <f t="shared" si="46"/>
        <v>0</v>
      </c>
      <c r="BH179" s="149">
        <f t="shared" si="47"/>
        <v>0</v>
      </c>
      <c r="BI179" s="149">
        <f t="shared" si="48"/>
        <v>0</v>
      </c>
      <c r="BJ179" s="13" t="s">
        <v>173</v>
      </c>
      <c r="BK179" s="149">
        <f t="shared" si="49"/>
        <v>0</v>
      </c>
      <c r="BL179" s="13" t="s">
        <v>453</v>
      </c>
      <c r="BM179" s="148" t="s">
        <v>850</v>
      </c>
    </row>
    <row r="180" spans="2:65" s="11" customFormat="1" ht="25.9" customHeight="1">
      <c r="B180" s="123"/>
      <c r="D180" s="124" t="s">
        <v>73</v>
      </c>
      <c r="E180" s="125" t="s">
        <v>2301</v>
      </c>
      <c r="F180" s="125" t="s">
        <v>2302</v>
      </c>
      <c r="I180" s="126"/>
      <c r="J180" s="127">
        <f>BK180</f>
        <v>0</v>
      </c>
      <c r="L180" s="123"/>
      <c r="M180" s="128"/>
      <c r="P180" s="129">
        <f>SUM(P181:P184)</f>
        <v>0</v>
      </c>
      <c r="R180" s="129">
        <f>SUM(R181:R184)</f>
        <v>0</v>
      </c>
      <c r="T180" s="130">
        <f>SUM(T181:T184)</f>
        <v>0</v>
      </c>
      <c r="AR180" s="124" t="s">
        <v>82</v>
      </c>
      <c r="AT180" s="131" t="s">
        <v>73</v>
      </c>
      <c r="AU180" s="131" t="s">
        <v>74</v>
      </c>
      <c r="AY180" s="124" t="s">
        <v>164</v>
      </c>
      <c r="BK180" s="132">
        <f>SUM(BK181:BK184)</f>
        <v>0</v>
      </c>
    </row>
    <row r="181" spans="2:65" s="1" customFormat="1" ht="24.2" customHeight="1">
      <c r="B181" s="135"/>
      <c r="C181" s="136" t="s">
        <v>395</v>
      </c>
      <c r="D181" s="136" t="s">
        <v>168</v>
      </c>
      <c r="E181" s="137" t="s">
        <v>2303</v>
      </c>
      <c r="F181" s="138" t="s">
        <v>2304</v>
      </c>
      <c r="G181" s="139" t="s">
        <v>192</v>
      </c>
      <c r="H181" s="140">
        <v>200</v>
      </c>
      <c r="I181" s="141"/>
      <c r="J181" s="142">
        <f>ROUND(I181*H181,2)</f>
        <v>0</v>
      </c>
      <c r="K181" s="143"/>
      <c r="L181" s="28"/>
      <c r="M181" s="144" t="s">
        <v>1</v>
      </c>
      <c r="N181" s="145" t="s">
        <v>40</v>
      </c>
      <c r="P181" s="146">
        <f>O181*H181</f>
        <v>0</v>
      </c>
      <c r="Q181" s="146">
        <v>0</v>
      </c>
      <c r="R181" s="146">
        <f>Q181*H181</f>
        <v>0</v>
      </c>
      <c r="S181" s="146">
        <v>0</v>
      </c>
      <c r="T181" s="147">
        <f>S181*H181</f>
        <v>0</v>
      </c>
      <c r="AR181" s="148" t="s">
        <v>453</v>
      </c>
      <c r="AT181" s="148" t="s">
        <v>168</v>
      </c>
      <c r="AU181" s="148" t="s">
        <v>82</v>
      </c>
      <c r="AY181" s="13" t="s">
        <v>164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3" t="s">
        <v>173</v>
      </c>
      <c r="BK181" s="149">
        <f>ROUND(I181*H181,2)</f>
        <v>0</v>
      </c>
      <c r="BL181" s="13" t="s">
        <v>453</v>
      </c>
      <c r="BM181" s="148" t="s">
        <v>858</v>
      </c>
    </row>
    <row r="182" spans="2:65" s="1" customFormat="1" ht="24.2" customHeight="1">
      <c r="B182" s="135"/>
      <c r="C182" s="136" t="s">
        <v>399</v>
      </c>
      <c r="D182" s="136" t="s">
        <v>168</v>
      </c>
      <c r="E182" s="137" t="s">
        <v>2305</v>
      </c>
      <c r="F182" s="138" t="s">
        <v>2306</v>
      </c>
      <c r="G182" s="139" t="s">
        <v>192</v>
      </c>
      <c r="H182" s="140">
        <v>120</v>
      </c>
      <c r="I182" s="141"/>
      <c r="J182" s="142">
        <f>ROUND(I182*H182,2)</f>
        <v>0</v>
      </c>
      <c r="K182" s="143"/>
      <c r="L182" s="28"/>
      <c r="M182" s="144" t="s">
        <v>1</v>
      </c>
      <c r="N182" s="145" t="s">
        <v>40</v>
      </c>
      <c r="P182" s="146">
        <f>O182*H182</f>
        <v>0</v>
      </c>
      <c r="Q182" s="146">
        <v>0</v>
      </c>
      <c r="R182" s="146">
        <f>Q182*H182</f>
        <v>0</v>
      </c>
      <c r="S182" s="146">
        <v>0</v>
      </c>
      <c r="T182" s="147">
        <f>S182*H182</f>
        <v>0</v>
      </c>
      <c r="AR182" s="148" t="s">
        <v>453</v>
      </c>
      <c r="AT182" s="148" t="s">
        <v>168</v>
      </c>
      <c r="AU182" s="148" t="s">
        <v>82</v>
      </c>
      <c r="AY182" s="13" t="s">
        <v>164</v>
      </c>
      <c r="BE182" s="149">
        <f>IF(N182="základná",J182,0)</f>
        <v>0</v>
      </c>
      <c r="BF182" s="149">
        <f>IF(N182="znížená",J182,0)</f>
        <v>0</v>
      </c>
      <c r="BG182" s="149">
        <f>IF(N182="zákl. prenesená",J182,0)</f>
        <v>0</v>
      </c>
      <c r="BH182" s="149">
        <f>IF(N182="zníž. prenesená",J182,0)</f>
        <v>0</v>
      </c>
      <c r="BI182" s="149">
        <f>IF(N182="nulová",J182,0)</f>
        <v>0</v>
      </c>
      <c r="BJ182" s="13" t="s">
        <v>173</v>
      </c>
      <c r="BK182" s="149">
        <f>ROUND(I182*H182,2)</f>
        <v>0</v>
      </c>
      <c r="BL182" s="13" t="s">
        <v>453</v>
      </c>
      <c r="BM182" s="148" t="s">
        <v>866</v>
      </c>
    </row>
    <row r="183" spans="2:65" s="1" customFormat="1" ht="21.75" customHeight="1">
      <c r="B183" s="135"/>
      <c r="C183" s="136" t="s">
        <v>404</v>
      </c>
      <c r="D183" s="136" t="s">
        <v>168</v>
      </c>
      <c r="E183" s="137" t="s">
        <v>2307</v>
      </c>
      <c r="F183" s="138" t="s">
        <v>2308</v>
      </c>
      <c r="G183" s="139" t="s">
        <v>192</v>
      </c>
      <c r="H183" s="140">
        <v>120</v>
      </c>
      <c r="I183" s="141"/>
      <c r="J183" s="142">
        <f>ROUND(I183*H183,2)</f>
        <v>0</v>
      </c>
      <c r="K183" s="143"/>
      <c r="L183" s="28"/>
      <c r="M183" s="144" t="s">
        <v>1</v>
      </c>
      <c r="N183" s="145" t="s">
        <v>40</v>
      </c>
      <c r="P183" s="146">
        <f>O183*H183</f>
        <v>0</v>
      </c>
      <c r="Q183" s="146">
        <v>0</v>
      </c>
      <c r="R183" s="146">
        <f>Q183*H183</f>
        <v>0</v>
      </c>
      <c r="S183" s="146">
        <v>0</v>
      </c>
      <c r="T183" s="147">
        <f>S183*H183</f>
        <v>0</v>
      </c>
      <c r="AR183" s="148" t="s">
        <v>453</v>
      </c>
      <c r="AT183" s="148" t="s">
        <v>168</v>
      </c>
      <c r="AU183" s="148" t="s">
        <v>82</v>
      </c>
      <c r="AY183" s="13" t="s">
        <v>164</v>
      </c>
      <c r="BE183" s="149">
        <f>IF(N183="základná",J183,0)</f>
        <v>0</v>
      </c>
      <c r="BF183" s="149">
        <f>IF(N183="znížená",J183,0)</f>
        <v>0</v>
      </c>
      <c r="BG183" s="149">
        <f>IF(N183="zákl. prenesená",J183,0)</f>
        <v>0</v>
      </c>
      <c r="BH183" s="149">
        <f>IF(N183="zníž. prenesená",J183,0)</f>
        <v>0</v>
      </c>
      <c r="BI183" s="149">
        <f>IF(N183="nulová",J183,0)</f>
        <v>0</v>
      </c>
      <c r="BJ183" s="13" t="s">
        <v>173</v>
      </c>
      <c r="BK183" s="149">
        <f>ROUND(I183*H183,2)</f>
        <v>0</v>
      </c>
      <c r="BL183" s="13" t="s">
        <v>453</v>
      </c>
      <c r="BM183" s="148" t="s">
        <v>874</v>
      </c>
    </row>
    <row r="184" spans="2:65" s="1" customFormat="1" ht="16.5" customHeight="1">
      <c r="B184" s="135"/>
      <c r="C184" s="136" t="s">
        <v>414</v>
      </c>
      <c r="D184" s="136" t="s">
        <v>168</v>
      </c>
      <c r="E184" s="137" t="s">
        <v>2309</v>
      </c>
      <c r="F184" s="138" t="s">
        <v>2310</v>
      </c>
      <c r="G184" s="139" t="s">
        <v>192</v>
      </c>
      <c r="H184" s="140">
        <v>120</v>
      </c>
      <c r="I184" s="141"/>
      <c r="J184" s="142">
        <f>ROUND(I184*H184,2)</f>
        <v>0</v>
      </c>
      <c r="K184" s="143"/>
      <c r="L184" s="28"/>
      <c r="M184" s="144" t="s">
        <v>1</v>
      </c>
      <c r="N184" s="145" t="s">
        <v>40</v>
      </c>
      <c r="P184" s="146">
        <f>O184*H184</f>
        <v>0</v>
      </c>
      <c r="Q184" s="146">
        <v>0</v>
      </c>
      <c r="R184" s="146">
        <f>Q184*H184</f>
        <v>0</v>
      </c>
      <c r="S184" s="146">
        <v>0</v>
      </c>
      <c r="T184" s="147">
        <f>S184*H184</f>
        <v>0</v>
      </c>
      <c r="AR184" s="148" t="s">
        <v>453</v>
      </c>
      <c r="AT184" s="148" t="s">
        <v>168</v>
      </c>
      <c r="AU184" s="148" t="s">
        <v>82</v>
      </c>
      <c r="AY184" s="13" t="s">
        <v>164</v>
      </c>
      <c r="BE184" s="149">
        <f>IF(N184="základná",J184,0)</f>
        <v>0</v>
      </c>
      <c r="BF184" s="149">
        <f>IF(N184="znížená",J184,0)</f>
        <v>0</v>
      </c>
      <c r="BG184" s="149">
        <f>IF(N184="zákl. prenesená",J184,0)</f>
        <v>0</v>
      </c>
      <c r="BH184" s="149">
        <f>IF(N184="zníž. prenesená",J184,0)</f>
        <v>0</v>
      </c>
      <c r="BI184" s="149">
        <f>IF(N184="nulová",J184,0)</f>
        <v>0</v>
      </c>
      <c r="BJ184" s="13" t="s">
        <v>173</v>
      </c>
      <c r="BK184" s="149">
        <f>ROUND(I184*H184,2)</f>
        <v>0</v>
      </c>
      <c r="BL184" s="13" t="s">
        <v>453</v>
      </c>
      <c r="BM184" s="148" t="s">
        <v>882</v>
      </c>
    </row>
    <row r="185" spans="2:65" s="11" customFormat="1" ht="25.9" customHeight="1">
      <c r="B185" s="123"/>
      <c r="D185" s="124" t="s">
        <v>73</v>
      </c>
      <c r="E185" s="125" t="s">
        <v>2311</v>
      </c>
      <c r="F185" s="125" t="s">
        <v>2312</v>
      </c>
      <c r="I185" s="126"/>
      <c r="J185" s="127">
        <f>BK185</f>
        <v>0</v>
      </c>
      <c r="L185" s="123"/>
      <c r="M185" s="128"/>
      <c r="P185" s="129">
        <f>SUM(P186:P188)</f>
        <v>0</v>
      </c>
      <c r="R185" s="129">
        <f>SUM(R186:R188)</f>
        <v>0</v>
      </c>
      <c r="T185" s="130">
        <f>SUM(T186:T188)</f>
        <v>0</v>
      </c>
      <c r="AR185" s="124" t="s">
        <v>82</v>
      </c>
      <c r="AT185" s="131" t="s">
        <v>73</v>
      </c>
      <c r="AU185" s="131" t="s">
        <v>74</v>
      </c>
      <c r="AY185" s="124" t="s">
        <v>164</v>
      </c>
      <c r="BK185" s="132">
        <f>SUM(BK186:BK188)</f>
        <v>0</v>
      </c>
    </row>
    <row r="186" spans="2:65" s="1" customFormat="1" ht="24.2" customHeight="1">
      <c r="B186" s="135"/>
      <c r="C186" s="136" t="s">
        <v>418</v>
      </c>
      <c r="D186" s="136" t="s">
        <v>168</v>
      </c>
      <c r="E186" s="137" t="s">
        <v>2313</v>
      </c>
      <c r="F186" s="138" t="s">
        <v>2314</v>
      </c>
      <c r="G186" s="139" t="s">
        <v>192</v>
      </c>
      <c r="H186" s="140">
        <v>1</v>
      </c>
      <c r="I186" s="141"/>
      <c r="J186" s="142">
        <f>ROUND(I186*H186,2)</f>
        <v>0</v>
      </c>
      <c r="K186" s="143"/>
      <c r="L186" s="28"/>
      <c r="M186" s="144" t="s">
        <v>1</v>
      </c>
      <c r="N186" s="145" t="s">
        <v>40</v>
      </c>
      <c r="P186" s="146">
        <f>O186*H186</f>
        <v>0</v>
      </c>
      <c r="Q186" s="146">
        <v>0</v>
      </c>
      <c r="R186" s="146">
        <f>Q186*H186</f>
        <v>0</v>
      </c>
      <c r="S186" s="146">
        <v>0</v>
      </c>
      <c r="T186" s="147">
        <f>S186*H186</f>
        <v>0</v>
      </c>
      <c r="AR186" s="148" t="s">
        <v>453</v>
      </c>
      <c r="AT186" s="148" t="s">
        <v>168</v>
      </c>
      <c r="AU186" s="148" t="s">
        <v>82</v>
      </c>
      <c r="AY186" s="13" t="s">
        <v>164</v>
      </c>
      <c r="BE186" s="149">
        <f>IF(N186="základná",J186,0)</f>
        <v>0</v>
      </c>
      <c r="BF186" s="149">
        <f>IF(N186="znížená",J186,0)</f>
        <v>0</v>
      </c>
      <c r="BG186" s="149">
        <f>IF(N186="zákl. prenesená",J186,0)</f>
        <v>0</v>
      </c>
      <c r="BH186" s="149">
        <f>IF(N186="zníž. prenesená",J186,0)</f>
        <v>0</v>
      </c>
      <c r="BI186" s="149">
        <f>IF(N186="nulová",J186,0)</f>
        <v>0</v>
      </c>
      <c r="BJ186" s="13" t="s">
        <v>173</v>
      </c>
      <c r="BK186" s="149">
        <f>ROUND(I186*H186,2)</f>
        <v>0</v>
      </c>
      <c r="BL186" s="13" t="s">
        <v>453</v>
      </c>
      <c r="BM186" s="148" t="s">
        <v>890</v>
      </c>
    </row>
    <row r="187" spans="2:65" s="1" customFormat="1" ht="16.5" customHeight="1">
      <c r="B187" s="135"/>
      <c r="C187" s="136" t="s">
        <v>422</v>
      </c>
      <c r="D187" s="136" t="s">
        <v>168</v>
      </c>
      <c r="E187" s="137" t="s">
        <v>2315</v>
      </c>
      <c r="F187" s="138" t="s">
        <v>2316</v>
      </c>
      <c r="G187" s="139" t="s">
        <v>192</v>
      </c>
      <c r="H187" s="140">
        <v>1</v>
      </c>
      <c r="I187" s="141"/>
      <c r="J187" s="142">
        <f>ROUND(I187*H187,2)</f>
        <v>0</v>
      </c>
      <c r="K187" s="143"/>
      <c r="L187" s="28"/>
      <c r="M187" s="144" t="s">
        <v>1</v>
      </c>
      <c r="N187" s="145" t="s">
        <v>40</v>
      </c>
      <c r="P187" s="146">
        <f>O187*H187</f>
        <v>0</v>
      </c>
      <c r="Q187" s="146">
        <v>0</v>
      </c>
      <c r="R187" s="146">
        <f>Q187*H187</f>
        <v>0</v>
      </c>
      <c r="S187" s="146">
        <v>0</v>
      </c>
      <c r="T187" s="147">
        <f>S187*H187</f>
        <v>0</v>
      </c>
      <c r="AR187" s="148" t="s">
        <v>453</v>
      </c>
      <c r="AT187" s="148" t="s">
        <v>168</v>
      </c>
      <c r="AU187" s="148" t="s">
        <v>82</v>
      </c>
      <c r="AY187" s="13" t="s">
        <v>164</v>
      </c>
      <c r="BE187" s="149">
        <f>IF(N187="základná",J187,0)</f>
        <v>0</v>
      </c>
      <c r="BF187" s="149">
        <f>IF(N187="znížená",J187,0)</f>
        <v>0</v>
      </c>
      <c r="BG187" s="149">
        <f>IF(N187="zákl. prenesená",J187,0)</f>
        <v>0</v>
      </c>
      <c r="BH187" s="149">
        <f>IF(N187="zníž. prenesená",J187,0)</f>
        <v>0</v>
      </c>
      <c r="BI187" s="149">
        <f>IF(N187="nulová",J187,0)</f>
        <v>0</v>
      </c>
      <c r="BJ187" s="13" t="s">
        <v>173</v>
      </c>
      <c r="BK187" s="149">
        <f>ROUND(I187*H187,2)</f>
        <v>0</v>
      </c>
      <c r="BL187" s="13" t="s">
        <v>453</v>
      </c>
      <c r="BM187" s="148" t="s">
        <v>898</v>
      </c>
    </row>
    <row r="188" spans="2:65" s="1" customFormat="1" ht="16.5" customHeight="1">
      <c r="B188" s="135"/>
      <c r="C188" s="136" t="s">
        <v>427</v>
      </c>
      <c r="D188" s="136" t="s">
        <v>168</v>
      </c>
      <c r="E188" s="137" t="s">
        <v>2317</v>
      </c>
      <c r="F188" s="138" t="s">
        <v>2318</v>
      </c>
      <c r="G188" s="139" t="s">
        <v>192</v>
      </c>
      <c r="H188" s="140">
        <v>1</v>
      </c>
      <c r="I188" s="141"/>
      <c r="J188" s="142">
        <f>ROUND(I188*H188,2)</f>
        <v>0</v>
      </c>
      <c r="K188" s="143"/>
      <c r="L188" s="28"/>
      <c r="M188" s="150" t="s">
        <v>1</v>
      </c>
      <c r="N188" s="151" t="s">
        <v>40</v>
      </c>
      <c r="O188" s="152"/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AR188" s="148" t="s">
        <v>453</v>
      </c>
      <c r="AT188" s="148" t="s">
        <v>168</v>
      </c>
      <c r="AU188" s="148" t="s">
        <v>82</v>
      </c>
      <c r="AY188" s="13" t="s">
        <v>164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3" t="s">
        <v>173</v>
      </c>
      <c r="BK188" s="149">
        <f>ROUND(I188*H188,2)</f>
        <v>0</v>
      </c>
      <c r="BL188" s="13" t="s">
        <v>453</v>
      </c>
      <c r="BM188" s="148" t="s">
        <v>908</v>
      </c>
    </row>
    <row r="189" spans="2:65" s="1" customFormat="1" ht="6.95" customHeight="1">
      <c r="B189" s="43"/>
      <c r="C189" s="44"/>
      <c r="D189" s="44"/>
      <c r="E189" s="44"/>
      <c r="F189" s="44"/>
      <c r="G189" s="44"/>
      <c r="H189" s="44"/>
      <c r="I189" s="44"/>
      <c r="J189" s="44"/>
      <c r="K189" s="44"/>
      <c r="L189" s="28"/>
    </row>
  </sheetData>
  <autoFilter ref="C122:K188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2319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ROUND((SUM(BE121:BE159)),  2)</f>
        <v>0</v>
      </c>
      <c r="G33" s="91"/>
      <c r="H33" s="91"/>
      <c r="I33" s="92">
        <v>0.2</v>
      </c>
      <c r="J33" s="90">
        <f>ROUND(((SUM(BE121:BE159))*I33),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ROUND((SUM(BF121:BF159)),  2)</f>
        <v>0</v>
      </c>
      <c r="G34" s="91"/>
      <c r="H34" s="91"/>
      <c r="I34" s="92">
        <v>0.2</v>
      </c>
      <c r="J34" s="90">
        <f>ROUND(((SUM(BF121:BF159))*I34),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ROUND((SUM(BG121:BG159)),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ROUND((SUM(BH121:BH159)),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ROUND((SUM(BI121:BI159)),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06 - OBNOVA A MODERNIZÁCIA - Spevnené plochy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J121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2320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2321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customHeight="1">
      <c r="B99" s="110"/>
      <c r="D99" s="111" t="s">
        <v>2322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9" customFormat="1" ht="19.899999999999999" customHeight="1">
      <c r="B100" s="110"/>
      <c r="D100" s="111" t="s">
        <v>2323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2324</v>
      </c>
      <c r="E101" s="112"/>
      <c r="F101" s="112"/>
      <c r="G101" s="112"/>
      <c r="H101" s="112"/>
      <c r="I101" s="112"/>
      <c r="J101" s="113">
        <f>J158</f>
        <v>0</v>
      </c>
      <c r="L101" s="110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150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26.25" customHeight="1">
      <c r="B111" s="28"/>
      <c r="E111" s="215" t="str">
        <f>E7</f>
        <v>Obnova a modernizácia objektu Centra univerzitného športu pri SPU v Nitre</v>
      </c>
      <c r="F111" s="216"/>
      <c r="G111" s="216"/>
      <c r="H111" s="216"/>
      <c r="L111" s="28"/>
    </row>
    <row r="112" spans="2:12" s="1" customFormat="1" ht="12" customHeight="1">
      <c r="B112" s="28"/>
      <c r="C112" s="23" t="s">
        <v>127</v>
      </c>
      <c r="L112" s="28"/>
    </row>
    <row r="113" spans="2:65" s="1" customFormat="1" ht="16.5" customHeight="1">
      <c r="B113" s="28"/>
      <c r="E113" s="177" t="str">
        <f>E9</f>
        <v>06 - OBNOVA A MODERNIZÁCIA - Spevnené plochy</v>
      </c>
      <c r="F113" s="217"/>
      <c r="G113" s="217"/>
      <c r="H113" s="217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Nitra</v>
      </c>
      <c r="I115" s="23" t="s">
        <v>21</v>
      </c>
      <c r="J115" s="51">
        <f>IF(J12="","",J12)</f>
        <v>45406</v>
      </c>
      <c r="L115" s="28"/>
    </row>
    <row r="116" spans="2:65" s="1" customFormat="1" ht="6.95" customHeight="1">
      <c r="B116" s="28"/>
      <c r="L116" s="28"/>
    </row>
    <row r="117" spans="2:65" s="1" customFormat="1" ht="15.2" customHeight="1">
      <c r="B117" s="28"/>
      <c r="C117" s="23" t="s">
        <v>22</v>
      </c>
      <c r="F117" s="21" t="str">
        <f>E15</f>
        <v>SPU v Nitre</v>
      </c>
      <c r="I117" s="23" t="s">
        <v>28</v>
      </c>
      <c r="J117" s="26" t="str">
        <f>E21</f>
        <v>Ing. Stanislav Mikle</v>
      </c>
      <c r="L117" s="28"/>
    </row>
    <row r="118" spans="2:65" s="1" customFormat="1" ht="15.2" customHeight="1">
      <c r="B118" s="28"/>
      <c r="C118" s="23" t="s">
        <v>26</v>
      </c>
      <c r="F118" s="21" t="str">
        <f>IF(E18="","",E18)</f>
        <v>Vyplň údaj</v>
      </c>
      <c r="I118" s="23" t="s">
        <v>31</v>
      </c>
      <c r="J118" s="26" t="str">
        <f>E24</f>
        <v>Béger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151</v>
      </c>
      <c r="D120" s="116" t="s">
        <v>59</v>
      </c>
      <c r="E120" s="116" t="s">
        <v>55</v>
      </c>
      <c r="F120" s="116" t="s">
        <v>56</v>
      </c>
      <c r="G120" s="116" t="s">
        <v>152</v>
      </c>
      <c r="H120" s="116" t="s">
        <v>153</v>
      </c>
      <c r="I120" s="116" t="s">
        <v>154</v>
      </c>
      <c r="J120" s="117" t="s">
        <v>131</v>
      </c>
      <c r="K120" s="118" t="s">
        <v>155</v>
      </c>
      <c r="L120" s="114"/>
      <c r="M120" s="58" t="s">
        <v>1</v>
      </c>
      <c r="N120" s="59" t="s">
        <v>38</v>
      </c>
      <c r="O120" s="59" t="s">
        <v>156</v>
      </c>
      <c r="P120" s="59" t="s">
        <v>157</v>
      </c>
      <c r="Q120" s="59" t="s">
        <v>158</v>
      </c>
      <c r="R120" s="59" t="s">
        <v>159</v>
      </c>
      <c r="S120" s="59" t="s">
        <v>160</v>
      </c>
      <c r="T120" s="60" t="s">
        <v>161</v>
      </c>
    </row>
    <row r="121" spans="2:65" s="1" customFormat="1" ht="22.9" customHeight="1">
      <c r="B121" s="28"/>
      <c r="C121" s="63" t="s">
        <v>132</v>
      </c>
      <c r="J121" s="119">
        <f>BK121</f>
        <v>0</v>
      </c>
      <c r="L121" s="28"/>
      <c r="M121" s="61"/>
      <c r="N121" s="52"/>
      <c r="O121" s="52"/>
      <c r="P121" s="120">
        <f>P122</f>
        <v>0</v>
      </c>
      <c r="Q121" s="52"/>
      <c r="R121" s="120">
        <f>R122</f>
        <v>0</v>
      </c>
      <c r="S121" s="52"/>
      <c r="T121" s="121">
        <f>T122</f>
        <v>0</v>
      </c>
      <c r="AT121" s="13" t="s">
        <v>73</v>
      </c>
      <c r="AU121" s="13" t="s">
        <v>133</v>
      </c>
      <c r="BK121" s="122">
        <f>BK122</f>
        <v>0</v>
      </c>
    </row>
    <row r="122" spans="2:65" s="11" customFormat="1" ht="25.9" customHeight="1">
      <c r="B122" s="123"/>
      <c r="D122" s="124" t="s">
        <v>73</v>
      </c>
      <c r="E122" s="125" t="s">
        <v>162</v>
      </c>
      <c r="F122" s="125" t="s">
        <v>2325</v>
      </c>
      <c r="I122" s="126"/>
      <c r="J122" s="127">
        <f>BK122</f>
        <v>0</v>
      </c>
      <c r="L122" s="123"/>
      <c r="M122" s="128"/>
      <c r="P122" s="129">
        <f>P123+P129+P132+P158</f>
        <v>0</v>
      </c>
      <c r="R122" s="129">
        <f>R123+R129+R132+R158</f>
        <v>0</v>
      </c>
      <c r="T122" s="130">
        <f>T123+T129+T132+T158</f>
        <v>0</v>
      </c>
      <c r="AR122" s="124" t="s">
        <v>82</v>
      </c>
      <c r="AT122" s="131" t="s">
        <v>73</v>
      </c>
      <c r="AU122" s="131" t="s">
        <v>74</v>
      </c>
      <c r="AY122" s="124" t="s">
        <v>164</v>
      </c>
      <c r="BK122" s="132">
        <f>BK123+BK129+BK132+BK158</f>
        <v>0</v>
      </c>
    </row>
    <row r="123" spans="2:65" s="11" customFormat="1" ht="22.9" customHeight="1">
      <c r="B123" s="123"/>
      <c r="D123" s="124" t="s">
        <v>73</v>
      </c>
      <c r="E123" s="133" t="s">
        <v>82</v>
      </c>
      <c r="F123" s="133" t="s">
        <v>2326</v>
      </c>
      <c r="I123" s="126"/>
      <c r="J123" s="134">
        <f>BK123</f>
        <v>0</v>
      </c>
      <c r="L123" s="123"/>
      <c r="M123" s="128"/>
      <c r="P123" s="129">
        <f>SUM(P124:P128)</f>
        <v>0</v>
      </c>
      <c r="R123" s="129">
        <f>SUM(R124:R128)</f>
        <v>0</v>
      </c>
      <c r="T123" s="130">
        <f>SUM(T124:T128)</f>
        <v>0</v>
      </c>
      <c r="AR123" s="124" t="s">
        <v>82</v>
      </c>
      <c r="AT123" s="131" t="s">
        <v>73</v>
      </c>
      <c r="AU123" s="131" t="s">
        <v>82</v>
      </c>
      <c r="AY123" s="124" t="s">
        <v>164</v>
      </c>
      <c r="BK123" s="132">
        <f>SUM(BK124:BK128)</f>
        <v>0</v>
      </c>
    </row>
    <row r="124" spans="2:65" s="1" customFormat="1" ht="37.9" customHeight="1">
      <c r="B124" s="135"/>
      <c r="C124" s="136" t="s">
        <v>82</v>
      </c>
      <c r="D124" s="136" t="s">
        <v>168</v>
      </c>
      <c r="E124" s="137" t="s">
        <v>2327</v>
      </c>
      <c r="F124" s="138" t="s">
        <v>2328</v>
      </c>
      <c r="G124" s="139" t="s">
        <v>171</v>
      </c>
      <c r="H124" s="140">
        <v>800</v>
      </c>
      <c r="I124" s="141"/>
      <c r="J124" s="142">
        <f>ROUND(I124*H124,2)</f>
        <v>0</v>
      </c>
      <c r="K124" s="143"/>
      <c r="L124" s="28"/>
      <c r="M124" s="144" t="s">
        <v>1</v>
      </c>
      <c r="N124" s="145" t="s">
        <v>40</v>
      </c>
      <c r="P124" s="146">
        <f>O124*H124</f>
        <v>0</v>
      </c>
      <c r="Q124" s="146">
        <v>0</v>
      </c>
      <c r="R124" s="146">
        <f>Q124*H124</f>
        <v>0</v>
      </c>
      <c r="S124" s="146">
        <v>0</v>
      </c>
      <c r="T124" s="147">
        <f>S124*H124</f>
        <v>0</v>
      </c>
      <c r="AR124" s="148" t="s">
        <v>172</v>
      </c>
      <c r="AT124" s="148" t="s">
        <v>168</v>
      </c>
      <c r="AU124" s="148" t="s">
        <v>173</v>
      </c>
      <c r="AY124" s="13" t="s">
        <v>164</v>
      </c>
      <c r="BE124" s="149">
        <f>IF(N124="základná",J124,0)</f>
        <v>0</v>
      </c>
      <c r="BF124" s="149">
        <f>IF(N124="znížená",J124,0)</f>
        <v>0</v>
      </c>
      <c r="BG124" s="149">
        <f>IF(N124="zákl. prenesená",J124,0)</f>
        <v>0</v>
      </c>
      <c r="BH124" s="149">
        <f>IF(N124="zníž. prenesená",J124,0)</f>
        <v>0</v>
      </c>
      <c r="BI124" s="149">
        <f>IF(N124="nulová",J124,0)</f>
        <v>0</v>
      </c>
      <c r="BJ124" s="13" t="s">
        <v>173</v>
      </c>
      <c r="BK124" s="149">
        <f>ROUND(I124*H124,2)</f>
        <v>0</v>
      </c>
      <c r="BL124" s="13" t="s">
        <v>172</v>
      </c>
      <c r="BM124" s="148" t="s">
        <v>173</v>
      </c>
    </row>
    <row r="125" spans="2:65" s="1" customFormat="1" ht="21.75" customHeight="1">
      <c r="B125" s="135"/>
      <c r="C125" s="136" t="s">
        <v>173</v>
      </c>
      <c r="D125" s="136" t="s">
        <v>168</v>
      </c>
      <c r="E125" s="137" t="s">
        <v>2329</v>
      </c>
      <c r="F125" s="138" t="s">
        <v>2330</v>
      </c>
      <c r="G125" s="139" t="s">
        <v>171</v>
      </c>
      <c r="H125" s="140">
        <v>50</v>
      </c>
      <c r="I125" s="141"/>
      <c r="J125" s="142">
        <f>ROUND(I125*H125,2)</f>
        <v>0</v>
      </c>
      <c r="K125" s="143"/>
      <c r="L125" s="28"/>
      <c r="M125" s="144" t="s">
        <v>1</v>
      </c>
      <c r="N125" s="145" t="s">
        <v>40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172</v>
      </c>
      <c r="AT125" s="148" t="s">
        <v>168</v>
      </c>
      <c r="AU125" s="148" t="s">
        <v>173</v>
      </c>
      <c r="AY125" s="13" t="s">
        <v>164</v>
      </c>
      <c r="BE125" s="149">
        <f>IF(N125="základná",J125,0)</f>
        <v>0</v>
      </c>
      <c r="BF125" s="149">
        <f>IF(N125="znížená",J125,0)</f>
        <v>0</v>
      </c>
      <c r="BG125" s="149">
        <f>IF(N125="zákl. prenesená",J125,0)</f>
        <v>0</v>
      </c>
      <c r="BH125" s="149">
        <f>IF(N125="zníž. prenesená",J125,0)</f>
        <v>0</v>
      </c>
      <c r="BI125" s="149">
        <f>IF(N125="nulová",J125,0)</f>
        <v>0</v>
      </c>
      <c r="BJ125" s="13" t="s">
        <v>173</v>
      </c>
      <c r="BK125" s="149">
        <f>ROUND(I125*H125,2)</f>
        <v>0</v>
      </c>
      <c r="BL125" s="13" t="s">
        <v>172</v>
      </c>
      <c r="BM125" s="148" t="s">
        <v>172</v>
      </c>
    </row>
    <row r="126" spans="2:65" s="1" customFormat="1" ht="16.5" customHeight="1">
      <c r="B126" s="135"/>
      <c r="C126" s="155" t="s">
        <v>525</v>
      </c>
      <c r="D126" s="155" t="s">
        <v>556</v>
      </c>
      <c r="E126" s="156" t="s">
        <v>2331</v>
      </c>
      <c r="F126" s="157" t="s">
        <v>2332</v>
      </c>
      <c r="G126" s="158" t="s">
        <v>425</v>
      </c>
      <c r="H126" s="159">
        <v>1.5449999999999999</v>
      </c>
      <c r="I126" s="160"/>
      <c r="J126" s="161">
        <f>ROUND(I126*H126,2)</f>
        <v>0</v>
      </c>
      <c r="K126" s="162"/>
      <c r="L126" s="163"/>
      <c r="M126" s="164" t="s">
        <v>1</v>
      </c>
      <c r="N126" s="165" t="s">
        <v>40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543</v>
      </c>
      <c r="AT126" s="148" t="s">
        <v>556</v>
      </c>
      <c r="AU126" s="148" t="s">
        <v>173</v>
      </c>
      <c r="AY126" s="13" t="s">
        <v>164</v>
      </c>
      <c r="BE126" s="149">
        <f>IF(N126="základná",J126,0)</f>
        <v>0</v>
      </c>
      <c r="BF126" s="149">
        <f>IF(N126="znížená",J126,0)</f>
        <v>0</v>
      </c>
      <c r="BG126" s="149">
        <f>IF(N126="zákl. prenesená",J126,0)</f>
        <v>0</v>
      </c>
      <c r="BH126" s="149">
        <f>IF(N126="zníž. prenesená",J126,0)</f>
        <v>0</v>
      </c>
      <c r="BI126" s="149">
        <f>IF(N126="nulová",J126,0)</f>
        <v>0</v>
      </c>
      <c r="BJ126" s="13" t="s">
        <v>173</v>
      </c>
      <c r="BK126" s="149">
        <f>ROUND(I126*H126,2)</f>
        <v>0</v>
      </c>
      <c r="BL126" s="13" t="s">
        <v>172</v>
      </c>
      <c r="BM126" s="148" t="s">
        <v>535</v>
      </c>
    </row>
    <row r="127" spans="2:65" s="1" customFormat="1" ht="24.2" customHeight="1">
      <c r="B127" s="135"/>
      <c r="C127" s="136" t="s">
        <v>172</v>
      </c>
      <c r="D127" s="136" t="s">
        <v>168</v>
      </c>
      <c r="E127" s="137" t="s">
        <v>2333</v>
      </c>
      <c r="F127" s="138" t="s">
        <v>2334</v>
      </c>
      <c r="G127" s="139" t="s">
        <v>171</v>
      </c>
      <c r="H127" s="140">
        <v>50</v>
      </c>
      <c r="I127" s="141"/>
      <c r="J127" s="142">
        <f>ROUND(I127*H127,2)</f>
        <v>0</v>
      </c>
      <c r="K127" s="143"/>
      <c r="L127" s="28"/>
      <c r="M127" s="144" t="s">
        <v>1</v>
      </c>
      <c r="N127" s="145" t="s">
        <v>40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172</v>
      </c>
      <c r="AT127" s="148" t="s">
        <v>168</v>
      </c>
      <c r="AU127" s="148" t="s">
        <v>173</v>
      </c>
      <c r="AY127" s="13" t="s">
        <v>164</v>
      </c>
      <c r="BE127" s="149">
        <f>IF(N127="základná",J127,0)</f>
        <v>0</v>
      </c>
      <c r="BF127" s="149">
        <f>IF(N127="znížená",J127,0)</f>
        <v>0</v>
      </c>
      <c r="BG127" s="149">
        <f>IF(N127="zákl. prenesená",J127,0)</f>
        <v>0</v>
      </c>
      <c r="BH127" s="149">
        <f>IF(N127="zníž. prenesená",J127,0)</f>
        <v>0</v>
      </c>
      <c r="BI127" s="149">
        <f>IF(N127="nulová",J127,0)</f>
        <v>0</v>
      </c>
      <c r="BJ127" s="13" t="s">
        <v>173</v>
      </c>
      <c r="BK127" s="149">
        <f>ROUND(I127*H127,2)</f>
        <v>0</v>
      </c>
      <c r="BL127" s="13" t="s">
        <v>172</v>
      </c>
      <c r="BM127" s="148" t="s">
        <v>543</v>
      </c>
    </row>
    <row r="128" spans="2:65" s="1" customFormat="1" ht="16.5" customHeight="1">
      <c r="B128" s="135"/>
      <c r="C128" s="155" t="s">
        <v>483</v>
      </c>
      <c r="D128" s="155" t="s">
        <v>556</v>
      </c>
      <c r="E128" s="156" t="s">
        <v>2335</v>
      </c>
      <c r="F128" s="157" t="s">
        <v>2336</v>
      </c>
      <c r="G128" s="158" t="s">
        <v>274</v>
      </c>
      <c r="H128" s="159">
        <v>6.75</v>
      </c>
      <c r="I128" s="160"/>
      <c r="J128" s="161">
        <f>ROUND(I128*H128,2)</f>
        <v>0</v>
      </c>
      <c r="K128" s="162"/>
      <c r="L128" s="163"/>
      <c r="M128" s="164" t="s">
        <v>1</v>
      </c>
      <c r="N128" s="165" t="s">
        <v>40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543</v>
      </c>
      <c r="AT128" s="148" t="s">
        <v>556</v>
      </c>
      <c r="AU128" s="148" t="s">
        <v>173</v>
      </c>
      <c r="AY128" s="13" t="s">
        <v>164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3" t="s">
        <v>173</v>
      </c>
      <c r="BK128" s="149">
        <f>ROUND(I128*H128,2)</f>
        <v>0</v>
      </c>
      <c r="BL128" s="13" t="s">
        <v>172</v>
      </c>
      <c r="BM128" s="148" t="s">
        <v>108</v>
      </c>
    </row>
    <row r="129" spans="2:65" s="11" customFormat="1" ht="22.9" customHeight="1">
      <c r="B129" s="123"/>
      <c r="D129" s="124" t="s">
        <v>73</v>
      </c>
      <c r="E129" s="133" t="s">
        <v>483</v>
      </c>
      <c r="F129" s="133" t="s">
        <v>2337</v>
      </c>
      <c r="I129" s="126"/>
      <c r="J129" s="134">
        <f>BK129</f>
        <v>0</v>
      </c>
      <c r="L129" s="123"/>
      <c r="M129" s="128"/>
      <c r="P129" s="129">
        <f>SUM(P130:P131)</f>
        <v>0</v>
      </c>
      <c r="R129" s="129">
        <f>SUM(R130:R131)</f>
        <v>0</v>
      </c>
      <c r="T129" s="130">
        <f>SUM(T130:T131)</f>
        <v>0</v>
      </c>
      <c r="AR129" s="124" t="s">
        <v>82</v>
      </c>
      <c r="AT129" s="131" t="s">
        <v>73</v>
      </c>
      <c r="AU129" s="131" t="s">
        <v>82</v>
      </c>
      <c r="AY129" s="124" t="s">
        <v>164</v>
      </c>
      <c r="BK129" s="132">
        <f>SUM(BK130:BK131)</f>
        <v>0</v>
      </c>
    </row>
    <row r="130" spans="2:65" s="1" customFormat="1" ht="33" customHeight="1">
      <c r="B130" s="135"/>
      <c r="C130" s="136" t="s">
        <v>535</v>
      </c>
      <c r="D130" s="136" t="s">
        <v>168</v>
      </c>
      <c r="E130" s="137" t="s">
        <v>2338</v>
      </c>
      <c r="F130" s="138" t="s">
        <v>2339</v>
      </c>
      <c r="G130" s="139" t="s">
        <v>171</v>
      </c>
      <c r="H130" s="140">
        <v>800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172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172</v>
      </c>
      <c r="BM130" s="148" t="s">
        <v>114</v>
      </c>
    </row>
    <row r="131" spans="2:65" s="1" customFormat="1" ht="33" customHeight="1">
      <c r="B131" s="135"/>
      <c r="C131" s="136" t="s">
        <v>539</v>
      </c>
      <c r="D131" s="136" t="s">
        <v>168</v>
      </c>
      <c r="E131" s="137" t="s">
        <v>2340</v>
      </c>
      <c r="F131" s="138" t="s">
        <v>2341</v>
      </c>
      <c r="G131" s="139" t="s">
        <v>171</v>
      </c>
      <c r="H131" s="140">
        <v>800</v>
      </c>
      <c r="I131" s="141"/>
      <c r="J131" s="142">
        <f>ROUND(I131*H131,2)</f>
        <v>0</v>
      </c>
      <c r="K131" s="143"/>
      <c r="L131" s="28"/>
      <c r="M131" s="144" t="s">
        <v>1</v>
      </c>
      <c r="N131" s="145" t="s">
        <v>40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172</v>
      </c>
      <c r="AT131" s="148" t="s">
        <v>168</v>
      </c>
      <c r="AU131" s="148" t="s">
        <v>173</v>
      </c>
      <c r="AY131" s="13" t="s">
        <v>164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3" t="s">
        <v>173</v>
      </c>
      <c r="BK131" s="149">
        <f>ROUND(I131*H131,2)</f>
        <v>0</v>
      </c>
      <c r="BL131" s="13" t="s">
        <v>172</v>
      </c>
      <c r="BM131" s="148" t="s">
        <v>120</v>
      </c>
    </row>
    <row r="132" spans="2:65" s="11" customFormat="1" ht="22.9" customHeight="1">
      <c r="B132" s="123"/>
      <c r="D132" s="124" t="s">
        <v>73</v>
      </c>
      <c r="E132" s="133" t="s">
        <v>165</v>
      </c>
      <c r="F132" s="133" t="s">
        <v>2342</v>
      </c>
      <c r="I132" s="126"/>
      <c r="J132" s="134">
        <f>BK132</f>
        <v>0</v>
      </c>
      <c r="L132" s="123"/>
      <c r="M132" s="128"/>
      <c r="P132" s="129">
        <f>SUM(P133:P157)</f>
        <v>0</v>
      </c>
      <c r="R132" s="129">
        <f>SUM(R133:R157)</f>
        <v>0</v>
      </c>
      <c r="T132" s="130">
        <f>SUM(T133:T157)</f>
        <v>0</v>
      </c>
      <c r="AR132" s="124" t="s">
        <v>82</v>
      </c>
      <c r="AT132" s="131" t="s">
        <v>73</v>
      </c>
      <c r="AU132" s="131" t="s">
        <v>82</v>
      </c>
      <c r="AY132" s="124" t="s">
        <v>164</v>
      </c>
      <c r="BK132" s="132">
        <f>SUM(BK133:BK157)</f>
        <v>0</v>
      </c>
    </row>
    <row r="133" spans="2:65" s="1" customFormat="1" ht="24.2" customHeight="1">
      <c r="B133" s="135"/>
      <c r="C133" s="136" t="s">
        <v>543</v>
      </c>
      <c r="D133" s="136" t="s">
        <v>168</v>
      </c>
      <c r="E133" s="137" t="s">
        <v>2343</v>
      </c>
      <c r="F133" s="138" t="s">
        <v>2344</v>
      </c>
      <c r="G133" s="139" t="s">
        <v>192</v>
      </c>
      <c r="H133" s="140">
        <v>5</v>
      </c>
      <c r="I133" s="141"/>
      <c r="J133" s="142">
        <f t="shared" ref="J133:J157" si="0">ROUND(I133*H133,2)</f>
        <v>0</v>
      </c>
      <c r="K133" s="143"/>
      <c r="L133" s="28"/>
      <c r="M133" s="144" t="s">
        <v>1</v>
      </c>
      <c r="N133" s="145" t="s">
        <v>40</v>
      </c>
      <c r="P133" s="146">
        <f t="shared" ref="P133:P157" si="1">O133*H133</f>
        <v>0</v>
      </c>
      <c r="Q133" s="146">
        <v>0</v>
      </c>
      <c r="R133" s="146">
        <f t="shared" ref="R133:R157" si="2">Q133*H133</f>
        <v>0</v>
      </c>
      <c r="S133" s="146">
        <v>0</v>
      </c>
      <c r="T133" s="147">
        <f t="shared" ref="T133:T157" si="3">S133*H133</f>
        <v>0</v>
      </c>
      <c r="AR133" s="148" t="s">
        <v>172</v>
      </c>
      <c r="AT133" s="148" t="s">
        <v>168</v>
      </c>
      <c r="AU133" s="148" t="s">
        <v>173</v>
      </c>
      <c r="AY133" s="13" t="s">
        <v>164</v>
      </c>
      <c r="BE133" s="149">
        <f t="shared" ref="BE133:BE157" si="4">IF(N133="základná",J133,0)</f>
        <v>0</v>
      </c>
      <c r="BF133" s="149">
        <f t="shared" ref="BF133:BF157" si="5">IF(N133="znížená",J133,0)</f>
        <v>0</v>
      </c>
      <c r="BG133" s="149">
        <f t="shared" ref="BG133:BG157" si="6">IF(N133="zákl. prenesená",J133,0)</f>
        <v>0</v>
      </c>
      <c r="BH133" s="149">
        <f t="shared" ref="BH133:BH157" si="7">IF(N133="zníž. prenesená",J133,0)</f>
        <v>0</v>
      </c>
      <c r="BI133" s="149">
        <f t="shared" ref="BI133:BI157" si="8">IF(N133="nulová",J133,0)</f>
        <v>0</v>
      </c>
      <c r="BJ133" s="13" t="s">
        <v>173</v>
      </c>
      <c r="BK133" s="149">
        <f t="shared" ref="BK133:BK157" si="9">ROUND(I133*H133,2)</f>
        <v>0</v>
      </c>
      <c r="BL133" s="13" t="s">
        <v>172</v>
      </c>
      <c r="BM133" s="148" t="s">
        <v>215</v>
      </c>
    </row>
    <row r="134" spans="2:65" s="1" customFormat="1" ht="16.5" customHeight="1">
      <c r="B134" s="135"/>
      <c r="C134" s="155" t="s">
        <v>165</v>
      </c>
      <c r="D134" s="155" t="s">
        <v>556</v>
      </c>
      <c r="E134" s="156" t="s">
        <v>2345</v>
      </c>
      <c r="F134" s="157" t="s">
        <v>2346</v>
      </c>
      <c r="G134" s="158" t="s">
        <v>192</v>
      </c>
      <c r="H134" s="159">
        <v>8</v>
      </c>
      <c r="I134" s="160"/>
      <c r="J134" s="161">
        <f t="shared" si="0"/>
        <v>0</v>
      </c>
      <c r="K134" s="162"/>
      <c r="L134" s="163"/>
      <c r="M134" s="164" t="s">
        <v>1</v>
      </c>
      <c r="N134" s="16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543</v>
      </c>
      <c r="AT134" s="148" t="s">
        <v>556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172</v>
      </c>
      <c r="BM134" s="148" t="s">
        <v>223</v>
      </c>
    </row>
    <row r="135" spans="2:65" s="1" customFormat="1" ht="33" customHeight="1">
      <c r="B135" s="135"/>
      <c r="C135" s="155" t="s">
        <v>108</v>
      </c>
      <c r="D135" s="155" t="s">
        <v>556</v>
      </c>
      <c r="E135" s="156" t="s">
        <v>2347</v>
      </c>
      <c r="F135" s="157" t="s">
        <v>2348</v>
      </c>
      <c r="G135" s="158" t="s">
        <v>192</v>
      </c>
      <c r="H135" s="159">
        <v>1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543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172</v>
      </c>
      <c r="BM135" s="148" t="s">
        <v>7</v>
      </c>
    </row>
    <row r="136" spans="2:65" s="1" customFormat="1" ht="33" customHeight="1">
      <c r="B136" s="135"/>
      <c r="C136" s="155" t="s">
        <v>111</v>
      </c>
      <c r="D136" s="155" t="s">
        <v>556</v>
      </c>
      <c r="E136" s="156" t="s">
        <v>2349</v>
      </c>
      <c r="F136" s="157" t="s">
        <v>2350</v>
      </c>
      <c r="G136" s="158" t="s">
        <v>192</v>
      </c>
      <c r="H136" s="159">
        <v>1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543</v>
      </c>
      <c r="AT136" s="148" t="s">
        <v>556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238</v>
      </c>
    </row>
    <row r="137" spans="2:65" s="1" customFormat="1" ht="33" customHeight="1">
      <c r="B137" s="135"/>
      <c r="C137" s="155" t="s">
        <v>114</v>
      </c>
      <c r="D137" s="155" t="s">
        <v>556</v>
      </c>
      <c r="E137" s="156" t="s">
        <v>2351</v>
      </c>
      <c r="F137" s="157" t="s">
        <v>2352</v>
      </c>
      <c r="G137" s="158" t="s">
        <v>192</v>
      </c>
      <c r="H137" s="159">
        <v>1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543</v>
      </c>
      <c r="AT137" s="148" t="s">
        <v>556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255</v>
      </c>
    </row>
    <row r="138" spans="2:65" s="1" customFormat="1" ht="37.9" customHeight="1">
      <c r="B138" s="135"/>
      <c r="C138" s="155" t="s">
        <v>117</v>
      </c>
      <c r="D138" s="155" t="s">
        <v>556</v>
      </c>
      <c r="E138" s="156" t="s">
        <v>2353</v>
      </c>
      <c r="F138" s="157" t="s">
        <v>2354</v>
      </c>
      <c r="G138" s="158" t="s">
        <v>192</v>
      </c>
      <c r="H138" s="159">
        <v>1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543</v>
      </c>
      <c r="AT138" s="148" t="s">
        <v>556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263</v>
      </c>
    </row>
    <row r="139" spans="2:65" s="1" customFormat="1" ht="37.9" customHeight="1">
      <c r="B139" s="135"/>
      <c r="C139" s="155" t="s">
        <v>120</v>
      </c>
      <c r="D139" s="155" t="s">
        <v>556</v>
      </c>
      <c r="E139" s="156" t="s">
        <v>2355</v>
      </c>
      <c r="F139" s="157" t="s">
        <v>2356</v>
      </c>
      <c r="G139" s="158" t="s">
        <v>192</v>
      </c>
      <c r="H139" s="159">
        <v>1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543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271</v>
      </c>
    </row>
    <row r="140" spans="2:65" s="1" customFormat="1" ht="24.2" customHeight="1">
      <c r="B140" s="135"/>
      <c r="C140" s="136" t="s">
        <v>123</v>
      </c>
      <c r="D140" s="136" t="s">
        <v>168</v>
      </c>
      <c r="E140" s="137" t="s">
        <v>2357</v>
      </c>
      <c r="F140" s="138" t="s">
        <v>2358</v>
      </c>
      <c r="G140" s="139" t="s">
        <v>192</v>
      </c>
      <c r="H140" s="140">
        <v>2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276</v>
      </c>
    </row>
    <row r="141" spans="2:65" s="1" customFormat="1" ht="16.5" customHeight="1">
      <c r="B141" s="135"/>
      <c r="C141" s="155" t="s">
        <v>215</v>
      </c>
      <c r="D141" s="155" t="s">
        <v>556</v>
      </c>
      <c r="E141" s="156" t="s">
        <v>2359</v>
      </c>
      <c r="F141" s="157" t="s">
        <v>2360</v>
      </c>
      <c r="G141" s="158" t="s">
        <v>192</v>
      </c>
      <c r="H141" s="159">
        <v>8</v>
      </c>
      <c r="I141" s="160"/>
      <c r="J141" s="161">
        <f t="shared" si="0"/>
        <v>0</v>
      </c>
      <c r="K141" s="162"/>
      <c r="L141" s="163"/>
      <c r="M141" s="164" t="s">
        <v>1</v>
      </c>
      <c r="N141" s="16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543</v>
      </c>
      <c r="AT141" s="148" t="s">
        <v>556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284</v>
      </c>
    </row>
    <row r="142" spans="2:65" s="1" customFormat="1" ht="16.5" customHeight="1">
      <c r="B142" s="135"/>
      <c r="C142" s="155" t="s">
        <v>219</v>
      </c>
      <c r="D142" s="155" t="s">
        <v>556</v>
      </c>
      <c r="E142" s="156" t="s">
        <v>2361</v>
      </c>
      <c r="F142" s="157" t="s">
        <v>2362</v>
      </c>
      <c r="G142" s="158" t="s">
        <v>192</v>
      </c>
      <c r="H142" s="159">
        <v>2</v>
      </c>
      <c r="I142" s="160"/>
      <c r="J142" s="161">
        <f t="shared" si="0"/>
        <v>0</v>
      </c>
      <c r="K142" s="162"/>
      <c r="L142" s="163"/>
      <c r="M142" s="164" t="s">
        <v>1</v>
      </c>
      <c r="N142" s="16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543</v>
      </c>
      <c r="AT142" s="148" t="s">
        <v>556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292</v>
      </c>
    </row>
    <row r="143" spans="2:65" s="1" customFormat="1" ht="24.2" customHeight="1">
      <c r="B143" s="135"/>
      <c r="C143" s="136" t="s">
        <v>223</v>
      </c>
      <c r="D143" s="136" t="s">
        <v>168</v>
      </c>
      <c r="E143" s="137" t="s">
        <v>2363</v>
      </c>
      <c r="F143" s="138" t="s">
        <v>2364</v>
      </c>
      <c r="G143" s="139" t="s">
        <v>192</v>
      </c>
      <c r="H143" s="140">
        <v>1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300</v>
      </c>
    </row>
    <row r="144" spans="2:65" s="1" customFormat="1" ht="16.5" customHeight="1">
      <c r="B144" s="135"/>
      <c r="C144" s="155" t="s">
        <v>227</v>
      </c>
      <c r="D144" s="155" t="s">
        <v>556</v>
      </c>
      <c r="E144" s="156" t="s">
        <v>2359</v>
      </c>
      <c r="F144" s="157" t="s">
        <v>2360</v>
      </c>
      <c r="G144" s="158" t="s">
        <v>192</v>
      </c>
      <c r="H144" s="159">
        <v>3</v>
      </c>
      <c r="I144" s="160"/>
      <c r="J144" s="161">
        <f t="shared" si="0"/>
        <v>0</v>
      </c>
      <c r="K144" s="162"/>
      <c r="L144" s="163"/>
      <c r="M144" s="164" t="s">
        <v>1</v>
      </c>
      <c r="N144" s="16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543</v>
      </c>
      <c r="AT144" s="148" t="s">
        <v>556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322</v>
      </c>
    </row>
    <row r="145" spans="2:65" s="1" customFormat="1" ht="16.5" customHeight="1">
      <c r="B145" s="135"/>
      <c r="C145" s="155" t="s">
        <v>7</v>
      </c>
      <c r="D145" s="155" t="s">
        <v>556</v>
      </c>
      <c r="E145" s="156" t="s">
        <v>2361</v>
      </c>
      <c r="F145" s="157" t="s">
        <v>2362</v>
      </c>
      <c r="G145" s="158" t="s">
        <v>192</v>
      </c>
      <c r="H145" s="159">
        <v>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543</v>
      </c>
      <c r="AT145" s="148" t="s">
        <v>556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330</v>
      </c>
    </row>
    <row r="146" spans="2:65" s="1" customFormat="1" ht="24.2" customHeight="1">
      <c r="B146" s="135"/>
      <c r="C146" s="155" t="s">
        <v>234</v>
      </c>
      <c r="D146" s="155" t="s">
        <v>556</v>
      </c>
      <c r="E146" s="156" t="s">
        <v>2365</v>
      </c>
      <c r="F146" s="157" t="s">
        <v>2366</v>
      </c>
      <c r="G146" s="158" t="s">
        <v>192</v>
      </c>
      <c r="H146" s="159">
        <v>1</v>
      </c>
      <c r="I146" s="160"/>
      <c r="J146" s="161">
        <f t="shared" si="0"/>
        <v>0</v>
      </c>
      <c r="K146" s="162"/>
      <c r="L146" s="163"/>
      <c r="M146" s="164" t="s">
        <v>1</v>
      </c>
      <c r="N146" s="165" t="s">
        <v>40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AR146" s="148" t="s">
        <v>543</v>
      </c>
      <c r="AT146" s="148" t="s">
        <v>556</v>
      </c>
      <c r="AU146" s="148" t="s">
        <v>173</v>
      </c>
      <c r="AY146" s="13" t="s">
        <v>164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173</v>
      </c>
      <c r="BK146" s="149">
        <f t="shared" si="9"/>
        <v>0</v>
      </c>
      <c r="BL146" s="13" t="s">
        <v>172</v>
      </c>
      <c r="BM146" s="148" t="s">
        <v>340</v>
      </c>
    </row>
    <row r="147" spans="2:65" s="1" customFormat="1" ht="24.2" customHeight="1">
      <c r="B147" s="135"/>
      <c r="C147" s="136" t="s">
        <v>238</v>
      </c>
      <c r="D147" s="136" t="s">
        <v>168</v>
      </c>
      <c r="E147" s="137" t="s">
        <v>2367</v>
      </c>
      <c r="F147" s="138" t="s">
        <v>2368</v>
      </c>
      <c r="G147" s="139" t="s">
        <v>192</v>
      </c>
      <c r="H147" s="140">
        <v>17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40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173</v>
      </c>
      <c r="BK147" s="149">
        <f t="shared" si="9"/>
        <v>0</v>
      </c>
      <c r="BL147" s="13" t="s">
        <v>172</v>
      </c>
      <c r="BM147" s="148" t="s">
        <v>348</v>
      </c>
    </row>
    <row r="148" spans="2:65" s="1" customFormat="1" ht="37.9" customHeight="1">
      <c r="B148" s="135"/>
      <c r="C148" s="136" t="s">
        <v>242</v>
      </c>
      <c r="D148" s="136" t="s">
        <v>168</v>
      </c>
      <c r="E148" s="137" t="s">
        <v>2369</v>
      </c>
      <c r="F148" s="138" t="s">
        <v>2370</v>
      </c>
      <c r="G148" s="139" t="s">
        <v>249</v>
      </c>
      <c r="H148" s="140">
        <v>189.7</v>
      </c>
      <c r="I148" s="141"/>
      <c r="J148" s="142">
        <f t="shared" si="0"/>
        <v>0</v>
      </c>
      <c r="K148" s="143"/>
      <c r="L148" s="28"/>
      <c r="M148" s="144" t="s">
        <v>1</v>
      </c>
      <c r="N148" s="145" t="s">
        <v>40</v>
      </c>
      <c r="P148" s="146">
        <f t="shared" si="1"/>
        <v>0</v>
      </c>
      <c r="Q148" s="146">
        <v>0</v>
      </c>
      <c r="R148" s="146">
        <f t="shared" si="2"/>
        <v>0</v>
      </c>
      <c r="S148" s="146">
        <v>0</v>
      </c>
      <c r="T148" s="147">
        <f t="shared" si="3"/>
        <v>0</v>
      </c>
      <c r="AR148" s="148" t="s">
        <v>172</v>
      </c>
      <c r="AT148" s="148" t="s">
        <v>168</v>
      </c>
      <c r="AU148" s="148" t="s">
        <v>173</v>
      </c>
      <c r="AY148" s="13" t="s">
        <v>164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173</v>
      </c>
      <c r="BK148" s="149">
        <f t="shared" si="9"/>
        <v>0</v>
      </c>
      <c r="BL148" s="13" t="s">
        <v>172</v>
      </c>
      <c r="BM148" s="148" t="s">
        <v>367</v>
      </c>
    </row>
    <row r="149" spans="2:65" s="1" customFormat="1" ht="37.9" customHeight="1">
      <c r="B149" s="135"/>
      <c r="C149" s="136" t="s">
        <v>255</v>
      </c>
      <c r="D149" s="136" t="s">
        <v>168</v>
      </c>
      <c r="E149" s="137" t="s">
        <v>2371</v>
      </c>
      <c r="F149" s="138" t="s">
        <v>2372</v>
      </c>
      <c r="G149" s="139" t="s">
        <v>171</v>
      </c>
      <c r="H149" s="140">
        <v>6.5750000000000002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40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173</v>
      </c>
      <c r="BK149" s="149">
        <f t="shared" si="9"/>
        <v>0</v>
      </c>
      <c r="BL149" s="13" t="s">
        <v>172</v>
      </c>
      <c r="BM149" s="148" t="s">
        <v>379</v>
      </c>
    </row>
    <row r="150" spans="2:65" s="1" customFormat="1" ht="24.2" customHeight="1">
      <c r="B150" s="135"/>
      <c r="C150" s="136" t="s">
        <v>259</v>
      </c>
      <c r="D150" s="136" t="s">
        <v>168</v>
      </c>
      <c r="E150" s="137" t="s">
        <v>2373</v>
      </c>
      <c r="F150" s="138" t="s">
        <v>2374</v>
      </c>
      <c r="G150" s="139" t="s">
        <v>249</v>
      </c>
      <c r="H150" s="140">
        <v>189.7</v>
      </c>
      <c r="I150" s="141"/>
      <c r="J150" s="142">
        <f t="shared" si="0"/>
        <v>0</v>
      </c>
      <c r="K150" s="143"/>
      <c r="L150" s="28"/>
      <c r="M150" s="144" t="s">
        <v>1</v>
      </c>
      <c r="N150" s="145" t="s">
        <v>40</v>
      </c>
      <c r="P150" s="146">
        <f t="shared" si="1"/>
        <v>0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173</v>
      </c>
      <c r="BK150" s="149">
        <f t="shared" si="9"/>
        <v>0</v>
      </c>
      <c r="BL150" s="13" t="s">
        <v>172</v>
      </c>
      <c r="BM150" s="148" t="s">
        <v>387</v>
      </c>
    </row>
    <row r="151" spans="2:65" s="1" customFormat="1" ht="24.2" customHeight="1">
      <c r="B151" s="135"/>
      <c r="C151" s="136" t="s">
        <v>263</v>
      </c>
      <c r="D151" s="136" t="s">
        <v>168</v>
      </c>
      <c r="E151" s="137" t="s">
        <v>2375</v>
      </c>
      <c r="F151" s="138" t="s">
        <v>2376</v>
      </c>
      <c r="G151" s="139" t="s">
        <v>171</v>
      </c>
      <c r="H151" s="140">
        <v>6.5750000000000002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40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173</v>
      </c>
      <c r="BK151" s="149">
        <f t="shared" si="9"/>
        <v>0</v>
      </c>
      <c r="BL151" s="13" t="s">
        <v>172</v>
      </c>
      <c r="BM151" s="148" t="s">
        <v>395</v>
      </c>
    </row>
    <row r="152" spans="2:65" s="1" customFormat="1" ht="37.9" customHeight="1">
      <c r="B152" s="135"/>
      <c r="C152" s="136" t="s">
        <v>267</v>
      </c>
      <c r="D152" s="136" t="s">
        <v>168</v>
      </c>
      <c r="E152" s="137" t="s">
        <v>2377</v>
      </c>
      <c r="F152" s="138" t="s">
        <v>2378</v>
      </c>
      <c r="G152" s="139" t="s">
        <v>171</v>
      </c>
      <c r="H152" s="140">
        <v>800</v>
      </c>
      <c r="I152" s="141"/>
      <c r="J152" s="142">
        <f t="shared" si="0"/>
        <v>0</v>
      </c>
      <c r="K152" s="143"/>
      <c r="L152" s="28"/>
      <c r="M152" s="144" t="s">
        <v>1</v>
      </c>
      <c r="N152" s="145" t="s">
        <v>40</v>
      </c>
      <c r="P152" s="146">
        <f t="shared" si="1"/>
        <v>0</v>
      </c>
      <c r="Q152" s="146">
        <v>0</v>
      </c>
      <c r="R152" s="146">
        <f t="shared" si="2"/>
        <v>0</v>
      </c>
      <c r="S152" s="146">
        <v>0</v>
      </c>
      <c r="T152" s="147">
        <f t="shared" si="3"/>
        <v>0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173</v>
      </c>
      <c r="BK152" s="149">
        <f t="shared" si="9"/>
        <v>0</v>
      </c>
      <c r="BL152" s="13" t="s">
        <v>172</v>
      </c>
      <c r="BM152" s="148" t="s">
        <v>404</v>
      </c>
    </row>
    <row r="153" spans="2:65" s="1" customFormat="1" ht="24.2" customHeight="1">
      <c r="B153" s="135"/>
      <c r="C153" s="155" t="s">
        <v>271</v>
      </c>
      <c r="D153" s="155" t="s">
        <v>556</v>
      </c>
      <c r="E153" s="156" t="s">
        <v>2379</v>
      </c>
      <c r="F153" s="157" t="s">
        <v>2380</v>
      </c>
      <c r="G153" s="158" t="s">
        <v>171</v>
      </c>
      <c r="H153" s="159">
        <v>920</v>
      </c>
      <c r="I153" s="160"/>
      <c r="J153" s="161">
        <f t="shared" si="0"/>
        <v>0</v>
      </c>
      <c r="K153" s="162"/>
      <c r="L153" s="163"/>
      <c r="M153" s="164" t="s">
        <v>1</v>
      </c>
      <c r="N153" s="165" t="s">
        <v>40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543</v>
      </c>
      <c r="AT153" s="148" t="s">
        <v>556</v>
      </c>
      <c r="AU153" s="148" t="s">
        <v>173</v>
      </c>
      <c r="AY153" s="13" t="s">
        <v>164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173</v>
      </c>
      <c r="BK153" s="149">
        <f t="shared" si="9"/>
        <v>0</v>
      </c>
      <c r="BL153" s="13" t="s">
        <v>172</v>
      </c>
      <c r="BM153" s="148" t="s">
        <v>418</v>
      </c>
    </row>
    <row r="154" spans="2:65" s="1" customFormat="1" ht="24.2" customHeight="1">
      <c r="B154" s="135"/>
      <c r="C154" s="136" t="s">
        <v>609</v>
      </c>
      <c r="D154" s="136" t="s">
        <v>168</v>
      </c>
      <c r="E154" s="137" t="s">
        <v>2381</v>
      </c>
      <c r="F154" s="138" t="s">
        <v>2382</v>
      </c>
      <c r="G154" s="139" t="s">
        <v>192</v>
      </c>
      <c r="H154" s="140">
        <v>1</v>
      </c>
      <c r="I154" s="141"/>
      <c r="J154" s="142">
        <f t="shared" si="0"/>
        <v>0</v>
      </c>
      <c r="K154" s="143"/>
      <c r="L154" s="28"/>
      <c r="M154" s="144" t="s">
        <v>1</v>
      </c>
      <c r="N154" s="145" t="s">
        <v>40</v>
      </c>
      <c r="P154" s="146">
        <f t="shared" si="1"/>
        <v>0</v>
      </c>
      <c r="Q154" s="146">
        <v>0</v>
      </c>
      <c r="R154" s="146">
        <f t="shared" si="2"/>
        <v>0</v>
      </c>
      <c r="S154" s="146">
        <v>0</v>
      </c>
      <c r="T154" s="147">
        <f t="shared" si="3"/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 t="shared" si="4"/>
        <v>0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3" t="s">
        <v>173</v>
      </c>
      <c r="BK154" s="149">
        <f t="shared" si="9"/>
        <v>0</v>
      </c>
      <c r="BL154" s="13" t="s">
        <v>172</v>
      </c>
      <c r="BM154" s="148" t="s">
        <v>427</v>
      </c>
    </row>
    <row r="155" spans="2:65" s="1" customFormat="1" ht="21.75" customHeight="1">
      <c r="B155" s="135"/>
      <c r="C155" s="136" t="s">
        <v>276</v>
      </c>
      <c r="D155" s="136" t="s">
        <v>168</v>
      </c>
      <c r="E155" s="137" t="s">
        <v>289</v>
      </c>
      <c r="F155" s="138" t="s">
        <v>290</v>
      </c>
      <c r="G155" s="139" t="s">
        <v>274</v>
      </c>
      <c r="H155" s="140">
        <v>100.08199999999999</v>
      </c>
      <c r="I155" s="141"/>
      <c r="J155" s="142">
        <f t="shared" si="0"/>
        <v>0</v>
      </c>
      <c r="K155" s="143"/>
      <c r="L155" s="28"/>
      <c r="M155" s="144" t="s">
        <v>1</v>
      </c>
      <c r="N155" s="145" t="s">
        <v>40</v>
      </c>
      <c r="P155" s="146">
        <f t="shared" si="1"/>
        <v>0</v>
      </c>
      <c r="Q155" s="146">
        <v>0</v>
      </c>
      <c r="R155" s="146">
        <f t="shared" si="2"/>
        <v>0</v>
      </c>
      <c r="S155" s="146">
        <v>0</v>
      </c>
      <c r="T155" s="147">
        <f t="shared" si="3"/>
        <v>0</v>
      </c>
      <c r="AR155" s="148" t="s">
        <v>172</v>
      </c>
      <c r="AT155" s="148" t="s">
        <v>168</v>
      </c>
      <c r="AU155" s="148" t="s">
        <v>173</v>
      </c>
      <c r="AY155" s="13" t="s">
        <v>164</v>
      </c>
      <c r="BE155" s="149">
        <f t="shared" si="4"/>
        <v>0</v>
      </c>
      <c r="BF155" s="149">
        <f t="shared" si="5"/>
        <v>0</v>
      </c>
      <c r="BG155" s="149">
        <f t="shared" si="6"/>
        <v>0</v>
      </c>
      <c r="BH155" s="149">
        <f t="shared" si="7"/>
        <v>0</v>
      </c>
      <c r="BI155" s="149">
        <f t="shared" si="8"/>
        <v>0</v>
      </c>
      <c r="BJ155" s="13" t="s">
        <v>173</v>
      </c>
      <c r="BK155" s="149">
        <f t="shared" si="9"/>
        <v>0</v>
      </c>
      <c r="BL155" s="13" t="s">
        <v>172</v>
      </c>
      <c r="BM155" s="148" t="s">
        <v>435</v>
      </c>
    </row>
    <row r="156" spans="2:65" s="1" customFormat="1" ht="24.2" customHeight="1">
      <c r="B156" s="135"/>
      <c r="C156" s="136" t="s">
        <v>280</v>
      </c>
      <c r="D156" s="136" t="s">
        <v>168</v>
      </c>
      <c r="E156" s="137" t="s">
        <v>293</v>
      </c>
      <c r="F156" s="138" t="s">
        <v>2383</v>
      </c>
      <c r="G156" s="139" t="s">
        <v>274</v>
      </c>
      <c r="H156" s="140">
        <v>100.08199999999999</v>
      </c>
      <c r="I156" s="141"/>
      <c r="J156" s="142">
        <f t="shared" si="0"/>
        <v>0</v>
      </c>
      <c r="K156" s="143"/>
      <c r="L156" s="28"/>
      <c r="M156" s="144" t="s">
        <v>1</v>
      </c>
      <c r="N156" s="145" t="s">
        <v>40</v>
      </c>
      <c r="P156" s="146">
        <f t="shared" si="1"/>
        <v>0</v>
      </c>
      <c r="Q156" s="146">
        <v>0</v>
      </c>
      <c r="R156" s="146">
        <f t="shared" si="2"/>
        <v>0</v>
      </c>
      <c r="S156" s="146">
        <v>0</v>
      </c>
      <c r="T156" s="147">
        <f t="shared" si="3"/>
        <v>0</v>
      </c>
      <c r="AR156" s="148" t="s">
        <v>172</v>
      </c>
      <c r="AT156" s="148" t="s">
        <v>168</v>
      </c>
      <c r="AU156" s="148" t="s">
        <v>173</v>
      </c>
      <c r="AY156" s="13" t="s">
        <v>164</v>
      </c>
      <c r="BE156" s="149">
        <f t="shared" si="4"/>
        <v>0</v>
      </c>
      <c r="BF156" s="149">
        <f t="shared" si="5"/>
        <v>0</v>
      </c>
      <c r="BG156" s="149">
        <f t="shared" si="6"/>
        <v>0</v>
      </c>
      <c r="BH156" s="149">
        <f t="shared" si="7"/>
        <v>0</v>
      </c>
      <c r="BI156" s="149">
        <f t="shared" si="8"/>
        <v>0</v>
      </c>
      <c r="BJ156" s="13" t="s">
        <v>173</v>
      </c>
      <c r="BK156" s="149">
        <f t="shared" si="9"/>
        <v>0</v>
      </c>
      <c r="BL156" s="13" t="s">
        <v>172</v>
      </c>
      <c r="BM156" s="148" t="s">
        <v>445</v>
      </c>
    </row>
    <row r="157" spans="2:65" s="1" customFormat="1" ht="24.2" customHeight="1">
      <c r="B157" s="135"/>
      <c r="C157" s="136" t="s">
        <v>284</v>
      </c>
      <c r="D157" s="136" t="s">
        <v>168</v>
      </c>
      <c r="E157" s="137" t="s">
        <v>2384</v>
      </c>
      <c r="F157" s="138" t="s">
        <v>2385</v>
      </c>
      <c r="G157" s="139" t="s">
        <v>274</v>
      </c>
      <c r="H157" s="140">
        <v>100.08199999999999</v>
      </c>
      <c r="I157" s="141"/>
      <c r="J157" s="142">
        <f t="shared" si="0"/>
        <v>0</v>
      </c>
      <c r="K157" s="143"/>
      <c r="L157" s="28"/>
      <c r="M157" s="144" t="s">
        <v>1</v>
      </c>
      <c r="N157" s="145" t="s">
        <v>40</v>
      </c>
      <c r="P157" s="146">
        <f t="shared" si="1"/>
        <v>0</v>
      </c>
      <c r="Q157" s="146">
        <v>0</v>
      </c>
      <c r="R157" s="146">
        <f t="shared" si="2"/>
        <v>0</v>
      </c>
      <c r="S157" s="146">
        <v>0</v>
      </c>
      <c r="T157" s="147">
        <f t="shared" si="3"/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si="4"/>
        <v>0</v>
      </c>
      <c r="BF157" s="149">
        <f t="shared" si="5"/>
        <v>0</v>
      </c>
      <c r="BG157" s="149">
        <f t="shared" si="6"/>
        <v>0</v>
      </c>
      <c r="BH157" s="149">
        <f t="shared" si="7"/>
        <v>0</v>
      </c>
      <c r="BI157" s="149">
        <f t="shared" si="8"/>
        <v>0</v>
      </c>
      <c r="BJ157" s="13" t="s">
        <v>173</v>
      </c>
      <c r="BK157" s="149">
        <f t="shared" si="9"/>
        <v>0</v>
      </c>
      <c r="BL157" s="13" t="s">
        <v>172</v>
      </c>
      <c r="BM157" s="148" t="s">
        <v>453</v>
      </c>
    </row>
    <row r="158" spans="2:65" s="11" customFormat="1" ht="22.9" customHeight="1">
      <c r="B158" s="123"/>
      <c r="D158" s="124" t="s">
        <v>73</v>
      </c>
      <c r="E158" s="133" t="s">
        <v>312</v>
      </c>
      <c r="F158" s="133" t="s">
        <v>2386</v>
      </c>
      <c r="I158" s="126"/>
      <c r="J158" s="134">
        <f>BK158</f>
        <v>0</v>
      </c>
      <c r="L158" s="123"/>
      <c r="M158" s="128"/>
      <c r="P158" s="129">
        <f>P159</f>
        <v>0</v>
      </c>
      <c r="R158" s="129">
        <f>R159</f>
        <v>0</v>
      </c>
      <c r="T158" s="130">
        <f>T159</f>
        <v>0</v>
      </c>
      <c r="AR158" s="124" t="s">
        <v>82</v>
      </c>
      <c r="AT158" s="131" t="s">
        <v>73</v>
      </c>
      <c r="AU158" s="131" t="s">
        <v>82</v>
      </c>
      <c r="AY158" s="124" t="s">
        <v>164</v>
      </c>
      <c r="BK158" s="132">
        <f>BK159</f>
        <v>0</v>
      </c>
    </row>
    <row r="159" spans="2:65" s="1" customFormat="1" ht="33" customHeight="1">
      <c r="B159" s="135"/>
      <c r="C159" s="136" t="s">
        <v>288</v>
      </c>
      <c r="D159" s="136" t="s">
        <v>168</v>
      </c>
      <c r="E159" s="137" t="s">
        <v>2387</v>
      </c>
      <c r="F159" s="138" t="s">
        <v>2388</v>
      </c>
      <c r="G159" s="139" t="s">
        <v>274</v>
      </c>
      <c r="H159" s="140">
        <v>125.962</v>
      </c>
      <c r="I159" s="141"/>
      <c r="J159" s="142">
        <f>ROUND(I159*H159,2)</f>
        <v>0</v>
      </c>
      <c r="K159" s="143"/>
      <c r="L159" s="28"/>
      <c r="M159" s="150" t="s">
        <v>1</v>
      </c>
      <c r="N159" s="151" t="s">
        <v>40</v>
      </c>
      <c r="O159" s="152"/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>IF(N159="základná",J159,0)</f>
        <v>0</v>
      </c>
      <c r="BF159" s="149">
        <f>IF(N159="znížená",J159,0)</f>
        <v>0</v>
      </c>
      <c r="BG159" s="149">
        <f>IF(N159="zákl. prenesená",J159,0)</f>
        <v>0</v>
      </c>
      <c r="BH159" s="149">
        <f>IF(N159="zníž. prenesená",J159,0)</f>
        <v>0</v>
      </c>
      <c r="BI159" s="149">
        <f>IF(N159="nulová",J159,0)</f>
        <v>0</v>
      </c>
      <c r="BJ159" s="13" t="s">
        <v>173</v>
      </c>
      <c r="BK159" s="149">
        <f>ROUND(I159*H159,2)</f>
        <v>0</v>
      </c>
      <c r="BL159" s="13" t="s">
        <v>172</v>
      </c>
      <c r="BM159" s="148" t="s">
        <v>463</v>
      </c>
    </row>
    <row r="160" spans="2:65" s="1" customFormat="1" ht="6.95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0:K159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2389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>Béger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ROUND(J127,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ROUND((SUM(BE127:BE260)),  2)</f>
        <v>0</v>
      </c>
      <c r="G33" s="91"/>
      <c r="H33" s="91"/>
      <c r="I33" s="92">
        <v>0.2</v>
      </c>
      <c r="J33" s="90">
        <f>ROUND(((SUM(BE127:BE260))*I33),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ROUND((SUM(BF127:BF260)),  2)</f>
        <v>0</v>
      </c>
      <c r="G34" s="91"/>
      <c r="H34" s="91"/>
      <c r="I34" s="92">
        <v>0.2</v>
      </c>
      <c r="J34" s="90">
        <f>ROUND(((SUM(BF127:BF260))*I34),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ROUND((SUM(BG127:BG260)),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ROUND((SUM(BH127:BH260)),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ROUND((SUM(BI127:BI260)),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07 - E1.5 - Ústredné vykurovanie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Béger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J127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customHeight="1">
      <c r="B98" s="110"/>
      <c r="D98" s="111" t="s">
        <v>135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8" customFormat="1" ht="24.95" customHeight="1">
      <c r="B99" s="106"/>
      <c r="D99" s="107" t="s">
        <v>137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19.899999999999999" customHeight="1">
      <c r="B100" s="110"/>
      <c r="D100" s="111" t="s">
        <v>139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2390</v>
      </c>
      <c r="E101" s="112"/>
      <c r="F101" s="112"/>
      <c r="G101" s="112"/>
      <c r="H101" s="112"/>
      <c r="I101" s="112"/>
      <c r="J101" s="113">
        <f>J143</f>
        <v>0</v>
      </c>
      <c r="L101" s="110"/>
    </row>
    <row r="102" spans="2:12" s="9" customFormat="1" ht="19.899999999999999" customHeight="1">
      <c r="B102" s="110"/>
      <c r="D102" s="111" t="s">
        <v>2391</v>
      </c>
      <c r="E102" s="112"/>
      <c r="F102" s="112"/>
      <c r="G102" s="112"/>
      <c r="H102" s="112"/>
      <c r="I102" s="112"/>
      <c r="J102" s="113">
        <f>J152</f>
        <v>0</v>
      </c>
      <c r="L102" s="110"/>
    </row>
    <row r="103" spans="2:12" s="9" customFormat="1" ht="19.899999999999999" customHeight="1">
      <c r="B103" s="110"/>
      <c r="D103" s="111" t="s">
        <v>2392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12" s="9" customFormat="1" ht="19.899999999999999" customHeight="1">
      <c r="B104" s="110"/>
      <c r="D104" s="111" t="s">
        <v>2393</v>
      </c>
      <c r="E104" s="112"/>
      <c r="F104" s="112"/>
      <c r="G104" s="112"/>
      <c r="H104" s="112"/>
      <c r="I104" s="112"/>
      <c r="J104" s="113">
        <f>J202</f>
        <v>0</v>
      </c>
      <c r="L104" s="110"/>
    </row>
    <row r="105" spans="2:12" s="9" customFormat="1" ht="19.899999999999999" customHeight="1">
      <c r="B105" s="110"/>
      <c r="D105" s="111" t="s">
        <v>145</v>
      </c>
      <c r="E105" s="112"/>
      <c r="F105" s="112"/>
      <c r="G105" s="112"/>
      <c r="H105" s="112"/>
      <c r="I105" s="112"/>
      <c r="J105" s="113">
        <f>J252</f>
        <v>0</v>
      </c>
      <c r="L105" s="110"/>
    </row>
    <row r="106" spans="2:12" s="8" customFormat="1" ht="24.95" customHeight="1">
      <c r="B106" s="106"/>
      <c r="D106" s="107" t="s">
        <v>2394</v>
      </c>
      <c r="E106" s="108"/>
      <c r="F106" s="108"/>
      <c r="G106" s="108"/>
      <c r="H106" s="108"/>
      <c r="I106" s="108"/>
      <c r="J106" s="109">
        <f>J256</f>
        <v>0</v>
      </c>
      <c r="L106" s="106"/>
    </row>
    <row r="107" spans="2:12" s="9" customFormat="1" ht="19.899999999999999" customHeight="1">
      <c r="B107" s="110"/>
      <c r="D107" s="111" t="s">
        <v>2395</v>
      </c>
      <c r="E107" s="112"/>
      <c r="F107" s="112"/>
      <c r="G107" s="112"/>
      <c r="H107" s="112"/>
      <c r="I107" s="112"/>
      <c r="J107" s="113">
        <f>J257</f>
        <v>0</v>
      </c>
      <c r="L107" s="110"/>
    </row>
    <row r="108" spans="2:12" s="1" customFormat="1" ht="21.75" customHeight="1">
      <c r="B108" s="28"/>
      <c r="L108" s="28"/>
    </row>
    <row r="109" spans="2:12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5" customHeight="1">
      <c r="B114" s="28"/>
      <c r="C114" s="17" t="s">
        <v>150</v>
      </c>
      <c r="L114" s="28"/>
    </row>
    <row r="115" spans="2:63" s="1" customFormat="1" ht="6.95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26.25" customHeight="1">
      <c r="B117" s="28"/>
      <c r="E117" s="215" t="str">
        <f>E7</f>
        <v>Obnova a modernizácia objektu Centra univerzitného športu pri SPU v Nitre</v>
      </c>
      <c r="F117" s="216"/>
      <c r="G117" s="216"/>
      <c r="H117" s="216"/>
      <c r="L117" s="28"/>
    </row>
    <row r="118" spans="2:63" s="1" customFormat="1" ht="12" customHeight="1">
      <c r="B118" s="28"/>
      <c r="C118" s="23" t="s">
        <v>127</v>
      </c>
      <c r="L118" s="28"/>
    </row>
    <row r="119" spans="2:63" s="1" customFormat="1" ht="16.5" customHeight="1">
      <c r="B119" s="28"/>
      <c r="E119" s="177" t="str">
        <f>E9</f>
        <v>07 - E1.5 - Ústredné vykurovanie</v>
      </c>
      <c r="F119" s="217"/>
      <c r="G119" s="217"/>
      <c r="H119" s="217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Nitra</v>
      </c>
      <c r="I121" s="23" t="s">
        <v>21</v>
      </c>
      <c r="J121" s="51">
        <f>IF(J12="","",J12)</f>
        <v>45406</v>
      </c>
      <c r="L121" s="28"/>
    </row>
    <row r="122" spans="2:63" s="1" customFormat="1" ht="6.95" customHeight="1">
      <c r="B122" s="28"/>
      <c r="L122" s="28"/>
    </row>
    <row r="123" spans="2:63" s="1" customFormat="1" ht="15.2" customHeight="1">
      <c r="B123" s="28"/>
      <c r="C123" s="23" t="s">
        <v>22</v>
      </c>
      <c r="F123" s="21" t="str">
        <f>E15</f>
        <v>SPU v Nitre</v>
      </c>
      <c r="I123" s="23" t="s">
        <v>28</v>
      </c>
      <c r="J123" s="26" t="str">
        <f>E21</f>
        <v>Ing. Stanislav Mikle</v>
      </c>
      <c r="L123" s="28"/>
    </row>
    <row r="124" spans="2:63" s="1" customFormat="1" ht="15.2" customHeight="1">
      <c r="B124" s="28"/>
      <c r="C124" s="23" t="s">
        <v>26</v>
      </c>
      <c r="F124" s="21" t="str">
        <f>IF(E18="","",E18)</f>
        <v>Vyplň údaj</v>
      </c>
      <c r="I124" s="23" t="s">
        <v>31</v>
      </c>
      <c r="J124" s="26" t="str">
        <f>E24</f>
        <v>Béger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4"/>
      <c r="C126" s="115" t="s">
        <v>151</v>
      </c>
      <c r="D126" s="116" t="s">
        <v>59</v>
      </c>
      <c r="E126" s="116" t="s">
        <v>55</v>
      </c>
      <c r="F126" s="116" t="s">
        <v>56</v>
      </c>
      <c r="G126" s="116" t="s">
        <v>152</v>
      </c>
      <c r="H126" s="116" t="s">
        <v>153</v>
      </c>
      <c r="I126" s="116" t="s">
        <v>154</v>
      </c>
      <c r="J126" s="117" t="s">
        <v>131</v>
      </c>
      <c r="K126" s="118" t="s">
        <v>155</v>
      </c>
      <c r="L126" s="114"/>
      <c r="M126" s="58" t="s">
        <v>1</v>
      </c>
      <c r="N126" s="59" t="s">
        <v>38</v>
      </c>
      <c r="O126" s="59" t="s">
        <v>156</v>
      </c>
      <c r="P126" s="59" t="s">
        <v>157</v>
      </c>
      <c r="Q126" s="59" t="s">
        <v>158</v>
      </c>
      <c r="R126" s="59" t="s">
        <v>159</v>
      </c>
      <c r="S126" s="59" t="s">
        <v>160</v>
      </c>
      <c r="T126" s="60" t="s">
        <v>161</v>
      </c>
    </row>
    <row r="127" spans="2:63" s="1" customFormat="1" ht="22.9" customHeight="1">
      <c r="B127" s="28"/>
      <c r="C127" s="63" t="s">
        <v>132</v>
      </c>
      <c r="J127" s="119">
        <f>BK127</f>
        <v>0</v>
      </c>
      <c r="L127" s="28"/>
      <c r="M127" s="61"/>
      <c r="N127" s="52"/>
      <c r="O127" s="52"/>
      <c r="P127" s="120">
        <f>P128+P131+P256</f>
        <v>0</v>
      </c>
      <c r="Q127" s="52"/>
      <c r="R127" s="120">
        <f>R128+R131+R256</f>
        <v>0</v>
      </c>
      <c r="S127" s="52"/>
      <c r="T127" s="121">
        <f>T128+T131+T256</f>
        <v>0</v>
      </c>
      <c r="AT127" s="13" t="s">
        <v>73</v>
      </c>
      <c r="AU127" s="13" t="s">
        <v>133</v>
      </c>
      <c r="BK127" s="122">
        <f>BK128+BK131+BK256</f>
        <v>0</v>
      </c>
    </row>
    <row r="128" spans="2:63" s="11" customFormat="1" ht="25.9" customHeight="1">
      <c r="B128" s="123"/>
      <c r="D128" s="124" t="s">
        <v>73</v>
      </c>
      <c r="E128" s="125" t="s">
        <v>162</v>
      </c>
      <c r="F128" s="125" t="s">
        <v>163</v>
      </c>
      <c r="I128" s="126"/>
      <c r="J128" s="127">
        <f>BK128</f>
        <v>0</v>
      </c>
      <c r="L128" s="123"/>
      <c r="M128" s="128"/>
      <c r="P128" s="129">
        <f>P129</f>
        <v>0</v>
      </c>
      <c r="R128" s="129">
        <f>R129</f>
        <v>0</v>
      </c>
      <c r="T128" s="130">
        <f>T129</f>
        <v>0</v>
      </c>
      <c r="AR128" s="124" t="s">
        <v>82</v>
      </c>
      <c r="AT128" s="131" t="s">
        <v>73</v>
      </c>
      <c r="AU128" s="131" t="s">
        <v>74</v>
      </c>
      <c r="AY128" s="124" t="s">
        <v>164</v>
      </c>
      <c r="BK128" s="132">
        <f>BK129</f>
        <v>0</v>
      </c>
    </row>
    <row r="129" spans="2:65" s="11" customFormat="1" ht="22.9" customHeight="1">
      <c r="B129" s="123"/>
      <c r="D129" s="124" t="s">
        <v>73</v>
      </c>
      <c r="E129" s="133" t="s">
        <v>165</v>
      </c>
      <c r="F129" s="133" t="s">
        <v>166</v>
      </c>
      <c r="I129" s="126"/>
      <c r="J129" s="134">
        <f>BK129</f>
        <v>0</v>
      </c>
      <c r="L129" s="123"/>
      <c r="M129" s="128"/>
      <c r="P129" s="129">
        <f>P130</f>
        <v>0</v>
      </c>
      <c r="R129" s="129">
        <f>R130</f>
        <v>0</v>
      </c>
      <c r="T129" s="130">
        <f>T130</f>
        <v>0</v>
      </c>
      <c r="AR129" s="124" t="s">
        <v>82</v>
      </c>
      <c r="AT129" s="131" t="s">
        <v>73</v>
      </c>
      <c r="AU129" s="131" t="s">
        <v>82</v>
      </c>
      <c r="AY129" s="124" t="s">
        <v>164</v>
      </c>
      <c r="BK129" s="132">
        <f>BK130</f>
        <v>0</v>
      </c>
    </row>
    <row r="130" spans="2:65" s="1" customFormat="1" ht="24.2" customHeight="1">
      <c r="B130" s="135"/>
      <c r="C130" s="136" t="s">
        <v>82</v>
      </c>
      <c r="D130" s="136" t="s">
        <v>168</v>
      </c>
      <c r="E130" s="137" t="s">
        <v>2396</v>
      </c>
      <c r="F130" s="138" t="s">
        <v>2397</v>
      </c>
      <c r="G130" s="139" t="s">
        <v>2398</v>
      </c>
      <c r="H130" s="140">
        <v>1</v>
      </c>
      <c r="I130" s="141"/>
      <c r="J130" s="142">
        <f>ROUND(I130*H130,2)</f>
        <v>0</v>
      </c>
      <c r="K130" s="143"/>
      <c r="L130" s="28"/>
      <c r="M130" s="144" t="s">
        <v>1</v>
      </c>
      <c r="N130" s="145" t="s">
        <v>40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172</v>
      </c>
      <c r="AT130" s="148" t="s">
        <v>168</v>
      </c>
      <c r="AU130" s="148" t="s">
        <v>173</v>
      </c>
      <c r="AY130" s="13" t="s">
        <v>164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3" t="s">
        <v>173</v>
      </c>
      <c r="BK130" s="149">
        <f>ROUND(I130*H130,2)</f>
        <v>0</v>
      </c>
      <c r="BL130" s="13" t="s">
        <v>172</v>
      </c>
      <c r="BM130" s="148" t="s">
        <v>173</v>
      </c>
    </row>
    <row r="131" spans="2:65" s="11" customFormat="1" ht="25.9" customHeight="1">
      <c r="B131" s="123"/>
      <c r="D131" s="124" t="s">
        <v>73</v>
      </c>
      <c r="E131" s="125" t="s">
        <v>318</v>
      </c>
      <c r="F131" s="125" t="s">
        <v>319</v>
      </c>
      <c r="I131" s="126"/>
      <c r="J131" s="127">
        <f>BK131</f>
        <v>0</v>
      </c>
      <c r="L131" s="123"/>
      <c r="M131" s="128"/>
      <c r="P131" s="129">
        <f>P132+P143+P152+P174+P202+P252</f>
        <v>0</v>
      </c>
      <c r="R131" s="129">
        <f>R132+R143+R152+R174+R202+R252</f>
        <v>0</v>
      </c>
      <c r="T131" s="130">
        <f>T132+T143+T152+T174+T202+T252</f>
        <v>0</v>
      </c>
      <c r="AR131" s="124" t="s">
        <v>173</v>
      </c>
      <c r="AT131" s="131" t="s">
        <v>73</v>
      </c>
      <c r="AU131" s="131" t="s">
        <v>74</v>
      </c>
      <c r="AY131" s="124" t="s">
        <v>164</v>
      </c>
      <c r="BK131" s="132">
        <f>BK132+BK143+BK152+BK174+BK202+BK252</f>
        <v>0</v>
      </c>
    </row>
    <row r="132" spans="2:65" s="11" customFormat="1" ht="22.9" customHeight="1">
      <c r="B132" s="123"/>
      <c r="D132" s="124" t="s">
        <v>73</v>
      </c>
      <c r="E132" s="133" t="s">
        <v>338</v>
      </c>
      <c r="F132" s="133" t="s">
        <v>339</v>
      </c>
      <c r="I132" s="126"/>
      <c r="J132" s="134">
        <f>BK132</f>
        <v>0</v>
      </c>
      <c r="L132" s="123"/>
      <c r="M132" s="128"/>
      <c r="P132" s="129">
        <f>SUM(P133:P142)</f>
        <v>0</v>
      </c>
      <c r="R132" s="129">
        <f>SUM(R133:R142)</f>
        <v>0</v>
      </c>
      <c r="T132" s="130">
        <f>SUM(T133:T142)</f>
        <v>0</v>
      </c>
      <c r="AR132" s="124" t="s">
        <v>173</v>
      </c>
      <c r="AT132" s="131" t="s">
        <v>73</v>
      </c>
      <c r="AU132" s="131" t="s">
        <v>82</v>
      </c>
      <c r="AY132" s="124" t="s">
        <v>164</v>
      </c>
      <c r="BK132" s="132">
        <f>SUM(BK133:BK142)</f>
        <v>0</v>
      </c>
    </row>
    <row r="133" spans="2:65" s="1" customFormat="1" ht="24.2" customHeight="1">
      <c r="B133" s="135"/>
      <c r="C133" s="136" t="s">
        <v>173</v>
      </c>
      <c r="D133" s="136" t="s">
        <v>168</v>
      </c>
      <c r="E133" s="137" t="s">
        <v>2399</v>
      </c>
      <c r="F133" s="138" t="s">
        <v>2400</v>
      </c>
      <c r="G133" s="139" t="s">
        <v>171</v>
      </c>
      <c r="H133" s="140">
        <v>410</v>
      </c>
      <c r="I133" s="141"/>
      <c r="J133" s="142">
        <f t="shared" ref="J133:J142" si="0">ROUND(I133*H133,2)</f>
        <v>0</v>
      </c>
      <c r="K133" s="143"/>
      <c r="L133" s="28"/>
      <c r="M133" s="144" t="s">
        <v>1</v>
      </c>
      <c r="N133" s="145" t="s">
        <v>40</v>
      </c>
      <c r="P133" s="146">
        <f t="shared" ref="P133:P142" si="1">O133*H133</f>
        <v>0</v>
      </c>
      <c r="Q133" s="146">
        <v>0</v>
      </c>
      <c r="R133" s="146">
        <f t="shared" ref="R133:R142" si="2">Q133*H133</f>
        <v>0</v>
      </c>
      <c r="S133" s="146">
        <v>0</v>
      </c>
      <c r="T133" s="147">
        <f t="shared" ref="T133:T142" si="3">S133*H133</f>
        <v>0</v>
      </c>
      <c r="AR133" s="148" t="s">
        <v>215</v>
      </c>
      <c r="AT133" s="148" t="s">
        <v>168</v>
      </c>
      <c r="AU133" s="148" t="s">
        <v>173</v>
      </c>
      <c r="AY133" s="13" t="s">
        <v>164</v>
      </c>
      <c r="BE133" s="149">
        <f t="shared" ref="BE133:BE142" si="4">IF(N133="základná",J133,0)</f>
        <v>0</v>
      </c>
      <c r="BF133" s="149">
        <f t="shared" ref="BF133:BF142" si="5">IF(N133="znížená",J133,0)</f>
        <v>0</v>
      </c>
      <c r="BG133" s="149">
        <f t="shared" ref="BG133:BG142" si="6">IF(N133="zákl. prenesená",J133,0)</f>
        <v>0</v>
      </c>
      <c r="BH133" s="149">
        <f t="shared" ref="BH133:BH142" si="7">IF(N133="zníž. prenesená",J133,0)</f>
        <v>0</v>
      </c>
      <c r="BI133" s="149">
        <f t="shared" ref="BI133:BI142" si="8">IF(N133="nulová",J133,0)</f>
        <v>0</v>
      </c>
      <c r="BJ133" s="13" t="s">
        <v>173</v>
      </c>
      <c r="BK133" s="149">
        <f t="shared" ref="BK133:BK142" si="9">ROUND(I133*H133,2)</f>
        <v>0</v>
      </c>
      <c r="BL133" s="13" t="s">
        <v>215</v>
      </c>
      <c r="BM133" s="148" t="s">
        <v>172</v>
      </c>
    </row>
    <row r="134" spans="2:65" s="1" customFormat="1" ht="21.75" customHeight="1">
      <c r="B134" s="135"/>
      <c r="C134" s="136" t="s">
        <v>525</v>
      </c>
      <c r="D134" s="136" t="s">
        <v>168</v>
      </c>
      <c r="E134" s="137" t="s">
        <v>2401</v>
      </c>
      <c r="F134" s="138" t="s">
        <v>2402</v>
      </c>
      <c r="G134" s="139" t="s">
        <v>249</v>
      </c>
      <c r="H134" s="140">
        <v>663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40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215</v>
      </c>
      <c r="AT134" s="148" t="s">
        <v>168</v>
      </c>
      <c r="AU134" s="148" t="s">
        <v>173</v>
      </c>
      <c r="AY134" s="13" t="s">
        <v>164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173</v>
      </c>
      <c r="BK134" s="149">
        <f t="shared" si="9"/>
        <v>0</v>
      </c>
      <c r="BL134" s="13" t="s">
        <v>215</v>
      </c>
      <c r="BM134" s="148" t="s">
        <v>535</v>
      </c>
    </row>
    <row r="135" spans="2:65" s="1" customFormat="1" ht="33" customHeight="1">
      <c r="B135" s="135"/>
      <c r="C135" s="155" t="s">
        <v>172</v>
      </c>
      <c r="D135" s="155" t="s">
        <v>556</v>
      </c>
      <c r="E135" s="156" t="s">
        <v>2403</v>
      </c>
      <c r="F135" s="157" t="s">
        <v>2404</v>
      </c>
      <c r="G135" s="158" t="s">
        <v>249</v>
      </c>
      <c r="H135" s="159">
        <v>94</v>
      </c>
      <c r="I135" s="160"/>
      <c r="J135" s="161">
        <f t="shared" si="0"/>
        <v>0</v>
      </c>
      <c r="K135" s="162"/>
      <c r="L135" s="163"/>
      <c r="M135" s="164" t="s">
        <v>1</v>
      </c>
      <c r="N135" s="165" t="s">
        <v>40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284</v>
      </c>
      <c r="AT135" s="148" t="s">
        <v>556</v>
      </c>
      <c r="AU135" s="148" t="s">
        <v>173</v>
      </c>
      <c r="AY135" s="13" t="s">
        <v>164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173</v>
      </c>
      <c r="BK135" s="149">
        <f t="shared" si="9"/>
        <v>0</v>
      </c>
      <c r="BL135" s="13" t="s">
        <v>215</v>
      </c>
      <c r="BM135" s="148" t="s">
        <v>543</v>
      </c>
    </row>
    <row r="136" spans="2:65" s="1" customFormat="1" ht="33" customHeight="1">
      <c r="B136" s="135"/>
      <c r="C136" s="155" t="s">
        <v>483</v>
      </c>
      <c r="D136" s="155" t="s">
        <v>556</v>
      </c>
      <c r="E136" s="156" t="s">
        <v>2405</v>
      </c>
      <c r="F136" s="157" t="s">
        <v>2406</v>
      </c>
      <c r="G136" s="158" t="s">
        <v>249</v>
      </c>
      <c r="H136" s="159">
        <v>142</v>
      </c>
      <c r="I136" s="160"/>
      <c r="J136" s="161">
        <f t="shared" si="0"/>
        <v>0</v>
      </c>
      <c r="K136" s="162"/>
      <c r="L136" s="163"/>
      <c r="M136" s="164" t="s">
        <v>1</v>
      </c>
      <c r="N136" s="16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284</v>
      </c>
      <c r="AT136" s="148" t="s">
        <v>556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215</v>
      </c>
      <c r="BM136" s="148" t="s">
        <v>108</v>
      </c>
    </row>
    <row r="137" spans="2:65" s="1" customFormat="1" ht="33" customHeight="1">
      <c r="B137" s="135"/>
      <c r="C137" s="155" t="s">
        <v>535</v>
      </c>
      <c r="D137" s="155" t="s">
        <v>556</v>
      </c>
      <c r="E137" s="156" t="s">
        <v>2407</v>
      </c>
      <c r="F137" s="157" t="s">
        <v>2408</v>
      </c>
      <c r="G137" s="158" t="s">
        <v>249</v>
      </c>
      <c r="H137" s="159">
        <v>75</v>
      </c>
      <c r="I137" s="160"/>
      <c r="J137" s="161">
        <f t="shared" si="0"/>
        <v>0</v>
      </c>
      <c r="K137" s="162"/>
      <c r="L137" s="163"/>
      <c r="M137" s="164" t="s">
        <v>1</v>
      </c>
      <c r="N137" s="16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284</v>
      </c>
      <c r="AT137" s="148" t="s">
        <v>556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215</v>
      </c>
      <c r="BM137" s="148" t="s">
        <v>114</v>
      </c>
    </row>
    <row r="138" spans="2:65" s="1" customFormat="1" ht="33" customHeight="1">
      <c r="B138" s="135"/>
      <c r="C138" s="155" t="s">
        <v>539</v>
      </c>
      <c r="D138" s="155" t="s">
        <v>556</v>
      </c>
      <c r="E138" s="156" t="s">
        <v>2409</v>
      </c>
      <c r="F138" s="157" t="s">
        <v>2410</v>
      </c>
      <c r="G138" s="158" t="s">
        <v>249</v>
      </c>
      <c r="H138" s="159">
        <v>80</v>
      </c>
      <c r="I138" s="160"/>
      <c r="J138" s="161">
        <f t="shared" si="0"/>
        <v>0</v>
      </c>
      <c r="K138" s="162"/>
      <c r="L138" s="163"/>
      <c r="M138" s="164" t="s">
        <v>1</v>
      </c>
      <c r="N138" s="16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284</v>
      </c>
      <c r="AT138" s="148" t="s">
        <v>556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215</v>
      </c>
      <c r="BM138" s="148" t="s">
        <v>120</v>
      </c>
    </row>
    <row r="139" spans="2:65" s="1" customFormat="1" ht="33" customHeight="1">
      <c r="B139" s="135"/>
      <c r="C139" s="155" t="s">
        <v>543</v>
      </c>
      <c r="D139" s="155" t="s">
        <v>556</v>
      </c>
      <c r="E139" s="156" t="s">
        <v>2411</v>
      </c>
      <c r="F139" s="157" t="s">
        <v>2412</v>
      </c>
      <c r="G139" s="158" t="s">
        <v>249</v>
      </c>
      <c r="H139" s="159">
        <v>52</v>
      </c>
      <c r="I139" s="160"/>
      <c r="J139" s="161">
        <f t="shared" si="0"/>
        <v>0</v>
      </c>
      <c r="K139" s="162"/>
      <c r="L139" s="163"/>
      <c r="M139" s="164" t="s">
        <v>1</v>
      </c>
      <c r="N139" s="16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284</v>
      </c>
      <c r="AT139" s="148" t="s">
        <v>556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215</v>
      </c>
      <c r="BM139" s="148" t="s">
        <v>215</v>
      </c>
    </row>
    <row r="140" spans="2:65" s="1" customFormat="1" ht="33" customHeight="1">
      <c r="B140" s="135"/>
      <c r="C140" s="155" t="s">
        <v>165</v>
      </c>
      <c r="D140" s="155" t="s">
        <v>556</v>
      </c>
      <c r="E140" s="156" t="s">
        <v>2413</v>
      </c>
      <c r="F140" s="157" t="s">
        <v>2414</v>
      </c>
      <c r="G140" s="158" t="s">
        <v>249</v>
      </c>
      <c r="H140" s="159">
        <v>220</v>
      </c>
      <c r="I140" s="160"/>
      <c r="J140" s="161">
        <f t="shared" si="0"/>
        <v>0</v>
      </c>
      <c r="K140" s="162"/>
      <c r="L140" s="163"/>
      <c r="M140" s="164" t="s">
        <v>1</v>
      </c>
      <c r="N140" s="16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284</v>
      </c>
      <c r="AT140" s="148" t="s">
        <v>556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215</v>
      </c>
      <c r="BM140" s="148" t="s">
        <v>223</v>
      </c>
    </row>
    <row r="141" spans="2:65" s="1" customFormat="1" ht="37.9" customHeight="1">
      <c r="B141" s="135"/>
      <c r="C141" s="136" t="s">
        <v>108</v>
      </c>
      <c r="D141" s="136" t="s">
        <v>168</v>
      </c>
      <c r="E141" s="137" t="s">
        <v>2415</v>
      </c>
      <c r="F141" s="138" t="s">
        <v>2416</v>
      </c>
      <c r="G141" s="139" t="s">
        <v>2417</v>
      </c>
      <c r="H141" s="140">
        <v>150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215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215</v>
      </c>
      <c r="BM141" s="148" t="s">
        <v>7</v>
      </c>
    </row>
    <row r="142" spans="2:65" s="1" customFormat="1" ht="24.2" customHeight="1">
      <c r="B142" s="135"/>
      <c r="C142" s="136" t="s">
        <v>111</v>
      </c>
      <c r="D142" s="136" t="s">
        <v>168</v>
      </c>
      <c r="E142" s="137" t="s">
        <v>2418</v>
      </c>
      <c r="F142" s="138" t="s">
        <v>2419</v>
      </c>
      <c r="G142" s="139" t="s">
        <v>1052</v>
      </c>
      <c r="H142" s="166"/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215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215</v>
      </c>
      <c r="BM142" s="148" t="s">
        <v>238</v>
      </c>
    </row>
    <row r="143" spans="2:65" s="11" customFormat="1" ht="22.9" customHeight="1">
      <c r="B143" s="123"/>
      <c r="D143" s="124" t="s">
        <v>73</v>
      </c>
      <c r="E143" s="133" t="s">
        <v>358</v>
      </c>
      <c r="F143" s="133" t="s">
        <v>2420</v>
      </c>
      <c r="I143" s="126"/>
      <c r="J143" s="134">
        <f>BK143</f>
        <v>0</v>
      </c>
      <c r="L143" s="123"/>
      <c r="M143" s="128"/>
      <c r="P143" s="129">
        <f>SUM(P144:P151)</f>
        <v>0</v>
      </c>
      <c r="R143" s="129">
        <f>SUM(R144:R151)</f>
        <v>0</v>
      </c>
      <c r="T143" s="130">
        <f>SUM(T144:T151)</f>
        <v>0</v>
      </c>
      <c r="AR143" s="124" t="s">
        <v>173</v>
      </c>
      <c r="AT143" s="131" t="s">
        <v>73</v>
      </c>
      <c r="AU143" s="131" t="s">
        <v>82</v>
      </c>
      <c r="AY143" s="124" t="s">
        <v>164</v>
      </c>
      <c r="BK143" s="132">
        <f>SUM(BK144:BK151)</f>
        <v>0</v>
      </c>
    </row>
    <row r="144" spans="2:65" s="1" customFormat="1" ht="24.2" customHeight="1">
      <c r="B144" s="135"/>
      <c r="C144" s="136" t="s">
        <v>114</v>
      </c>
      <c r="D144" s="136" t="s">
        <v>168</v>
      </c>
      <c r="E144" s="137" t="s">
        <v>2421</v>
      </c>
      <c r="F144" s="138" t="s">
        <v>2422</v>
      </c>
      <c r="G144" s="139" t="s">
        <v>192</v>
      </c>
      <c r="H144" s="140">
        <v>1</v>
      </c>
      <c r="I144" s="141"/>
      <c r="J144" s="142">
        <f t="shared" ref="J144:J151" si="10">ROUND(I144*H144,2)</f>
        <v>0</v>
      </c>
      <c r="K144" s="143"/>
      <c r="L144" s="28"/>
      <c r="M144" s="144" t="s">
        <v>1</v>
      </c>
      <c r="N144" s="145" t="s">
        <v>40</v>
      </c>
      <c r="P144" s="146">
        <f t="shared" ref="P144:P151" si="11">O144*H144</f>
        <v>0</v>
      </c>
      <c r="Q144" s="146">
        <v>0</v>
      </c>
      <c r="R144" s="146">
        <f t="shared" ref="R144:R151" si="12">Q144*H144</f>
        <v>0</v>
      </c>
      <c r="S144" s="146">
        <v>0</v>
      </c>
      <c r="T144" s="147">
        <f t="shared" ref="T144:T151" si="13">S144*H144</f>
        <v>0</v>
      </c>
      <c r="AR144" s="148" t="s">
        <v>215</v>
      </c>
      <c r="AT144" s="148" t="s">
        <v>168</v>
      </c>
      <c r="AU144" s="148" t="s">
        <v>173</v>
      </c>
      <c r="AY144" s="13" t="s">
        <v>164</v>
      </c>
      <c r="BE144" s="149">
        <f t="shared" ref="BE144:BE151" si="14">IF(N144="základná",J144,0)</f>
        <v>0</v>
      </c>
      <c r="BF144" s="149">
        <f t="shared" ref="BF144:BF151" si="15">IF(N144="znížená",J144,0)</f>
        <v>0</v>
      </c>
      <c r="BG144" s="149">
        <f t="shared" ref="BG144:BG151" si="16">IF(N144="zákl. prenesená",J144,0)</f>
        <v>0</v>
      </c>
      <c r="BH144" s="149">
        <f t="shared" ref="BH144:BH151" si="17">IF(N144="zníž. prenesená",J144,0)</f>
        <v>0</v>
      </c>
      <c r="BI144" s="149">
        <f t="shared" ref="BI144:BI151" si="18">IF(N144="nulová",J144,0)</f>
        <v>0</v>
      </c>
      <c r="BJ144" s="13" t="s">
        <v>173</v>
      </c>
      <c r="BK144" s="149">
        <f t="shared" ref="BK144:BK151" si="19">ROUND(I144*H144,2)</f>
        <v>0</v>
      </c>
      <c r="BL144" s="13" t="s">
        <v>215</v>
      </c>
      <c r="BM144" s="148" t="s">
        <v>255</v>
      </c>
    </row>
    <row r="145" spans="2:65" s="1" customFormat="1" ht="16.5" customHeight="1">
      <c r="B145" s="135"/>
      <c r="C145" s="136" t="s">
        <v>117</v>
      </c>
      <c r="D145" s="136" t="s">
        <v>168</v>
      </c>
      <c r="E145" s="137" t="s">
        <v>2423</v>
      </c>
      <c r="F145" s="138" t="s">
        <v>2424</v>
      </c>
      <c r="G145" s="139" t="s">
        <v>2425</v>
      </c>
      <c r="H145" s="140">
        <v>1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40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215</v>
      </c>
      <c r="AT145" s="148" t="s">
        <v>168</v>
      </c>
      <c r="AU145" s="148" t="s">
        <v>173</v>
      </c>
      <c r="AY145" s="13" t="s">
        <v>164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173</v>
      </c>
      <c r="BK145" s="149">
        <f t="shared" si="19"/>
        <v>0</v>
      </c>
      <c r="BL145" s="13" t="s">
        <v>215</v>
      </c>
      <c r="BM145" s="148" t="s">
        <v>263</v>
      </c>
    </row>
    <row r="146" spans="2:65" s="1" customFormat="1" ht="24.2" customHeight="1">
      <c r="B146" s="135"/>
      <c r="C146" s="155" t="s">
        <v>120</v>
      </c>
      <c r="D146" s="155" t="s">
        <v>556</v>
      </c>
      <c r="E146" s="156" t="s">
        <v>2426</v>
      </c>
      <c r="F146" s="157" t="s">
        <v>2427</v>
      </c>
      <c r="G146" s="158" t="s">
        <v>192</v>
      </c>
      <c r="H146" s="159">
        <v>1</v>
      </c>
      <c r="I146" s="160"/>
      <c r="J146" s="161">
        <f t="shared" si="10"/>
        <v>0</v>
      </c>
      <c r="K146" s="162"/>
      <c r="L146" s="163"/>
      <c r="M146" s="164" t="s">
        <v>1</v>
      </c>
      <c r="N146" s="165" t="s">
        <v>40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284</v>
      </c>
      <c r="AT146" s="148" t="s">
        <v>556</v>
      </c>
      <c r="AU146" s="148" t="s">
        <v>173</v>
      </c>
      <c r="AY146" s="13" t="s">
        <v>164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173</v>
      </c>
      <c r="BK146" s="149">
        <f t="shared" si="19"/>
        <v>0</v>
      </c>
      <c r="BL146" s="13" t="s">
        <v>215</v>
      </c>
      <c r="BM146" s="148" t="s">
        <v>271</v>
      </c>
    </row>
    <row r="147" spans="2:65" s="1" customFormat="1" ht="24.2" customHeight="1">
      <c r="B147" s="135"/>
      <c r="C147" s="155" t="s">
        <v>123</v>
      </c>
      <c r="D147" s="155" t="s">
        <v>556</v>
      </c>
      <c r="E147" s="156" t="s">
        <v>2428</v>
      </c>
      <c r="F147" s="157" t="s">
        <v>2429</v>
      </c>
      <c r="G147" s="158" t="s">
        <v>192</v>
      </c>
      <c r="H147" s="159">
        <v>1</v>
      </c>
      <c r="I147" s="160"/>
      <c r="J147" s="161">
        <f t="shared" si="10"/>
        <v>0</v>
      </c>
      <c r="K147" s="162"/>
      <c r="L147" s="163"/>
      <c r="M147" s="164" t="s">
        <v>1</v>
      </c>
      <c r="N147" s="165" t="s">
        <v>40</v>
      </c>
      <c r="P147" s="146">
        <f t="shared" si="11"/>
        <v>0</v>
      </c>
      <c r="Q147" s="146">
        <v>0</v>
      </c>
      <c r="R147" s="146">
        <f t="shared" si="12"/>
        <v>0</v>
      </c>
      <c r="S147" s="146">
        <v>0</v>
      </c>
      <c r="T147" s="147">
        <f t="shared" si="13"/>
        <v>0</v>
      </c>
      <c r="AR147" s="148" t="s">
        <v>284</v>
      </c>
      <c r="AT147" s="148" t="s">
        <v>556</v>
      </c>
      <c r="AU147" s="148" t="s">
        <v>173</v>
      </c>
      <c r="AY147" s="13" t="s">
        <v>164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173</v>
      </c>
      <c r="BK147" s="149">
        <f t="shared" si="19"/>
        <v>0</v>
      </c>
      <c r="BL147" s="13" t="s">
        <v>215</v>
      </c>
      <c r="BM147" s="148" t="s">
        <v>276</v>
      </c>
    </row>
    <row r="148" spans="2:65" s="1" customFormat="1" ht="24.2" customHeight="1">
      <c r="B148" s="135"/>
      <c r="C148" s="155" t="s">
        <v>215</v>
      </c>
      <c r="D148" s="155" t="s">
        <v>556</v>
      </c>
      <c r="E148" s="156" t="s">
        <v>2430</v>
      </c>
      <c r="F148" s="157" t="s">
        <v>2431</v>
      </c>
      <c r="G148" s="158" t="s">
        <v>192</v>
      </c>
      <c r="H148" s="159">
        <v>2</v>
      </c>
      <c r="I148" s="160"/>
      <c r="J148" s="161">
        <f t="shared" si="10"/>
        <v>0</v>
      </c>
      <c r="K148" s="162"/>
      <c r="L148" s="163"/>
      <c r="M148" s="164" t="s">
        <v>1</v>
      </c>
      <c r="N148" s="165" t="s">
        <v>40</v>
      </c>
      <c r="P148" s="146">
        <f t="shared" si="11"/>
        <v>0</v>
      </c>
      <c r="Q148" s="146">
        <v>0</v>
      </c>
      <c r="R148" s="146">
        <f t="shared" si="12"/>
        <v>0</v>
      </c>
      <c r="S148" s="146">
        <v>0</v>
      </c>
      <c r="T148" s="147">
        <f t="shared" si="13"/>
        <v>0</v>
      </c>
      <c r="AR148" s="148" t="s">
        <v>284</v>
      </c>
      <c r="AT148" s="148" t="s">
        <v>556</v>
      </c>
      <c r="AU148" s="148" t="s">
        <v>173</v>
      </c>
      <c r="AY148" s="13" t="s">
        <v>164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173</v>
      </c>
      <c r="BK148" s="149">
        <f t="shared" si="19"/>
        <v>0</v>
      </c>
      <c r="BL148" s="13" t="s">
        <v>215</v>
      </c>
      <c r="BM148" s="148" t="s">
        <v>284</v>
      </c>
    </row>
    <row r="149" spans="2:65" s="1" customFormat="1" ht="24.2" customHeight="1">
      <c r="B149" s="135"/>
      <c r="C149" s="155" t="s">
        <v>219</v>
      </c>
      <c r="D149" s="155" t="s">
        <v>556</v>
      </c>
      <c r="E149" s="156" t="s">
        <v>2432</v>
      </c>
      <c r="F149" s="157" t="s">
        <v>2433</v>
      </c>
      <c r="G149" s="158" t="s">
        <v>192</v>
      </c>
      <c r="H149" s="159">
        <v>2</v>
      </c>
      <c r="I149" s="160"/>
      <c r="J149" s="161">
        <f t="shared" si="10"/>
        <v>0</v>
      </c>
      <c r="K149" s="162"/>
      <c r="L149" s="163"/>
      <c r="M149" s="164" t="s">
        <v>1</v>
      </c>
      <c r="N149" s="165" t="s">
        <v>40</v>
      </c>
      <c r="P149" s="146">
        <f t="shared" si="11"/>
        <v>0</v>
      </c>
      <c r="Q149" s="146">
        <v>0</v>
      </c>
      <c r="R149" s="146">
        <f t="shared" si="12"/>
        <v>0</v>
      </c>
      <c r="S149" s="146">
        <v>0</v>
      </c>
      <c r="T149" s="147">
        <f t="shared" si="13"/>
        <v>0</v>
      </c>
      <c r="AR149" s="148" t="s">
        <v>284</v>
      </c>
      <c r="AT149" s="148" t="s">
        <v>556</v>
      </c>
      <c r="AU149" s="148" t="s">
        <v>173</v>
      </c>
      <c r="AY149" s="13" t="s">
        <v>164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173</v>
      </c>
      <c r="BK149" s="149">
        <f t="shared" si="19"/>
        <v>0</v>
      </c>
      <c r="BL149" s="13" t="s">
        <v>215</v>
      </c>
      <c r="BM149" s="148" t="s">
        <v>292</v>
      </c>
    </row>
    <row r="150" spans="2:65" s="1" customFormat="1" ht="24.2" customHeight="1">
      <c r="B150" s="135"/>
      <c r="C150" s="136" t="s">
        <v>223</v>
      </c>
      <c r="D150" s="136" t="s">
        <v>168</v>
      </c>
      <c r="E150" s="137" t="s">
        <v>2434</v>
      </c>
      <c r="F150" s="138" t="s">
        <v>2435</v>
      </c>
      <c r="G150" s="139" t="s">
        <v>363</v>
      </c>
      <c r="H150" s="140">
        <v>2</v>
      </c>
      <c r="I150" s="141"/>
      <c r="J150" s="142">
        <f t="shared" si="10"/>
        <v>0</v>
      </c>
      <c r="K150" s="143"/>
      <c r="L150" s="28"/>
      <c r="M150" s="144" t="s">
        <v>1</v>
      </c>
      <c r="N150" s="145" t="s">
        <v>40</v>
      </c>
      <c r="P150" s="146">
        <f t="shared" si="11"/>
        <v>0</v>
      </c>
      <c r="Q150" s="146">
        <v>0</v>
      </c>
      <c r="R150" s="146">
        <f t="shared" si="12"/>
        <v>0</v>
      </c>
      <c r="S150" s="146">
        <v>0</v>
      </c>
      <c r="T150" s="147">
        <f t="shared" si="13"/>
        <v>0</v>
      </c>
      <c r="AR150" s="148" t="s">
        <v>215</v>
      </c>
      <c r="AT150" s="148" t="s">
        <v>168</v>
      </c>
      <c r="AU150" s="148" t="s">
        <v>173</v>
      </c>
      <c r="AY150" s="13" t="s">
        <v>164</v>
      </c>
      <c r="BE150" s="149">
        <f t="shared" si="14"/>
        <v>0</v>
      </c>
      <c r="BF150" s="149">
        <f t="shared" si="15"/>
        <v>0</v>
      </c>
      <c r="BG150" s="149">
        <f t="shared" si="16"/>
        <v>0</v>
      </c>
      <c r="BH150" s="149">
        <f t="shared" si="17"/>
        <v>0</v>
      </c>
      <c r="BI150" s="149">
        <f t="shared" si="18"/>
        <v>0</v>
      </c>
      <c r="BJ150" s="13" t="s">
        <v>173</v>
      </c>
      <c r="BK150" s="149">
        <f t="shared" si="19"/>
        <v>0</v>
      </c>
      <c r="BL150" s="13" t="s">
        <v>215</v>
      </c>
      <c r="BM150" s="148" t="s">
        <v>300</v>
      </c>
    </row>
    <row r="151" spans="2:65" s="1" customFormat="1" ht="24.2" customHeight="1">
      <c r="B151" s="135"/>
      <c r="C151" s="136" t="s">
        <v>227</v>
      </c>
      <c r="D151" s="136" t="s">
        <v>168</v>
      </c>
      <c r="E151" s="137" t="s">
        <v>2436</v>
      </c>
      <c r="F151" s="138" t="s">
        <v>2437</v>
      </c>
      <c r="G151" s="139" t="s">
        <v>1052</v>
      </c>
      <c r="H151" s="166"/>
      <c r="I151" s="141"/>
      <c r="J151" s="142">
        <f t="shared" si="10"/>
        <v>0</v>
      </c>
      <c r="K151" s="143"/>
      <c r="L151" s="28"/>
      <c r="M151" s="144" t="s">
        <v>1</v>
      </c>
      <c r="N151" s="145" t="s">
        <v>40</v>
      </c>
      <c r="P151" s="146">
        <f t="shared" si="11"/>
        <v>0</v>
      </c>
      <c r="Q151" s="146">
        <v>0</v>
      </c>
      <c r="R151" s="146">
        <f t="shared" si="12"/>
        <v>0</v>
      </c>
      <c r="S151" s="146">
        <v>0</v>
      </c>
      <c r="T151" s="147">
        <f t="shared" si="13"/>
        <v>0</v>
      </c>
      <c r="AR151" s="148" t="s">
        <v>215</v>
      </c>
      <c r="AT151" s="148" t="s">
        <v>168</v>
      </c>
      <c r="AU151" s="148" t="s">
        <v>173</v>
      </c>
      <c r="AY151" s="13" t="s">
        <v>164</v>
      </c>
      <c r="BE151" s="149">
        <f t="shared" si="14"/>
        <v>0</v>
      </c>
      <c r="BF151" s="149">
        <f t="shared" si="15"/>
        <v>0</v>
      </c>
      <c r="BG151" s="149">
        <f t="shared" si="16"/>
        <v>0</v>
      </c>
      <c r="BH151" s="149">
        <f t="shared" si="17"/>
        <v>0</v>
      </c>
      <c r="BI151" s="149">
        <f t="shared" si="18"/>
        <v>0</v>
      </c>
      <c r="BJ151" s="13" t="s">
        <v>173</v>
      </c>
      <c r="BK151" s="149">
        <f t="shared" si="19"/>
        <v>0</v>
      </c>
      <c r="BL151" s="13" t="s">
        <v>215</v>
      </c>
      <c r="BM151" s="148" t="s">
        <v>322</v>
      </c>
    </row>
    <row r="152" spans="2:65" s="11" customFormat="1" ht="22.9" customHeight="1">
      <c r="B152" s="123"/>
      <c r="D152" s="124" t="s">
        <v>73</v>
      </c>
      <c r="E152" s="133" t="s">
        <v>2438</v>
      </c>
      <c r="F152" s="133" t="s">
        <v>2439</v>
      </c>
      <c r="I152" s="126"/>
      <c r="J152" s="134">
        <f>BK152</f>
        <v>0</v>
      </c>
      <c r="L152" s="123"/>
      <c r="M152" s="128"/>
      <c r="P152" s="129">
        <f>SUM(P153:P173)</f>
        <v>0</v>
      </c>
      <c r="R152" s="129">
        <f>SUM(R153:R173)</f>
        <v>0</v>
      </c>
      <c r="T152" s="130">
        <f>SUM(T153:T173)</f>
        <v>0</v>
      </c>
      <c r="AR152" s="124" t="s">
        <v>173</v>
      </c>
      <c r="AT152" s="131" t="s">
        <v>73</v>
      </c>
      <c r="AU152" s="131" t="s">
        <v>82</v>
      </c>
      <c r="AY152" s="124" t="s">
        <v>164</v>
      </c>
      <c r="BK152" s="132">
        <f>SUM(BK153:BK173)</f>
        <v>0</v>
      </c>
    </row>
    <row r="153" spans="2:65" s="1" customFormat="1" ht="24.2" customHeight="1">
      <c r="B153" s="135"/>
      <c r="C153" s="136" t="s">
        <v>7</v>
      </c>
      <c r="D153" s="136" t="s">
        <v>168</v>
      </c>
      <c r="E153" s="137" t="s">
        <v>2440</v>
      </c>
      <c r="F153" s="138" t="s">
        <v>2441</v>
      </c>
      <c r="G153" s="139" t="s">
        <v>249</v>
      </c>
      <c r="H153" s="140">
        <v>330</v>
      </c>
      <c r="I153" s="141"/>
      <c r="J153" s="142">
        <f t="shared" ref="J153:J173" si="20">ROUND(I153*H153,2)</f>
        <v>0</v>
      </c>
      <c r="K153" s="143"/>
      <c r="L153" s="28"/>
      <c r="M153" s="144" t="s">
        <v>1</v>
      </c>
      <c r="N153" s="145" t="s">
        <v>40</v>
      </c>
      <c r="P153" s="146">
        <f t="shared" ref="P153:P173" si="21">O153*H153</f>
        <v>0</v>
      </c>
      <c r="Q153" s="146">
        <v>0</v>
      </c>
      <c r="R153" s="146">
        <f t="shared" ref="R153:R173" si="22">Q153*H153</f>
        <v>0</v>
      </c>
      <c r="S153" s="146">
        <v>0</v>
      </c>
      <c r="T153" s="147">
        <f t="shared" ref="T153:T173" si="23">S153*H153</f>
        <v>0</v>
      </c>
      <c r="AR153" s="148" t="s">
        <v>215</v>
      </c>
      <c r="AT153" s="148" t="s">
        <v>168</v>
      </c>
      <c r="AU153" s="148" t="s">
        <v>173</v>
      </c>
      <c r="AY153" s="13" t="s">
        <v>164</v>
      </c>
      <c r="BE153" s="149">
        <f t="shared" ref="BE153:BE173" si="24">IF(N153="základná",J153,0)</f>
        <v>0</v>
      </c>
      <c r="BF153" s="149">
        <f t="shared" ref="BF153:BF173" si="25">IF(N153="znížená",J153,0)</f>
        <v>0</v>
      </c>
      <c r="BG153" s="149">
        <f t="shared" ref="BG153:BG173" si="26">IF(N153="zákl. prenesená",J153,0)</f>
        <v>0</v>
      </c>
      <c r="BH153" s="149">
        <f t="shared" ref="BH153:BH173" si="27">IF(N153="zníž. prenesená",J153,0)</f>
        <v>0</v>
      </c>
      <c r="BI153" s="149">
        <f t="shared" ref="BI153:BI173" si="28">IF(N153="nulová",J153,0)</f>
        <v>0</v>
      </c>
      <c r="BJ153" s="13" t="s">
        <v>173</v>
      </c>
      <c r="BK153" s="149">
        <f t="shared" ref="BK153:BK173" si="29">ROUND(I153*H153,2)</f>
        <v>0</v>
      </c>
      <c r="BL153" s="13" t="s">
        <v>215</v>
      </c>
      <c r="BM153" s="148" t="s">
        <v>330</v>
      </c>
    </row>
    <row r="154" spans="2:65" s="1" customFormat="1" ht="24.2" customHeight="1">
      <c r="B154" s="135"/>
      <c r="C154" s="136" t="s">
        <v>234</v>
      </c>
      <c r="D154" s="136" t="s">
        <v>168</v>
      </c>
      <c r="E154" s="137" t="s">
        <v>2442</v>
      </c>
      <c r="F154" s="138" t="s">
        <v>2443</v>
      </c>
      <c r="G154" s="139" t="s">
        <v>249</v>
      </c>
      <c r="H154" s="140">
        <v>270</v>
      </c>
      <c r="I154" s="141"/>
      <c r="J154" s="142">
        <f t="shared" si="20"/>
        <v>0</v>
      </c>
      <c r="K154" s="143"/>
      <c r="L154" s="28"/>
      <c r="M154" s="144" t="s">
        <v>1</v>
      </c>
      <c r="N154" s="145" t="s">
        <v>40</v>
      </c>
      <c r="P154" s="146">
        <f t="shared" si="21"/>
        <v>0</v>
      </c>
      <c r="Q154" s="146">
        <v>0</v>
      </c>
      <c r="R154" s="146">
        <f t="shared" si="22"/>
        <v>0</v>
      </c>
      <c r="S154" s="146">
        <v>0</v>
      </c>
      <c r="T154" s="147">
        <f t="shared" si="23"/>
        <v>0</v>
      </c>
      <c r="AR154" s="148" t="s">
        <v>215</v>
      </c>
      <c r="AT154" s="148" t="s">
        <v>168</v>
      </c>
      <c r="AU154" s="148" t="s">
        <v>173</v>
      </c>
      <c r="AY154" s="13" t="s">
        <v>164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173</v>
      </c>
      <c r="BK154" s="149">
        <f t="shared" si="29"/>
        <v>0</v>
      </c>
      <c r="BL154" s="13" t="s">
        <v>215</v>
      </c>
      <c r="BM154" s="148" t="s">
        <v>340</v>
      </c>
    </row>
    <row r="155" spans="2:65" s="1" customFormat="1" ht="24.2" customHeight="1">
      <c r="B155" s="135"/>
      <c r="C155" s="136" t="s">
        <v>238</v>
      </c>
      <c r="D155" s="136" t="s">
        <v>168</v>
      </c>
      <c r="E155" s="137" t="s">
        <v>2444</v>
      </c>
      <c r="F155" s="138" t="s">
        <v>2445</v>
      </c>
      <c r="G155" s="139" t="s">
        <v>249</v>
      </c>
      <c r="H155" s="140">
        <v>380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40</v>
      </c>
      <c r="P155" s="146">
        <f t="shared" si="21"/>
        <v>0</v>
      </c>
      <c r="Q155" s="146">
        <v>0</v>
      </c>
      <c r="R155" s="146">
        <f t="shared" si="22"/>
        <v>0</v>
      </c>
      <c r="S155" s="146">
        <v>0</v>
      </c>
      <c r="T155" s="147">
        <f t="shared" si="23"/>
        <v>0</v>
      </c>
      <c r="AR155" s="148" t="s">
        <v>215</v>
      </c>
      <c r="AT155" s="148" t="s">
        <v>168</v>
      </c>
      <c r="AU155" s="148" t="s">
        <v>173</v>
      </c>
      <c r="AY155" s="13" t="s">
        <v>164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173</v>
      </c>
      <c r="BK155" s="149">
        <f t="shared" si="29"/>
        <v>0</v>
      </c>
      <c r="BL155" s="13" t="s">
        <v>215</v>
      </c>
      <c r="BM155" s="148" t="s">
        <v>348</v>
      </c>
    </row>
    <row r="156" spans="2:65" s="1" customFormat="1" ht="33" customHeight="1">
      <c r="B156" s="135"/>
      <c r="C156" s="136" t="s">
        <v>242</v>
      </c>
      <c r="D156" s="136" t="s">
        <v>168</v>
      </c>
      <c r="E156" s="137" t="s">
        <v>2446</v>
      </c>
      <c r="F156" s="138" t="s">
        <v>2447</v>
      </c>
      <c r="G156" s="139" t="s">
        <v>192</v>
      </c>
      <c r="H156" s="140">
        <v>2</v>
      </c>
      <c r="I156" s="141"/>
      <c r="J156" s="142">
        <f t="shared" si="20"/>
        <v>0</v>
      </c>
      <c r="K156" s="143"/>
      <c r="L156" s="28"/>
      <c r="M156" s="144" t="s">
        <v>1</v>
      </c>
      <c r="N156" s="145" t="s">
        <v>40</v>
      </c>
      <c r="P156" s="146">
        <f t="shared" si="21"/>
        <v>0</v>
      </c>
      <c r="Q156" s="146">
        <v>0</v>
      </c>
      <c r="R156" s="146">
        <f t="shared" si="22"/>
        <v>0</v>
      </c>
      <c r="S156" s="146">
        <v>0</v>
      </c>
      <c r="T156" s="147">
        <f t="shared" si="23"/>
        <v>0</v>
      </c>
      <c r="AR156" s="148" t="s">
        <v>215</v>
      </c>
      <c r="AT156" s="148" t="s">
        <v>168</v>
      </c>
      <c r="AU156" s="148" t="s">
        <v>173</v>
      </c>
      <c r="AY156" s="13" t="s">
        <v>164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173</v>
      </c>
      <c r="BK156" s="149">
        <f t="shared" si="29"/>
        <v>0</v>
      </c>
      <c r="BL156" s="13" t="s">
        <v>215</v>
      </c>
      <c r="BM156" s="148" t="s">
        <v>367</v>
      </c>
    </row>
    <row r="157" spans="2:65" s="1" customFormat="1" ht="24.2" customHeight="1">
      <c r="B157" s="135"/>
      <c r="C157" s="136" t="s">
        <v>255</v>
      </c>
      <c r="D157" s="136" t="s">
        <v>168</v>
      </c>
      <c r="E157" s="137" t="s">
        <v>2448</v>
      </c>
      <c r="F157" s="138" t="s">
        <v>2449</v>
      </c>
      <c r="G157" s="139" t="s">
        <v>192</v>
      </c>
      <c r="H157" s="140">
        <v>140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40</v>
      </c>
      <c r="P157" s="146">
        <f t="shared" si="21"/>
        <v>0</v>
      </c>
      <c r="Q157" s="146">
        <v>0</v>
      </c>
      <c r="R157" s="146">
        <f t="shared" si="22"/>
        <v>0</v>
      </c>
      <c r="S157" s="146">
        <v>0</v>
      </c>
      <c r="T157" s="147">
        <f t="shared" si="23"/>
        <v>0</v>
      </c>
      <c r="AR157" s="148" t="s">
        <v>215</v>
      </c>
      <c r="AT157" s="148" t="s">
        <v>168</v>
      </c>
      <c r="AU157" s="148" t="s">
        <v>173</v>
      </c>
      <c r="AY157" s="13" t="s">
        <v>164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173</v>
      </c>
      <c r="BK157" s="149">
        <f t="shared" si="29"/>
        <v>0</v>
      </c>
      <c r="BL157" s="13" t="s">
        <v>215</v>
      </c>
      <c r="BM157" s="148" t="s">
        <v>379</v>
      </c>
    </row>
    <row r="158" spans="2:65" s="1" customFormat="1" ht="24.2" customHeight="1">
      <c r="B158" s="135"/>
      <c r="C158" s="136" t="s">
        <v>259</v>
      </c>
      <c r="D158" s="136" t="s">
        <v>168</v>
      </c>
      <c r="E158" s="137" t="s">
        <v>2450</v>
      </c>
      <c r="F158" s="138" t="s">
        <v>2451</v>
      </c>
      <c r="G158" s="139" t="s">
        <v>249</v>
      </c>
      <c r="H158" s="140">
        <v>120</v>
      </c>
      <c r="I158" s="141"/>
      <c r="J158" s="142">
        <f t="shared" si="20"/>
        <v>0</v>
      </c>
      <c r="K158" s="143"/>
      <c r="L158" s="28"/>
      <c r="M158" s="144" t="s">
        <v>1</v>
      </c>
      <c r="N158" s="145" t="s">
        <v>40</v>
      </c>
      <c r="P158" s="146">
        <f t="shared" si="21"/>
        <v>0</v>
      </c>
      <c r="Q158" s="146">
        <v>0</v>
      </c>
      <c r="R158" s="146">
        <f t="shared" si="22"/>
        <v>0</v>
      </c>
      <c r="S158" s="146">
        <v>0</v>
      </c>
      <c r="T158" s="147">
        <f t="shared" si="23"/>
        <v>0</v>
      </c>
      <c r="AR158" s="148" t="s">
        <v>215</v>
      </c>
      <c r="AT158" s="148" t="s">
        <v>168</v>
      </c>
      <c r="AU158" s="148" t="s">
        <v>173</v>
      </c>
      <c r="AY158" s="13" t="s">
        <v>164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173</v>
      </c>
      <c r="BK158" s="149">
        <f t="shared" si="29"/>
        <v>0</v>
      </c>
      <c r="BL158" s="13" t="s">
        <v>215</v>
      </c>
      <c r="BM158" s="148" t="s">
        <v>387</v>
      </c>
    </row>
    <row r="159" spans="2:65" s="1" customFormat="1" ht="24.2" customHeight="1">
      <c r="B159" s="135"/>
      <c r="C159" s="136" t="s">
        <v>263</v>
      </c>
      <c r="D159" s="136" t="s">
        <v>168</v>
      </c>
      <c r="E159" s="137" t="s">
        <v>2452</v>
      </c>
      <c r="F159" s="138" t="s">
        <v>2453</v>
      </c>
      <c r="G159" s="139" t="s">
        <v>192</v>
      </c>
      <c r="H159" s="140">
        <v>4</v>
      </c>
      <c r="I159" s="141"/>
      <c r="J159" s="142">
        <f t="shared" si="20"/>
        <v>0</v>
      </c>
      <c r="K159" s="143"/>
      <c r="L159" s="28"/>
      <c r="M159" s="144" t="s">
        <v>1</v>
      </c>
      <c r="N159" s="145" t="s">
        <v>40</v>
      </c>
      <c r="P159" s="146">
        <f t="shared" si="21"/>
        <v>0</v>
      </c>
      <c r="Q159" s="146">
        <v>0</v>
      </c>
      <c r="R159" s="146">
        <f t="shared" si="22"/>
        <v>0</v>
      </c>
      <c r="S159" s="146">
        <v>0</v>
      </c>
      <c r="T159" s="147">
        <f t="shared" si="23"/>
        <v>0</v>
      </c>
      <c r="AR159" s="148" t="s">
        <v>215</v>
      </c>
      <c r="AT159" s="148" t="s">
        <v>168</v>
      </c>
      <c r="AU159" s="148" t="s">
        <v>173</v>
      </c>
      <c r="AY159" s="13" t="s">
        <v>164</v>
      </c>
      <c r="BE159" s="149">
        <f t="shared" si="24"/>
        <v>0</v>
      </c>
      <c r="BF159" s="149">
        <f t="shared" si="25"/>
        <v>0</v>
      </c>
      <c r="BG159" s="149">
        <f t="shared" si="26"/>
        <v>0</v>
      </c>
      <c r="BH159" s="149">
        <f t="shared" si="27"/>
        <v>0</v>
      </c>
      <c r="BI159" s="149">
        <f t="shared" si="28"/>
        <v>0</v>
      </c>
      <c r="BJ159" s="13" t="s">
        <v>173</v>
      </c>
      <c r="BK159" s="149">
        <f t="shared" si="29"/>
        <v>0</v>
      </c>
      <c r="BL159" s="13" t="s">
        <v>215</v>
      </c>
      <c r="BM159" s="148" t="s">
        <v>395</v>
      </c>
    </row>
    <row r="160" spans="2:65" s="1" customFormat="1" ht="24.2" customHeight="1">
      <c r="B160" s="135"/>
      <c r="C160" s="136" t="s">
        <v>267</v>
      </c>
      <c r="D160" s="136" t="s">
        <v>168</v>
      </c>
      <c r="E160" s="137" t="s">
        <v>2454</v>
      </c>
      <c r="F160" s="138" t="s">
        <v>2455</v>
      </c>
      <c r="G160" s="139" t="s">
        <v>249</v>
      </c>
      <c r="H160" s="140">
        <v>332</v>
      </c>
      <c r="I160" s="141"/>
      <c r="J160" s="142">
        <f t="shared" si="20"/>
        <v>0</v>
      </c>
      <c r="K160" s="143"/>
      <c r="L160" s="28"/>
      <c r="M160" s="144" t="s">
        <v>1</v>
      </c>
      <c r="N160" s="145" t="s">
        <v>40</v>
      </c>
      <c r="P160" s="146">
        <f t="shared" si="21"/>
        <v>0</v>
      </c>
      <c r="Q160" s="146">
        <v>0</v>
      </c>
      <c r="R160" s="146">
        <f t="shared" si="22"/>
        <v>0</v>
      </c>
      <c r="S160" s="146">
        <v>0</v>
      </c>
      <c r="T160" s="147">
        <f t="shared" si="23"/>
        <v>0</v>
      </c>
      <c r="AR160" s="148" t="s">
        <v>215</v>
      </c>
      <c r="AT160" s="148" t="s">
        <v>168</v>
      </c>
      <c r="AU160" s="148" t="s">
        <v>173</v>
      </c>
      <c r="AY160" s="13" t="s">
        <v>164</v>
      </c>
      <c r="BE160" s="149">
        <f t="shared" si="24"/>
        <v>0</v>
      </c>
      <c r="BF160" s="149">
        <f t="shared" si="25"/>
        <v>0</v>
      </c>
      <c r="BG160" s="149">
        <f t="shared" si="26"/>
        <v>0</v>
      </c>
      <c r="BH160" s="149">
        <f t="shared" si="27"/>
        <v>0</v>
      </c>
      <c r="BI160" s="149">
        <f t="shared" si="28"/>
        <v>0</v>
      </c>
      <c r="BJ160" s="13" t="s">
        <v>173</v>
      </c>
      <c r="BK160" s="149">
        <f t="shared" si="29"/>
        <v>0</v>
      </c>
      <c r="BL160" s="13" t="s">
        <v>215</v>
      </c>
      <c r="BM160" s="148" t="s">
        <v>404</v>
      </c>
    </row>
    <row r="161" spans="2:65" s="1" customFormat="1" ht="24.2" customHeight="1">
      <c r="B161" s="135"/>
      <c r="C161" s="136" t="s">
        <v>271</v>
      </c>
      <c r="D161" s="136" t="s">
        <v>168</v>
      </c>
      <c r="E161" s="137" t="s">
        <v>2456</v>
      </c>
      <c r="F161" s="138" t="s">
        <v>2457</v>
      </c>
      <c r="G161" s="139" t="s">
        <v>249</v>
      </c>
      <c r="H161" s="140">
        <v>170</v>
      </c>
      <c r="I161" s="141"/>
      <c r="J161" s="142">
        <f t="shared" si="20"/>
        <v>0</v>
      </c>
      <c r="K161" s="143"/>
      <c r="L161" s="28"/>
      <c r="M161" s="144" t="s">
        <v>1</v>
      </c>
      <c r="N161" s="145" t="s">
        <v>40</v>
      </c>
      <c r="P161" s="146">
        <f t="shared" si="21"/>
        <v>0</v>
      </c>
      <c r="Q161" s="146">
        <v>0</v>
      </c>
      <c r="R161" s="146">
        <f t="shared" si="22"/>
        <v>0</v>
      </c>
      <c r="S161" s="146">
        <v>0</v>
      </c>
      <c r="T161" s="147">
        <f t="shared" si="23"/>
        <v>0</v>
      </c>
      <c r="AR161" s="148" t="s">
        <v>215</v>
      </c>
      <c r="AT161" s="148" t="s">
        <v>168</v>
      </c>
      <c r="AU161" s="148" t="s">
        <v>173</v>
      </c>
      <c r="AY161" s="13" t="s">
        <v>164</v>
      </c>
      <c r="BE161" s="149">
        <f t="shared" si="24"/>
        <v>0</v>
      </c>
      <c r="BF161" s="149">
        <f t="shared" si="25"/>
        <v>0</v>
      </c>
      <c r="BG161" s="149">
        <f t="shared" si="26"/>
        <v>0</v>
      </c>
      <c r="BH161" s="149">
        <f t="shared" si="27"/>
        <v>0</v>
      </c>
      <c r="BI161" s="149">
        <f t="shared" si="28"/>
        <v>0</v>
      </c>
      <c r="BJ161" s="13" t="s">
        <v>173</v>
      </c>
      <c r="BK161" s="149">
        <f t="shared" si="29"/>
        <v>0</v>
      </c>
      <c r="BL161" s="13" t="s">
        <v>215</v>
      </c>
      <c r="BM161" s="148" t="s">
        <v>418</v>
      </c>
    </row>
    <row r="162" spans="2:65" s="1" customFormat="1" ht="24.2" customHeight="1">
      <c r="B162" s="135"/>
      <c r="C162" s="136" t="s">
        <v>609</v>
      </c>
      <c r="D162" s="136" t="s">
        <v>168</v>
      </c>
      <c r="E162" s="137" t="s">
        <v>2458</v>
      </c>
      <c r="F162" s="138" t="s">
        <v>2459</v>
      </c>
      <c r="G162" s="139" t="s">
        <v>249</v>
      </c>
      <c r="H162" s="140">
        <v>98</v>
      </c>
      <c r="I162" s="141"/>
      <c r="J162" s="142">
        <f t="shared" si="20"/>
        <v>0</v>
      </c>
      <c r="K162" s="143"/>
      <c r="L162" s="28"/>
      <c r="M162" s="144" t="s">
        <v>1</v>
      </c>
      <c r="N162" s="145" t="s">
        <v>40</v>
      </c>
      <c r="P162" s="146">
        <f t="shared" si="21"/>
        <v>0</v>
      </c>
      <c r="Q162" s="146">
        <v>0</v>
      </c>
      <c r="R162" s="146">
        <f t="shared" si="22"/>
        <v>0</v>
      </c>
      <c r="S162" s="146">
        <v>0</v>
      </c>
      <c r="T162" s="147">
        <f t="shared" si="23"/>
        <v>0</v>
      </c>
      <c r="AR162" s="148" t="s">
        <v>215</v>
      </c>
      <c r="AT162" s="148" t="s">
        <v>168</v>
      </c>
      <c r="AU162" s="148" t="s">
        <v>173</v>
      </c>
      <c r="AY162" s="13" t="s">
        <v>164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173</v>
      </c>
      <c r="BK162" s="149">
        <f t="shared" si="29"/>
        <v>0</v>
      </c>
      <c r="BL162" s="13" t="s">
        <v>215</v>
      </c>
      <c r="BM162" s="148" t="s">
        <v>427</v>
      </c>
    </row>
    <row r="163" spans="2:65" s="1" customFormat="1" ht="24.2" customHeight="1">
      <c r="B163" s="135"/>
      <c r="C163" s="136" t="s">
        <v>276</v>
      </c>
      <c r="D163" s="136" t="s">
        <v>168</v>
      </c>
      <c r="E163" s="137" t="s">
        <v>2460</v>
      </c>
      <c r="F163" s="138" t="s">
        <v>2461</v>
      </c>
      <c r="G163" s="139" t="s">
        <v>249</v>
      </c>
      <c r="H163" s="140">
        <v>80</v>
      </c>
      <c r="I163" s="141"/>
      <c r="J163" s="142">
        <f t="shared" si="20"/>
        <v>0</v>
      </c>
      <c r="K163" s="143"/>
      <c r="L163" s="28"/>
      <c r="M163" s="144" t="s">
        <v>1</v>
      </c>
      <c r="N163" s="145" t="s">
        <v>40</v>
      </c>
      <c r="P163" s="146">
        <f t="shared" si="21"/>
        <v>0</v>
      </c>
      <c r="Q163" s="146">
        <v>0</v>
      </c>
      <c r="R163" s="146">
        <f t="shared" si="22"/>
        <v>0</v>
      </c>
      <c r="S163" s="146">
        <v>0</v>
      </c>
      <c r="T163" s="147">
        <f t="shared" si="23"/>
        <v>0</v>
      </c>
      <c r="AR163" s="148" t="s">
        <v>215</v>
      </c>
      <c r="AT163" s="148" t="s">
        <v>168</v>
      </c>
      <c r="AU163" s="148" t="s">
        <v>173</v>
      </c>
      <c r="AY163" s="13" t="s">
        <v>164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173</v>
      </c>
      <c r="BK163" s="149">
        <f t="shared" si="29"/>
        <v>0</v>
      </c>
      <c r="BL163" s="13" t="s">
        <v>215</v>
      </c>
      <c r="BM163" s="148" t="s">
        <v>435</v>
      </c>
    </row>
    <row r="164" spans="2:65" s="1" customFormat="1" ht="24.2" customHeight="1">
      <c r="B164" s="135"/>
      <c r="C164" s="136" t="s">
        <v>280</v>
      </c>
      <c r="D164" s="136" t="s">
        <v>168</v>
      </c>
      <c r="E164" s="137" t="s">
        <v>2462</v>
      </c>
      <c r="F164" s="138" t="s">
        <v>2463</v>
      </c>
      <c r="G164" s="139" t="s">
        <v>249</v>
      </c>
      <c r="H164" s="140">
        <v>52</v>
      </c>
      <c r="I164" s="141"/>
      <c r="J164" s="142">
        <f t="shared" si="20"/>
        <v>0</v>
      </c>
      <c r="K164" s="143"/>
      <c r="L164" s="28"/>
      <c r="M164" s="144" t="s">
        <v>1</v>
      </c>
      <c r="N164" s="145" t="s">
        <v>40</v>
      </c>
      <c r="P164" s="146">
        <f t="shared" si="21"/>
        <v>0</v>
      </c>
      <c r="Q164" s="146">
        <v>0</v>
      </c>
      <c r="R164" s="146">
        <f t="shared" si="22"/>
        <v>0</v>
      </c>
      <c r="S164" s="146">
        <v>0</v>
      </c>
      <c r="T164" s="147">
        <f t="shared" si="23"/>
        <v>0</v>
      </c>
      <c r="AR164" s="148" t="s">
        <v>215</v>
      </c>
      <c r="AT164" s="148" t="s">
        <v>168</v>
      </c>
      <c r="AU164" s="148" t="s">
        <v>173</v>
      </c>
      <c r="AY164" s="13" t="s">
        <v>164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173</v>
      </c>
      <c r="BK164" s="149">
        <f t="shared" si="29"/>
        <v>0</v>
      </c>
      <c r="BL164" s="13" t="s">
        <v>215</v>
      </c>
      <c r="BM164" s="148" t="s">
        <v>445</v>
      </c>
    </row>
    <row r="165" spans="2:65" s="1" customFormat="1" ht="24.2" customHeight="1">
      <c r="B165" s="135"/>
      <c r="C165" s="136" t="s">
        <v>284</v>
      </c>
      <c r="D165" s="136" t="s">
        <v>168</v>
      </c>
      <c r="E165" s="137" t="s">
        <v>2464</v>
      </c>
      <c r="F165" s="138" t="s">
        <v>2465</v>
      </c>
      <c r="G165" s="139" t="s">
        <v>249</v>
      </c>
      <c r="H165" s="140">
        <v>346</v>
      </c>
      <c r="I165" s="141"/>
      <c r="J165" s="142">
        <f t="shared" si="20"/>
        <v>0</v>
      </c>
      <c r="K165" s="143"/>
      <c r="L165" s="28"/>
      <c r="M165" s="144" t="s">
        <v>1</v>
      </c>
      <c r="N165" s="145" t="s">
        <v>40</v>
      </c>
      <c r="P165" s="146">
        <f t="shared" si="21"/>
        <v>0</v>
      </c>
      <c r="Q165" s="146">
        <v>0</v>
      </c>
      <c r="R165" s="146">
        <f t="shared" si="22"/>
        <v>0</v>
      </c>
      <c r="S165" s="146">
        <v>0</v>
      </c>
      <c r="T165" s="147">
        <f t="shared" si="23"/>
        <v>0</v>
      </c>
      <c r="AR165" s="148" t="s">
        <v>215</v>
      </c>
      <c r="AT165" s="148" t="s">
        <v>168</v>
      </c>
      <c r="AU165" s="148" t="s">
        <v>173</v>
      </c>
      <c r="AY165" s="13" t="s">
        <v>164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173</v>
      </c>
      <c r="BK165" s="149">
        <f t="shared" si="29"/>
        <v>0</v>
      </c>
      <c r="BL165" s="13" t="s">
        <v>215</v>
      </c>
      <c r="BM165" s="148" t="s">
        <v>453</v>
      </c>
    </row>
    <row r="166" spans="2:65" s="1" customFormat="1" ht="24.2" customHeight="1">
      <c r="B166" s="135"/>
      <c r="C166" s="136" t="s">
        <v>288</v>
      </c>
      <c r="D166" s="136" t="s">
        <v>168</v>
      </c>
      <c r="E166" s="137" t="s">
        <v>2466</v>
      </c>
      <c r="F166" s="138" t="s">
        <v>2467</v>
      </c>
      <c r="G166" s="139" t="s">
        <v>249</v>
      </c>
      <c r="H166" s="140">
        <v>16</v>
      </c>
      <c r="I166" s="141"/>
      <c r="J166" s="142">
        <f t="shared" si="20"/>
        <v>0</v>
      </c>
      <c r="K166" s="143"/>
      <c r="L166" s="28"/>
      <c r="M166" s="144" t="s">
        <v>1</v>
      </c>
      <c r="N166" s="145" t="s">
        <v>40</v>
      </c>
      <c r="P166" s="146">
        <f t="shared" si="21"/>
        <v>0</v>
      </c>
      <c r="Q166" s="146">
        <v>0</v>
      </c>
      <c r="R166" s="146">
        <f t="shared" si="22"/>
        <v>0</v>
      </c>
      <c r="S166" s="146">
        <v>0</v>
      </c>
      <c r="T166" s="147">
        <f t="shared" si="23"/>
        <v>0</v>
      </c>
      <c r="AR166" s="148" t="s">
        <v>215</v>
      </c>
      <c r="AT166" s="148" t="s">
        <v>168</v>
      </c>
      <c r="AU166" s="148" t="s">
        <v>173</v>
      </c>
      <c r="AY166" s="13" t="s">
        <v>164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173</v>
      </c>
      <c r="BK166" s="149">
        <f t="shared" si="29"/>
        <v>0</v>
      </c>
      <c r="BL166" s="13" t="s">
        <v>215</v>
      </c>
      <c r="BM166" s="148" t="s">
        <v>463</v>
      </c>
    </row>
    <row r="167" spans="2:65" s="1" customFormat="1" ht="24.2" customHeight="1">
      <c r="B167" s="135"/>
      <c r="C167" s="136" t="s">
        <v>292</v>
      </c>
      <c r="D167" s="136" t="s">
        <v>168</v>
      </c>
      <c r="E167" s="137" t="s">
        <v>2468</v>
      </c>
      <c r="F167" s="138" t="s">
        <v>2469</v>
      </c>
      <c r="G167" s="139" t="s">
        <v>192</v>
      </c>
      <c r="H167" s="140">
        <v>520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40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R167" s="148" t="s">
        <v>215</v>
      </c>
      <c r="AT167" s="148" t="s">
        <v>168</v>
      </c>
      <c r="AU167" s="148" t="s">
        <v>173</v>
      </c>
      <c r="AY167" s="13" t="s">
        <v>164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173</v>
      </c>
      <c r="BK167" s="149">
        <f t="shared" si="29"/>
        <v>0</v>
      </c>
      <c r="BL167" s="13" t="s">
        <v>215</v>
      </c>
      <c r="BM167" s="148" t="s">
        <v>473</v>
      </c>
    </row>
    <row r="168" spans="2:65" s="1" customFormat="1" ht="21.75" customHeight="1">
      <c r="B168" s="135"/>
      <c r="C168" s="136" t="s">
        <v>296</v>
      </c>
      <c r="D168" s="136" t="s">
        <v>168</v>
      </c>
      <c r="E168" s="137" t="s">
        <v>2470</v>
      </c>
      <c r="F168" s="138" t="s">
        <v>2471</v>
      </c>
      <c r="G168" s="139" t="s">
        <v>249</v>
      </c>
      <c r="H168" s="140">
        <v>1078</v>
      </c>
      <c r="I168" s="141"/>
      <c r="J168" s="142">
        <f t="shared" si="20"/>
        <v>0</v>
      </c>
      <c r="K168" s="143"/>
      <c r="L168" s="28"/>
      <c r="M168" s="144" t="s">
        <v>1</v>
      </c>
      <c r="N168" s="145" t="s">
        <v>40</v>
      </c>
      <c r="P168" s="146">
        <f t="shared" si="21"/>
        <v>0</v>
      </c>
      <c r="Q168" s="146">
        <v>0</v>
      </c>
      <c r="R168" s="146">
        <f t="shared" si="22"/>
        <v>0</v>
      </c>
      <c r="S168" s="146">
        <v>0</v>
      </c>
      <c r="T168" s="147">
        <f t="shared" si="23"/>
        <v>0</v>
      </c>
      <c r="AR168" s="148" t="s">
        <v>215</v>
      </c>
      <c r="AT168" s="148" t="s">
        <v>168</v>
      </c>
      <c r="AU168" s="148" t="s">
        <v>173</v>
      </c>
      <c r="AY168" s="13" t="s">
        <v>164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173</v>
      </c>
      <c r="BK168" s="149">
        <f t="shared" si="29"/>
        <v>0</v>
      </c>
      <c r="BL168" s="13" t="s">
        <v>215</v>
      </c>
      <c r="BM168" s="148" t="s">
        <v>484</v>
      </c>
    </row>
    <row r="169" spans="2:65" s="1" customFormat="1" ht="16.5" customHeight="1">
      <c r="B169" s="135"/>
      <c r="C169" s="136" t="s">
        <v>300</v>
      </c>
      <c r="D169" s="136" t="s">
        <v>168</v>
      </c>
      <c r="E169" s="137" t="s">
        <v>2472</v>
      </c>
      <c r="F169" s="138" t="s">
        <v>2473</v>
      </c>
      <c r="G169" s="139" t="s">
        <v>249</v>
      </c>
      <c r="H169" s="140">
        <v>16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40</v>
      </c>
      <c r="P169" s="146">
        <f t="shared" si="21"/>
        <v>0</v>
      </c>
      <c r="Q169" s="146">
        <v>0</v>
      </c>
      <c r="R169" s="146">
        <f t="shared" si="22"/>
        <v>0</v>
      </c>
      <c r="S169" s="146">
        <v>0</v>
      </c>
      <c r="T169" s="147">
        <f t="shared" si="23"/>
        <v>0</v>
      </c>
      <c r="AR169" s="148" t="s">
        <v>215</v>
      </c>
      <c r="AT169" s="148" t="s">
        <v>168</v>
      </c>
      <c r="AU169" s="148" t="s">
        <v>173</v>
      </c>
      <c r="AY169" s="13" t="s">
        <v>164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173</v>
      </c>
      <c r="BK169" s="149">
        <f t="shared" si="29"/>
        <v>0</v>
      </c>
      <c r="BL169" s="13" t="s">
        <v>215</v>
      </c>
      <c r="BM169" s="148" t="s">
        <v>314</v>
      </c>
    </row>
    <row r="170" spans="2:65" s="1" customFormat="1" ht="24.2" customHeight="1">
      <c r="B170" s="135"/>
      <c r="C170" s="136" t="s">
        <v>304</v>
      </c>
      <c r="D170" s="136" t="s">
        <v>168</v>
      </c>
      <c r="E170" s="137" t="s">
        <v>2474</v>
      </c>
      <c r="F170" s="138" t="s">
        <v>2475</v>
      </c>
      <c r="G170" s="139" t="s">
        <v>192</v>
      </c>
      <c r="H170" s="140">
        <v>60</v>
      </c>
      <c r="I170" s="141"/>
      <c r="J170" s="142">
        <f t="shared" si="20"/>
        <v>0</v>
      </c>
      <c r="K170" s="143"/>
      <c r="L170" s="28"/>
      <c r="M170" s="144" t="s">
        <v>1</v>
      </c>
      <c r="N170" s="145" t="s">
        <v>40</v>
      </c>
      <c r="P170" s="146">
        <f t="shared" si="21"/>
        <v>0</v>
      </c>
      <c r="Q170" s="146">
        <v>0</v>
      </c>
      <c r="R170" s="146">
        <f t="shared" si="22"/>
        <v>0</v>
      </c>
      <c r="S170" s="146">
        <v>0</v>
      </c>
      <c r="T170" s="147">
        <f t="shared" si="23"/>
        <v>0</v>
      </c>
      <c r="AR170" s="148" t="s">
        <v>215</v>
      </c>
      <c r="AT170" s="148" t="s">
        <v>168</v>
      </c>
      <c r="AU170" s="148" t="s">
        <v>173</v>
      </c>
      <c r="AY170" s="13" t="s">
        <v>164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173</v>
      </c>
      <c r="BK170" s="149">
        <f t="shared" si="29"/>
        <v>0</v>
      </c>
      <c r="BL170" s="13" t="s">
        <v>215</v>
      </c>
      <c r="BM170" s="148" t="s">
        <v>246</v>
      </c>
    </row>
    <row r="171" spans="2:65" s="1" customFormat="1" ht="21.75" customHeight="1">
      <c r="B171" s="135"/>
      <c r="C171" s="136" t="s">
        <v>322</v>
      </c>
      <c r="D171" s="136" t="s">
        <v>168</v>
      </c>
      <c r="E171" s="137" t="s">
        <v>2476</v>
      </c>
      <c r="F171" s="138" t="s">
        <v>2477</v>
      </c>
      <c r="G171" s="139" t="s">
        <v>192</v>
      </c>
      <c r="H171" s="140">
        <v>4</v>
      </c>
      <c r="I171" s="141"/>
      <c r="J171" s="142">
        <f t="shared" si="20"/>
        <v>0</v>
      </c>
      <c r="K171" s="143"/>
      <c r="L171" s="28"/>
      <c r="M171" s="144" t="s">
        <v>1</v>
      </c>
      <c r="N171" s="14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215</v>
      </c>
      <c r="AT171" s="148" t="s">
        <v>168</v>
      </c>
      <c r="AU171" s="148" t="s">
        <v>173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215</v>
      </c>
      <c r="BM171" s="148" t="s">
        <v>182</v>
      </c>
    </row>
    <row r="172" spans="2:65" s="1" customFormat="1" ht="33" customHeight="1">
      <c r="B172" s="135"/>
      <c r="C172" s="136" t="s">
        <v>326</v>
      </c>
      <c r="D172" s="136" t="s">
        <v>168</v>
      </c>
      <c r="E172" s="137" t="s">
        <v>2478</v>
      </c>
      <c r="F172" s="138" t="s">
        <v>2479</v>
      </c>
      <c r="G172" s="139" t="s">
        <v>274</v>
      </c>
      <c r="H172" s="140">
        <v>4.6399999999999997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215</v>
      </c>
      <c r="AT172" s="148" t="s">
        <v>168</v>
      </c>
      <c r="AU172" s="148" t="s">
        <v>173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215</v>
      </c>
      <c r="BM172" s="148" t="s">
        <v>189</v>
      </c>
    </row>
    <row r="173" spans="2:65" s="1" customFormat="1" ht="24.2" customHeight="1">
      <c r="B173" s="135"/>
      <c r="C173" s="136" t="s">
        <v>330</v>
      </c>
      <c r="D173" s="136" t="s">
        <v>168</v>
      </c>
      <c r="E173" s="137" t="s">
        <v>2480</v>
      </c>
      <c r="F173" s="138" t="s">
        <v>2481</v>
      </c>
      <c r="G173" s="139" t="s">
        <v>1052</v>
      </c>
      <c r="H173" s="166"/>
      <c r="I173" s="141"/>
      <c r="J173" s="142">
        <f t="shared" si="20"/>
        <v>0</v>
      </c>
      <c r="K173" s="143"/>
      <c r="L173" s="28"/>
      <c r="M173" s="144" t="s">
        <v>1</v>
      </c>
      <c r="N173" s="14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215</v>
      </c>
      <c r="AT173" s="148" t="s">
        <v>168</v>
      </c>
      <c r="AU173" s="148" t="s">
        <v>173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215</v>
      </c>
      <c r="BM173" s="148" t="s">
        <v>194</v>
      </c>
    </row>
    <row r="174" spans="2:65" s="11" customFormat="1" ht="22.9" customHeight="1">
      <c r="B174" s="123"/>
      <c r="D174" s="124" t="s">
        <v>73</v>
      </c>
      <c r="E174" s="133" t="s">
        <v>2482</v>
      </c>
      <c r="F174" s="133" t="s">
        <v>2483</v>
      </c>
      <c r="I174" s="126"/>
      <c r="J174" s="134">
        <f>BK174</f>
        <v>0</v>
      </c>
      <c r="L174" s="123"/>
      <c r="M174" s="128"/>
      <c r="P174" s="129">
        <f>SUM(P175:P201)</f>
        <v>0</v>
      </c>
      <c r="R174" s="129">
        <f>SUM(R175:R201)</f>
        <v>0</v>
      </c>
      <c r="T174" s="130">
        <f>SUM(T175:T201)</f>
        <v>0</v>
      </c>
      <c r="AR174" s="124" t="s">
        <v>173</v>
      </c>
      <c r="AT174" s="131" t="s">
        <v>73</v>
      </c>
      <c r="AU174" s="131" t="s">
        <v>82</v>
      </c>
      <c r="AY174" s="124" t="s">
        <v>164</v>
      </c>
      <c r="BK174" s="132">
        <f>SUM(BK175:BK201)</f>
        <v>0</v>
      </c>
    </row>
    <row r="175" spans="2:65" s="1" customFormat="1" ht="16.5" customHeight="1">
      <c r="B175" s="135"/>
      <c r="C175" s="136" t="s">
        <v>334</v>
      </c>
      <c r="D175" s="136" t="s">
        <v>168</v>
      </c>
      <c r="E175" s="137" t="s">
        <v>2484</v>
      </c>
      <c r="F175" s="138" t="s">
        <v>2485</v>
      </c>
      <c r="G175" s="139" t="s">
        <v>192</v>
      </c>
      <c r="H175" s="140">
        <v>58</v>
      </c>
      <c r="I175" s="141"/>
      <c r="J175" s="142">
        <f t="shared" ref="J175:J201" si="30">ROUND(I175*H175,2)</f>
        <v>0</v>
      </c>
      <c r="K175" s="143"/>
      <c r="L175" s="28"/>
      <c r="M175" s="144" t="s">
        <v>1</v>
      </c>
      <c r="N175" s="145" t="s">
        <v>40</v>
      </c>
      <c r="P175" s="146">
        <f t="shared" ref="P175:P201" si="31">O175*H175</f>
        <v>0</v>
      </c>
      <c r="Q175" s="146">
        <v>0</v>
      </c>
      <c r="R175" s="146">
        <f t="shared" ref="R175:R201" si="32">Q175*H175</f>
        <v>0</v>
      </c>
      <c r="S175" s="146">
        <v>0</v>
      </c>
      <c r="T175" s="147">
        <f t="shared" ref="T175:T201" si="33">S175*H175</f>
        <v>0</v>
      </c>
      <c r="AR175" s="148" t="s">
        <v>215</v>
      </c>
      <c r="AT175" s="148" t="s">
        <v>168</v>
      </c>
      <c r="AU175" s="148" t="s">
        <v>173</v>
      </c>
      <c r="AY175" s="13" t="s">
        <v>164</v>
      </c>
      <c r="BE175" s="149">
        <f t="shared" ref="BE175:BE201" si="34">IF(N175="základná",J175,0)</f>
        <v>0</v>
      </c>
      <c r="BF175" s="149">
        <f t="shared" ref="BF175:BF201" si="35">IF(N175="znížená",J175,0)</f>
        <v>0</v>
      </c>
      <c r="BG175" s="149">
        <f t="shared" ref="BG175:BG201" si="36">IF(N175="zákl. prenesená",J175,0)</f>
        <v>0</v>
      </c>
      <c r="BH175" s="149">
        <f t="shared" ref="BH175:BH201" si="37">IF(N175="zníž. prenesená",J175,0)</f>
        <v>0</v>
      </c>
      <c r="BI175" s="149">
        <f t="shared" ref="BI175:BI201" si="38">IF(N175="nulová",J175,0)</f>
        <v>0</v>
      </c>
      <c r="BJ175" s="13" t="s">
        <v>173</v>
      </c>
      <c r="BK175" s="149">
        <f t="shared" ref="BK175:BK201" si="39">ROUND(I175*H175,2)</f>
        <v>0</v>
      </c>
      <c r="BL175" s="13" t="s">
        <v>215</v>
      </c>
      <c r="BM175" s="148" t="s">
        <v>251</v>
      </c>
    </row>
    <row r="176" spans="2:65" s="1" customFormat="1" ht="24.2" customHeight="1">
      <c r="B176" s="135"/>
      <c r="C176" s="155" t="s">
        <v>340</v>
      </c>
      <c r="D176" s="155" t="s">
        <v>556</v>
      </c>
      <c r="E176" s="156" t="s">
        <v>2486</v>
      </c>
      <c r="F176" s="157" t="s">
        <v>2487</v>
      </c>
      <c r="G176" s="158" t="s">
        <v>192</v>
      </c>
      <c r="H176" s="159">
        <v>58</v>
      </c>
      <c r="I176" s="160"/>
      <c r="J176" s="161">
        <f t="shared" si="30"/>
        <v>0</v>
      </c>
      <c r="K176" s="162"/>
      <c r="L176" s="163"/>
      <c r="M176" s="164" t="s">
        <v>1</v>
      </c>
      <c r="N176" s="165" t="s">
        <v>40</v>
      </c>
      <c r="P176" s="146">
        <f t="shared" si="31"/>
        <v>0</v>
      </c>
      <c r="Q176" s="146">
        <v>0</v>
      </c>
      <c r="R176" s="146">
        <f t="shared" si="32"/>
        <v>0</v>
      </c>
      <c r="S176" s="146">
        <v>0</v>
      </c>
      <c r="T176" s="147">
        <f t="shared" si="33"/>
        <v>0</v>
      </c>
      <c r="AR176" s="148" t="s">
        <v>284</v>
      </c>
      <c r="AT176" s="148" t="s">
        <v>556</v>
      </c>
      <c r="AU176" s="148" t="s">
        <v>173</v>
      </c>
      <c r="AY176" s="13" t="s">
        <v>164</v>
      </c>
      <c r="BE176" s="149">
        <f t="shared" si="34"/>
        <v>0</v>
      </c>
      <c r="BF176" s="149">
        <f t="shared" si="35"/>
        <v>0</v>
      </c>
      <c r="BG176" s="149">
        <f t="shared" si="36"/>
        <v>0</v>
      </c>
      <c r="BH176" s="149">
        <f t="shared" si="37"/>
        <v>0</v>
      </c>
      <c r="BI176" s="149">
        <f t="shared" si="38"/>
        <v>0</v>
      </c>
      <c r="BJ176" s="13" t="s">
        <v>173</v>
      </c>
      <c r="BK176" s="149">
        <f t="shared" si="39"/>
        <v>0</v>
      </c>
      <c r="BL176" s="13" t="s">
        <v>215</v>
      </c>
      <c r="BM176" s="148" t="s">
        <v>778</v>
      </c>
    </row>
    <row r="177" spans="2:65" s="1" customFormat="1" ht="24.2" customHeight="1">
      <c r="B177" s="135"/>
      <c r="C177" s="155" t="s">
        <v>344</v>
      </c>
      <c r="D177" s="155" t="s">
        <v>556</v>
      </c>
      <c r="E177" s="156" t="s">
        <v>2488</v>
      </c>
      <c r="F177" s="157" t="s">
        <v>2489</v>
      </c>
      <c r="G177" s="158" t="s">
        <v>192</v>
      </c>
      <c r="H177" s="159">
        <v>2</v>
      </c>
      <c r="I177" s="160"/>
      <c r="J177" s="161">
        <f t="shared" si="30"/>
        <v>0</v>
      </c>
      <c r="K177" s="162"/>
      <c r="L177" s="163"/>
      <c r="M177" s="164" t="s">
        <v>1</v>
      </c>
      <c r="N177" s="165" t="s">
        <v>40</v>
      </c>
      <c r="P177" s="146">
        <f t="shared" si="31"/>
        <v>0</v>
      </c>
      <c r="Q177" s="146">
        <v>0</v>
      </c>
      <c r="R177" s="146">
        <f t="shared" si="32"/>
        <v>0</v>
      </c>
      <c r="S177" s="146">
        <v>0</v>
      </c>
      <c r="T177" s="147">
        <f t="shared" si="33"/>
        <v>0</v>
      </c>
      <c r="AR177" s="148" t="s">
        <v>284</v>
      </c>
      <c r="AT177" s="148" t="s">
        <v>556</v>
      </c>
      <c r="AU177" s="148" t="s">
        <v>173</v>
      </c>
      <c r="AY177" s="13" t="s">
        <v>164</v>
      </c>
      <c r="BE177" s="149">
        <f t="shared" si="34"/>
        <v>0</v>
      </c>
      <c r="BF177" s="149">
        <f t="shared" si="35"/>
        <v>0</v>
      </c>
      <c r="BG177" s="149">
        <f t="shared" si="36"/>
        <v>0</v>
      </c>
      <c r="BH177" s="149">
        <f t="shared" si="37"/>
        <v>0</v>
      </c>
      <c r="BI177" s="149">
        <f t="shared" si="38"/>
        <v>0</v>
      </c>
      <c r="BJ177" s="13" t="s">
        <v>173</v>
      </c>
      <c r="BK177" s="149">
        <f t="shared" si="39"/>
        <v>0</v>
      </c>
      <c r="BL177" s="13" t="s">
        <v>215</v>
      </c>
      <c r="BM177" s="148" t="s">
        <v>786</v>
      </c>
    </row>
    <row r="178" spans="2:65" s="1" customFormat="1" ht="16.5" customHeight="1">
      <c r="B178" s="135"/>
      <c r="C178" s="136" t="s">
        <v>348</v>
      </c>
      <c r="D178" s="136" t="s">
        <v>168</v>
      </c>
      <c r="E178" s="137" t="s">
        <v>2490</v>
      </c>
      <c r="F178" s="138" t="s">
        <v>2491</v>
      </c>
      <c r="G178" s="139" t="s">
        <v>192</v>
      </c>
      <c r="H178" s="140">
        <v>2</v>
      </c>
      <c r="I178" s="141"/>
      <c r="J178" s="142">
        <f t="shared" si="30"/>
        <v>0</v>
      </c>
      <c r="K178" s="143"/>
      <c r="L178" s="28"/>
      <c r="M178" s="144" t="s">
        <v>1</v>
      </c>
      <c r="N178" s="145" t="s">
        <v>40</v>
      </c>
      <c r="P178" s="146">
        <f t="shared" si="31"/>
        <v>0</v>
      </c>
      <c r="Q178" s="146">
        <v>0</v>
      </c>
      <c r="R178" s="146">
        <f t="shared" si="32"/>
        <v>0</v>
      </c>
      <c r="S178" s="146">
        <v>0</v>
      </c>
      <c r="T178" s="147">
        <f t="shared" si="33"/>
        <v>0</v>
      </c>
      <c r="AR178" s="148" t="s">
        <v>215</v>
      </c>
      <c r="AT178" s="148" t="s">
        <v>168</v>
      </c>
      <c r="AU178" s="148" t="s">
        <v>173</v>
      </c>
      <c r="AY178" s="13" t="s">
        <v>164</v>
      </c>
      <c r="BE178" s="149">
        <f t="shared" si="34"/>
        <v>0</v>
      </c>
      <c r="BF178" s="149">
        <f t="shared" si="35"/>
        <v>0</v>
      </c>
      <c r="BG178" s="149">
        <f t="shared" si="36"/>
        <v>0</v>
      </c>
      <c r="BH178" s="149">
        <f t="shared" si="37"/>
        <v>0</v>
      </c>
      <c r="BI178" s="149">
        <f t="shared" si="38"/>
        <v>0</v>
      </c>
      <c r="BJ178" s="13" t="s">
        <v>173</v>
      </c>
      <c r="BK178" s="149">
        <f t="shared" si="39"/>
        <v>0</v>
      </c>
      <c r="BL178" s="13" t="s">
        <v>215</v>
      </c>
      <c r="BM178" s="148" t="s">
        <v>794</v>
      </c>
    </row>
    <row r="179" spans="2:65" s="1" customFormat="1" ht="16.5" customHeight="1">
      <c r="B179" s="135"/>
      <c r="C179" s="136" t="s">
        <v>360</v>
      </c>
      <c r="D179" s="136" t="s">
        <v>168</v>
      </c>
      <c r="E179" s="137" t="s">
        <v>2492</v>
      </c>
      <c r="F179" s="138" t="s">
        <v>2493</v>
      </c>
      <c r="G179" s="139" t="s">
        <v>192</v>
      </c>
      <c r="H179" s="140">
        <v>70</v>
      </c>
      <c r="I179" s="141"/>
      <c r="J179" s="142">
        <f t="shared" si="30"/>
        <v>0</v>
      </c>
      <c r="K179" s="143"/>
      <c r="L179" s="28"/>
      <c r="M179" s="144" t="s">
        <v>1</v>
      </c>
      <c r="N179" s="145" t="s">
        <v>40</v>
      </c>
      <c r="P179" s="146">
        <f t="shared" si="31"/>
        <v>0</v>
      </c>
      <c r="Q179" s="146">
        <v>0</v>
      </c>
      <c r="R179" s="146">
        <f t="shared" si="32"/>
        <v>0</v>
      </c>
      <c r="S179" s="146">
        <v>0</v>
      </c>
      <c r="T179" s="147">
        <f t="shared" si="33"/>
        <v>0</v>
      </c>
      <c r="AR179" s="148" t="s">
        <v>215</v>
      </c>
      <c r="AT179" s="148" t="s">
        <v>168</v>
      </c>
      <c r="AU179" s="148" t="s">
        <v>173</v>
      </c>
      <c r="AY179" s="13" t="s">
        <v>164</v>
      </c>
      <c r="BE179" s="149">
        <f t="shared" si="34"/>
        <v>0</v>
      </c>
      <c r="BF179" s="149">
        <f t="shared" si="35"/>
        <v>0</v>
      </c>
      <c r="BG179" s="149">
        <f t="shared" si="36"/>
        <v>0</v>
      </c>
      <c r="BH179" s="149">
        <f t="shared" si="37"/>
        <v>0</v>
      </c>
      <c r="BI179" s="149">
        <f t="shared" si="38"/>
        <v>0</v>
      </c>
      <c r="BJ179" s="13" t="s">
        <v>173</v>
      </c>
      <c r="BK179" s="149">
        <f t="shared" si="39"/>
        <v>0</v>
      </c>
      <c r="BL179" s="13" t="s">
        <v>215</v>
      </c>
      <c r="BM179" s="148" t="s">
        <v>802</v>
      </c>
    </row>
    <row r="180" spans="2:65" s="1" customFormat="1" ht="24.2" customHeight="1">
      <c r="B180" s="135"/>
      <c r="C180" s="155" t="s">
        <v>367</v>
      </c>
      <c r="D180" s="155" t="s">
        <v>556</v>
      </c>
      <c r="E180" s="156" t="s">
        <v>2494</v>
      </c>
      <c r="F180" s="157" t="s">
        <v>2495</v>
      </c>
      <c r="G180" s="158" t="s">
        <v>192</v>
      </c>
      <c r="H180" s="159">
        <v>70</v>
      </c>
      <c r="I180" s="160"/>
      <c r="J180" s="161">
        <f t="shared" si="30"/>
        <v>0</v>
      </c>
      <c r="K180" s="162"/>
      <c r="L180" s="163"/>
      <c r="M180" s="164" t="s">
        <v>1</v>
      </c>
      <c r="N180" s="165" t="s">
        <v>40</v>
      </c>
      <c r="P180" s="146">
        <f t="shared" si="31"/>
        <v>0</v>
      </c>
      <c r="Q180" s="146">
        <v>0</v>
      </c>
      <c r="R180" s="146">
        <f t="shared" si="32"/>
        <v>0</v>
      </c>
      <c r="S180" s="146">
        <v>0</v>
      </c>
      <c r="T180" s="147">
        <f t="shared" si="33"/>
        <v>0</v>
      </c>
      <c r="AR180" s="148" t="s">
        <v>284</v>
      </c>
      <c r="AT180" s="148" t="s">
        <v>556</v>
      </c>
      <c r="AU180" s="148" t="s">
        <v>173</v>
      </c>
      <c r="AY180" s="13" t="s">
        <v>164</v>
      </c>
      <c r="BE180" s="149">
        <f t="shared" si="34"/>
        <v>0</v>
      </c>
      <c r="BF180" s="149">
        <f t="shared" si="35"/>
        <v>0</v>
      </c>
      <c r="BG180" s="149">
        <f t="shared" si="36"/>
        <v>0</v>
      </c>
      <c r="BH180" s="149">
        <f t="shared" si="37"/>
        <v>0</v>
      </c>
      <c r="BI180" s="149">
        <f t="shared" si="38"/>
        <v>0</v>
      </c>
      <c r="BJ180" s="13" t="s">
        <v>173</v>
      </c>
      <c r="BK180" s="149">
        <f t="shared" si="39"/>
        <v>0</v>
      </c>
      <c r="BL180" s="13" t="s">
        <v>215</v>
      </c>
      <c r="BM180" s="148" t="s">
        <v>810</v>
      </c>
    </row>
    <row r="181" spans="2:65" s="1" customFormat="1" ht="24.2" customHeight="1">
      <c r="B181" s="135"/>
      <c r="C181" s="136" t="s">
        <v>373</v>
      </c>
      <c r="D181" s="136" t="s">
        <v>168</v>
      </c>
      <c r="E181" s="137" t="s">
        <v>2496</v>
      </c>
      <c r="F181" s="138" t="s">
        <v>2497</v>
      </c>
      <c r="G181" s="139" t="s">
        <v>192</v>
      </c>
      <c r="H181" s="140">
        <v>10</v>
      </c>
      <c r="I181" s="141"/>
      <c r="J181" s="142">
        <f t="shared" si="30"/>
        <v>0</v>
      </c>
      <c r="K181" s="143"/>
      <c r="L181" s="28"/>
      <c r="M181" s="144" t="s">
        <v>1</v>
      </c>
      <c r="N181" s="145" t="s">
        <v>40</v>
      </c>
      <c r="P181" s="146">
        <f t="shared" si="31"/>
        <v>0</v>
      </c>
      <c r="Q181" s="146">
        <v>0</v>
      </c>
      <c r="R181" s="146">
        <f t="shared" si="32"/>
        <v>0</v>
      </c>
      <c r="S181" s="146">
        <v>0</v>
      </c>
      <c r="T181" s="147">
        <f t="shared" si="33"/>
        <v>0</v>
      </c>
      <c r="AR181" s="148" t="s">
        <v>215</v>
      </c>
      <c r="AT181" s="148" t="s">
        <v>168</v>
      </c>
      <c r="AU181" s="148" t="s">
        <v>173</v>
      </c>
      <c r="AY181" s="13" t="s">
        <v>164</v>
      </c>
      <c r="BE181" s="149">
        <f t="shared" si="34"/>
        <v>0</v>
      </c>
      <c r="BF181" s="149">
        <f t="shared" si="35"/>
        <v>0</v>
      </c>
      <c r="BG181" s="149">
        <f t="shared" si="36"/>
        <v>0</v>
      </c>
      <c r="BH181" s="149">
        <f t="shared" si="37"/>
        <v>0</v>
      </c>
      <c r="BI181" s="149">
        <f t="shared" si="38"/>
        <v>0</v>
      </c>
      <c r="BJ181" s="13" t="s">
        <v>173</v>
      </c>
      <c r="BK181" s="149">
        <f t="shared" si="39"/>
        <v>0</v>
      </c>
      <c r="BL181" s="13" t="s">
        <v>215</v>
      </c>
      <c r="BM181" s="148" t="s">
        <v>818</v>
      </c>
    </row>
    <row r="182" spans="2:65" s="1" customFormat="1" ht="16.5" customHeight="1">
      <c r="B182" s="135"/>
      <c r="C182" s="155" t="s">
        <v>379</v>
      </c>
      <c r="D182" s="155" t="s">
        <v>556</v>
      </c>
      <c r="E182" s="156" t="s">
        <v>2498</v>
      </c>
      <c r="F182" s="157" t="s">
        <v>2499</v>
      </c>
      <c r="G182" s="158" t="s">
        <v>192</v>
      </c>
      <c r="H182" s="159">
        <v>10</v>
      </c>
      <c r="I182" s="160"/>
      <c r="J182" s="161">
        <f t="shared" si="30"/>
        <v>0</v>
      </c>
      <c r="K182" s="162"/>
      <c r="L182" s="163"/>
      <c r="M182" s="164" t="s">
        <v>1</v>
      </c>
      <c r="N182" s="165" t="s">
        <v>40</v>
      </c>
      <c r="P182" s="146">
        <f t="shared" si="31"/>
        <v>0</v>
      </c>
      <c r="Q182" s="146">
        <v>0</v>
      </c>
      <c r="R182" s="146">
        <f t="shared" si="32"/>
        <v>0</v>
      </c>
      <c r="S182" s="146">
        <v>0</v>
      </c>
      <c r="T182" s="147">
        <f t="shared" si="33"/>
        <v>0</v>
      </c>
      <c r="AR182" s="148" t="s">
        <v>284</v>
      </c>
      <c r="AT182" s="148" t="s">
        <v>556</v>
      </c>
      <c r="AU182" s="148" t="s">
        <v>173</v>
      </c>
      <c r="AY182" s="13" t="s">
        <v>164</v>
      </c>
      <c r="BE182" s="149">
        <f t="shared" si="34"/>
        <v>0</v>
      </c>
      <c r="BF182" s="149">
        <f t="shared" si="35"/>
        <v>0</v>
      </c>
      <c r="BG182" s="149">
        <f t="shared" si="36"/>
        <v>0</v>
      </c>
      <c r="BH182" s="149">
        <f t="shared" si="37"/>
        <v>0</v>
      </c>
      <c r="BI182" s="149">
        <f t="shared" si="38"/>
        <v>0</v>
      </c>
      <c r="BJ182" s="13" t="s">
        <v>173</v>
      </c>
      <c r="BK182" s="149">
        <f t="shared" si="39"/>
        <v>0</v>
      </c>
      <c r="BL182" s="13" t="s">
        <v>215</v>
      </c>
      <c r="BM182" s="148" t="s">
        <v>827</v>
      </c>
    </row>
    <row r="183" spans="2:65" s="1" customFormat="1" ht="24.2" customHeight="1">
      <c r="B183" s="135"/>
      <c r="C183" s="136" t="s">
        <v>383</v>
      </c>
      <c r="D183" s="136" t="s">
        <v>168</v>
      </c>
      <c r="E183" s="137" t="s">
        <v>2500</v>
      </c>
      <c r="F183" s="138" t="s">
        <v>2501</v>
      </c>
      <c r="G183" s="139" t="s">
        <v>192</v>
      </c>
      <c r="H183" s="140">
        <v>70</v>
      </c>
      <c r="I183" s="141"/>
      <c r="J183" s="142">
        <f t="shared" si="30"/>
        <v>0</v>
      </c>
      <c r="K183" s="143"/>
      <c r="L183" s="28"/>
      <c r="M183" s="144" t="s">
        <v>1</v>
      </c>
      <c r="N183" s="145" t="s">
        <v>40</v>
      </c>
      <c r="P183" s="146">
        <f t="shared" si="31"/>
        <v>0</v>
      </c>
      <c r="Q183" s="146">
        <v>0</v>
      </c>
      <c r="R183" s="146">
        <f t="shared" si="32"/>
        <v>0</v>
      </c>
      <c r="S183" s="146">
        <v>0</v>
      </c>
      <c r="T183" s="147">
        <f t="shared" si="33"/>
        <v>0</v>
      </c>
      <c r="AR183" s="148" t="s">
        <v>215</v>
      </c>
      <c r="AT183" s="148" t="s">
        <v>168</v>
      </c>
      <c r="AU183" s="148" t="s">
        <v>173</v>
      </c>
      <c r="AY183" s="13" t="s">
        <v>164</v>
      </c>
      <c r="BE183" s="149">
        <f t="shared" si="34"/>
        <v>0</v>
      </c>
      <c r="BF183" s="149">
        <f t="shared" si="35"/>
        <v>0</v>
      </c>
      <c r="BG183" s="149">
        <f t="shared" si="36"/>
        <v>0</v>
      </c>
      <c r="BH183" s="149">
        <f t="shared" si="37"/>
        <v>0</v>
      </c>
      <c r="BI183" s="149">
        <f t="shared" si="38"/>
        <v>0</v>
      </c>
      <c r="BJ183" s="13" t="s">
        <v>173</v>
      </c>
      <c r="BK183" s="149">
        <f t="shared" si="39"/>
        <v>0</v>
      </c>
      <c r="BL183" s="13" t="s">
        <v>215</v>
      </c>
      <c r="BM183" s="148" t="s">
        <v>835</v>
      </c>
    </row>
    <row r="184" spans="2:65" s="1" customFormat="1" ht="21.75" customHeight="1">
      <c r="B184" s="135"/>
      <c r="C184" s="155" t="s">
        <v>387</v>
      </c>
      <c r="D184" s="155" t="s">
        <v>556</v>
      </c>
      <c r="E184" s="156" t="s">
        <v>2502</v>
      </c>
      <c r="F184" s="157" t="s">
        <v>2503</v>
      </c>
      <c r="G184" s="158" t="s">
        <v>192</v>
      </c>
      <c r="H184" s="159">
        <v>58</v>
      </c>
      <c r="I184" s="160"/>
      <c r="J184" s="161">
        <f t="shared" si="30"/>
        <v>0</v>
      </c>
      <c r="K184" s="162"/>
      <c r="L184" s="163"/>
      <c r="M184" s="164" t="s">
        <v>1</v>
      </c>
      <c r="N184" s="165" t="s">
        <v>40</v>
      </c>
      <c r="P184" s="146">
        <f t="shared" si="31"/>
        <v>0</v>
      </c>
      <c r="Q184" s="146">
        <v>0</v>
      </c>
      <c r="R184" s="146">
        <f t="shared" si="32"/>
        <v>0</v>
      </c>
      <c r="S184" s="146">
        <v>0</v>
      </c>
      <c r="T184" s="147">
        <f t="shared" si="33"/>
        <v>0</v>
      </c>
      <c r="AR184" s="148" t="s">
        <v>284</v>
      </c>
      <c r="AT184" s="148" t="s">
        <v>556</v>
      </c>
      <c r="AU184" s="148" t="s">
        <v>173</v>
      </c>
      <c r="AY184" s="13" t="s">
        <v>164</v>
      </c>
      <c r="BE184" s="149">
        <f t="shared" si="34"/>
        <v>0</v>
      </c>
      <c r="BF184" s="149">
        <f t="shared" si="35"/>
        <v>0</v>
      </c>
      <c r="BG184" s="149">
        <f t="shared" si="36"/>
        <v>0</v>
      </c>
      <c r="BH184" s="149">
        <f t="shared" si="37"/>
        <v>0</v>
      </c>
      <c r="BI184" s="149">
        <f t="shared" si="38"/>
        <v>0</v>
      </c>
      <c r="BJ184" s="13" t="s">
        <v>173</v>
      </c>
      <c r="BK184" s="149">
        <f t="shared" si="39"/>
        <v>0</v>
      </c>
      <c r="BL184" s="13" t="s">
        <v>215</v>
      </c>
      <c r="BM184" s="148" t="s">
        <v>842</v>
      </c>
    </row>
    <row r="185" spans="2:65" s="1" customFormat="1" ht="21.75" customHeight="1">
      <c r="B185" s="135"/>
      <c r="C185" s="155" t="s">
        <v>391</v>
      </c>
      <c r="D185" s="155" t="s">
        <v>556</v>
      </c>
      <c r="E185" s="156" t="s">
        <v>2504</v>
      </c>
      <c r="F185" s="157" t="s">
        <v>2505</v>
      </c>
      <c r="G185" s="158" t="s">
        <v>192</v>
      </c>
      <c r="H185" s="159">
        <v>12</v>
      </c>
      <c r="I185" s="160"/>
      <c r="J185" s="161">
        <f t="shared" si="30"/>
        <v>0</v>
      </c>
      <c r="K185" s="162"/>
      <c r="L185" s="163"/>
      <c r="M185" s="164" t="s">
        <v>1</v>
      </c>
      <c r="N185" s="165" t="s">
        <v>40</v>
      </c>
      <c r="P185" s="146">
        <f t="shared" si="31"/>
        <v>0</v>
      </c>
      <c r="Q185" s="146">
        <v>0</v>
      </c>
      <c r="R185" s="146">
        <f t="shared" si="32"/>
        <v>0</v>
      </c>
      <c r="S185" s="146">
        <v>0</v>
      </c>
      <c r="T185" s="147">
        <f t="shared" si="33"/>
        <v>0</v>
      </c>
      <c r="AR185" s="148" t="s">
        <v>284</v>
      </c>
      <c r="AT185" s="148" t="s">
        <v>556</v>
      </c>
      <c r="AU185" s="148" t="s">
        <v>173</v>
      </c>
      <c r="AY185" s="13" t="s">
        <v>164</v>
      </c>
      <c r="BE185" s="149">
        <f t="shared" si="34"/>
        <v>0</v>
      </c>
      <c r="BF185" s="149">
        <f t="shared" si="35"/>
        <v>0</v>
      </c>
      <c r="BG185" s="149">
        <f t="shared" si="36"/>
        <v>0</v>
      </c>
      <c r="BH185" s="149">
        <f t="shared" si="37"/>
        <v>0</v>
      </c>
      <c r="BI185" s="149">
        <f t="shared" si="38"/>
        <v>0</v>
      </c>
      <c r="BJ185" s="13" t="s">
        <v>173</v>
      </c>
      <c r="BK185" s="149">
        <f t="shared" si="39"/>
        <v>0</v>
      </c>
      <c r="BL185" s="13" t="s">
        <v>215</v>
      </c>
      <c r="BM185" s="148" t="s">
        <v>850</v>
      </c>
    </row>
    <row r="186" spans="2:65" s="1" customFormat="1" ht="24.2" customHeight="1">
      <c r="B186" s="135"/>
      <c r="C186" s="136" t="s">
        <v>395</v>
      </c>
      <c r="D186" s="136" t="s">
        <v>168</v>
      </c>
      <c r="E186" s="137" t="s">
        <v>2506</v>
      </c>
      <c r="F186" s="138" t="s">
        <v>2507</v>
      </c>
      <c r="G186" s="139" t="s">
        <v>192</v>
      </c>
      <c r="H186" s="140">
        <v>1</v>
      </c>
      <c r="I186" s="141"/>
      <c r="J186" s="142">
        <f t="shared" si="30"/>
        <v>0</v>
      </c>
      <c r="K186" s="143"/>
      <c r="L186" s="28"/>
      <c r="M186" s="144" t="s">
        <v>1</v>
      </c>
      <c r="N186" s="145" t="s">
        <v>40</v>
      </c>
      <c r="P186" s="146">
        <f t="shared" si="31"/>
        <v>0</v>
      </c>
      <c r="Q186" s="146">
        <v>0</v>
      </c>
      <c r="R186" s="146">
        <f t="shared" si="32"/>
        <v>0</v>
      </c>
      <c r="S186" s="146">
        <v>0</v>
      </c>
      <c r="T186" s="147">
        <f t="shared" si="33"/>
        <v>0</v>
      </c>
      <c r="AR186" s="148" t="s">
        <v>215</v>
      </c>
      <c r="AT186" s="148" t="s">
        <v>168</v>
      </c>
      <c r="AU186" s="148" t="s">
        <v>173</v>
      </c>
      <c r="AY186" s="13" t="s">
        <v>164</v>
      </c>
      <c r="BE186" s="149">
        <f t="shared" si="34"/>
        <v>0</v>
      </c>
      <c r="BF186" s="149">
        <f t="shared" si="35"/>
        <v>0</v>
      </c>
      <c r="BG186" s="149">
        <f t="shared" si="36"/>
        <v>0</v>
      </c>
      <c r="BH186" s="149">
        <f t="shared" si="37"/>
        <v>0</v>
      </c>
      <c r="BI186" s="149">
        <f t="shared" si="38"/>
        <v>0</v>
      </c>
      <c r="BJ186" s="13" t="s">
        <v>173</v>
      </c>
      <c r="BK186" s="149">
        <f t="shared" si="39"/>
        <v>0</v>
      </c>
      <c r="BL186" s="13" t="s">
        <v>215</v>
      </c>
      <c r="BM186" s="148" t="s">
        <v>858</v>
      </c>
    </row>
    <row r="187" spans="2:65" s="1" customFormat="1" ht="24.2" customHeight="1">
      <c r="B187" s="135"/>
      <c r="C187" s="155" t="s">
        <v>399</v>
      </c>
      <c r="D187" s="155" t="s">
        <v>556</v>
      </c>
      <c r="E187" s="156" t="s">
        <v>2508</v>
      </c>
      <c r="F187" s="157" t="s">
        <v>2509</v>
      </c>
      <c r="G187" s="158" t="s">
        <v>192</v>
      </c>
      <c r="H187" s="159">
        <v>1</v>
      </c>
      <c r="I187" s="160"/>
      <c r="J187" s="161">
        <f t="shared" si="30"/>
        <v>0</v>
      </c>
      <c r="K187" s="162"/>
      <c r="L187" s="163"/>
      <c r="M187" s="164" t="s">
        <v>1</v>
      </c>
      <c r="N187" s="165" t="s">
        <v>40</v>
      </c>
      <c r="P187" s="146">
        <f t="shared" si="31"/>
        <v>0</v>
      </c>
      <c r="Q187" s="146">
        <v>0</v>
      </c>
      <c r="R187" s="146">
        <f t="shared" si="32"/>
        <v>0</v>
      </c>
      <c r="S187" s="146">
        <v>0</v>
      </c>
      <c r="T187" s="147">
        <f t="shared" si="33"/>
        <v>0</v>
      </c>
      <c r="AR187" s="148" t="s">
        <v>284</v>
      </c>
      <c r="AT187" s="148" t="s">
        <v>556</v>
      </c>
      <c r="AU187" s="148" t="s">
        <v>173</v>
      </c>
      <c r="AY187" s="13" t="s">
        <v>164</v>
      </c>
      <c r="BE187" s="149">
        <f t="shared" si="34"/>
        <v>0</v>
      </c>
      <c r="BF187" s="149">
        <f t="shared" si="35"/>
        <v>0</v>
      </c>
      <c r="BG187" s="149">
        <f t="shared" si="36"/>
        <v>0</v>
      </c>
      <c r="BH187" s="149">
        <f t="shared" si="37"/>
        <v>0</v>
      </c>
      <c r="BI187" s="149">
        <f t="shared" si="38"/>
        <v>0</v>
      </c>
      <c r="BJ187" s="13" t="s">
        <v>173</v>
      </c>
      <c r="BK187" s="149">
        <f t="shared" si="39"/>
        <v>0</v>
      </c>
      <c r="BL187" s="13" t="s">
        <v>215</v>
      </c>
      <c r="BM187" s="148" t="s">
        <v>866</v>
      </c>
    </row>
    <row r="188" spans="2:65" s="1" customFormat="1" ht="21.75" customHeight="1">
      <c r="B188" s="135"/>
      <c r="C188" s="136" t="s">
        <v>404</v>
      </c>
      <c r="D188" s="136" t="s">
        <v>168</v>
      </c>
      <c r="E188" s="137" t="s">
        <v>2510</v>
      </c>
      <c r="F188" s="138" t="s">
        <v>2511</v>
      </c>
      <c r="G188" s="139" t="s">
        <v>363</v>
      </c>
      <c r="H188" s="140">
        <v>70</v>
      </c>
      <c r="I188" s="141"/>
      <c r="J188" s="142">
        <f t="shared" si="30"/>
        <v>0</v>
      </c>
      <c r="K188" s="143"/>
      <c r="L188" s="28"/>
      <c r="M188" s="144" t="s">
        <v>1</v>
      </c>
      <c r="N188" s="145" t="s">
        <v>40</v>
      </c>
      <c r="P188" s="146">
        <f t="shared" si="31"/>
        <v>0</v>
      </c>
      <c r="Q188" s="146">
        <v>0</v>
      </c>
      <c r="R188" s="146">
        <f t="shared" si="32"/>
        <v>0</v>
      </c>
      <c r="S188" s="146">
        <v>0</v>
      </c>
      <c r="T188" s="147">
        <f t="shared" si="33"/>
        <v>0</v>
      </c>
      <c r="AR188" s="148" t="s">
        <v>215</v>
      </c>
      <c r="AT188" s="148" t="s">
        <v>168</v>
      </c>
      <c r="AU188" s="148" t="s">
        <v>173</v>
      </c>
      <c r="AY188" s="13" t="s">
        <v>164</v>
      </c>
      <c r="BE188" s="149">
        <f t="shared" si="34"/>
        <v>0</v>
      </c>
      <c r="BF188" s="149">
        <f t="shared" si="35"/>
        <v>0</v>
      </c>
      <c r="BG188" s="149">
        <f t="shared" si="36"/>
        <v>0</v>
      </c>
      <c r="BH188" s="149">
        <f t="shared" si="37"/>
        <v>0</v>
      </c>
      <c r="BI188" s="149">
        <f t="shared" si="38"/>
        <v>0</v>
      </c>
      <c r="BJ188" s="13" t="s">
        <v>173</v>
      </c>
      <c r="BK188" s="149">
        <f t="shared" si="39"/>
        <v>0</v>
      </c>
      <c r="BL188" s="13" t="s">
        <v>215</v>
      </c>
      <c r="BM188" s="148" t="s">
        <v>874</v>
      </c>
    </row>
    <row r="189" spans="2:65" s="1" customFormat="1" ht="24.2" customHeight="1">
      <c r="B189" s="135"/>
      <c r="C189" s="155" t="s">
        <v>414</v>
      </c>
      <c r="D189" s="155" t="s">
        <v>556</v>
      </c>
      <c r="E189" s="156" t="s">
        <v>2512</v>
      </c>
      <c r="F189" s="157" t="s">
        <v>2513</v>
      </c>
      <c r="G189" s="158" t="s">
        <v>192</v>
      </c>
      <c r="H189" s="159">
        <v>70</v>
      </c>
      <c r="I189" s="160"/>
      <c r="J189" s="161">
        <f t="shared" si="30"/>
        <v>0</v>
      </c>
      <c r="K189" s="162"/>
      <c r="L189" s="163"/>
      <c r="M189" s="164" t="s">
        <v>1</v>
      </c>
      <c r="N189" s="165" t="s">
        <v>40</v>
      </c>
      <c r="P189" s="146">
        <f t="shared" si="31"/>
        <v>0</v>
      </c>
      <c r="Q189" s="146">
        <v>0</v>
      </c>
      <c r="R189" s="146">
        <f t="shared" si="32"/>
        <v>0</v>
      </c>
      <c r="S189" s="146">
        <v>0</v>
      </c>
      <c r="T189" s="147">
        <f t="shared" si="33"/>
        <v>0</v>
      </c>
      <c r="AR189" s="148" t="s">
        <v>284</v>
      </c>
      <c r="AT189" s="148" t="s">
        <v>556</v>
      </c>
      <c r="AU189" s="148" t="s">
        <v>173</v>
      </c>
      <c r="AY189" s="13" t="s">
        <v>164</v>
      </c>
      <c r="BE189" s="149">
        <f t="shared" si="34"/>
        <v>0</v>
      </c>
      <c r="BF189" s="149">
        <f t="shared" si="35"/>
        <v>0</v>
      </c>
      <c r="BG189" s="149">
        <f t="shared" si="36"/>
        <v>0</v>
      </c>
      <c r="BH189" s="149">
        <f t="shared" si="37"/>
        <v>0</v>
      </c>
      <c r="BI189" s="149">
        <f t="shared" si="38"/>
        <v>0</v>
      </c>
      <c r="BJ189" s="13" t="s">
        <v>173</v>
      </c>
      <c r="BK189" s="149">
        <f t="shared" si="39"/>
        <v>0</v>
      </c>
      <c r="BL189" s="13" t="s">
        <v>215</v>
      </c>
      <c r="BM189" s="148" t="s">
        <v>882</v>
      </c>
    </row>
    <row r="190" spans="2:65" s="1" customFormat="1" ht="24.2" customHeight="1">
      <c r="B190" s="135"/>
      <c r="C190" s="136" t="s">
        <v>418</v>
      </c>
      <c r="D190" s="136" t="s">
        <v>168</v>
      </c>
      <c r="E190" s="137" t="s">
        <v>2514</v>
      </c>
      <c r="F190" s="138" t="s">
        <v>2515</v>
      </c>
      <c r="G190" s="139" t="s">
        <v>192</v>
      </c>
      <c r="H190" s="140">
        <v>16</v>
      </c>
      <c r="I190" s="141"/>
      <c r="J190" s="142">
        <f t="shared" si="30"/>
        <v>0</v>
      </c>
      <c r="K190" s="143"/>
      <c r="L190" s="28"/>
      <c r="M190" s="144" t="s">
        <v>1</v>
      </c>
      <c r="N190" s="145" t="s">
        <v>40</v>
      </c>
      <c r="P190" s="146">
        <f t="shared" si="31"/>
        <v>0</v>
      </c>
      <c r="Q190" s="146">
        <v>0</v>
      </c>
      <c r="R190" s="146">
        <f t="shared" si="32"/>
        <v>0</v>
      </c>
      <c r="S190" s="146">
        <v>0</v>
      </c>
      <c r="T190" s="147">
        <f t="shared" si="33"/>
        <v>0</v>
      </c>
      <c r="AR190" s="148" t="s">
        <v>215</v>
      </c>
      <c r="AT190" s="148" t="s">
        <v>168</v>
      </c>
      <c r="AU190" s="148" t="s">
        <v>173</v>
      </c>
      <c r="AY190" s="13" t="s">
        <v>164</v>
      </c>
      <c r="BE190" s="149">
        <f t="shared" si="34"/>
        <v>0</v>
      </c>
      <c r="BF190" s="149">
        <f t="shared" si="35"/>
        <v>0</v>
      </c>
      <c r="BG190" s="149">
        <f t="shared" si="36"/>
        <v>0</v>
      </c>
      <c r="BH190" s="149">
        <f t="shared" si="37"/>
        <v>0</v>
      </c>
      <c r="BI190" s="149">
        <f t="shared" si="38"/>
        <v>0</v>
      </c>
      <c r="BJ190" s="13" t="s">
        <v>173</v>
      </c>
      <c r="BK190" s="149">
        <f t="shared" si="39"/>
        <v>0</v>
      </c>
      <c r="BL190" s="13" t="s">
        <v>215</v>
      </c>
      <c r="BM190" s="148" t="s">
        <v>890</v>
      </c>
    </row>
    <row r="191" spans="2:65" s="1" customFormat="1" ht="33" customHeight="1">
      <c r="B191" s="135"/>
      <c r="C191" s="155" t="s">
        <v>422</v>
      </c>
      <c r="D191" s="155" t="s">
        <v>556</v>
      </c>
      <c r="E191" s="156" t="s">
        <v>2516</v>
      </c>
      <c r="F191" s="157" t="s">
        <v>2517</v>
      </c>
      <c r="G191" s="158" t="s">
        <v>192</v>
      </c>
      <c r="H191" s="159">
        <v>16</v>
      </c>
      <c r="I191" s="160"/>
      <c r="J191" s="161">
        <f t="shared" si="30"/>
        <v>0</v>
      </c>
      <c r="K191" s="162"/>
      <c r="L191" s="163"/>
      <c r="M191" s="164" t="s">
        <v>1</v>
      </c>
      <c r="N191" s="165" t="s">
        <v>40</v>
      </c>
      <c r="P191" s="146">
        <f t="shared" si="31"/>
        <v>0</v>
      </c>
      <c r="Q191" s="146">
        <v>0</v>
      </c>
      <c r="R191" s="146">
        <f t="shared" si="32"/>
        <v>0</v>
      </c>
      <c r="S191" s="146">
        <v>0</v>
      </c>
      <c r="T191" s="147">
        <f t="shared" si="33"/>
        <v>0</v>
      </c>
      <c r="AR191" s="148" t="s">
        <v>284</v>
      </c>
      <c r="AT191" s="148" t="s">
        <v>556</v>
      </c>
      <c r="AU191" s="148" t="s">
        <v>173</v>
      </c>
      <c r="AY191" s="13" t="s">
        <v>164</v>
      </c>
      <c r="BE191" s="149">
        <f t="shared" si="34"/>
        <v>0</v>
      </c>
      <c r="BF191" s="149">
        <f t="shared" si="35"/>
        <v>0</v>
      </c>
      <c r="BG191" s="149">
        <f t="shared" si="36"/>
        <v>0</v>
      </c>
      <c r="BH191" s="149">
        <f t="shared" si="37"/>
        <v>0</v>
      </c>
      <c r="BI191" s="149">
        <f t="shared" si="38"/>
        <v>0</v>
      </c>
      <c r="BJ191" s="13" t="s">
        <v>173</v>
      </c>
      <c r="BK191" s="149">
        <f t="shared" si="39"/>
        <v>0</v>
      </c>
      <c r="BL191" s="13" t="s">
        <v>215</v>
      </c>
      <c r="BM191" s="148" t="s">
        <v>898</v>
      </c>
    </row>
    <row r="192" spans="2:65" s="1" customFormat="1" ht="24.2" customHeight="1">
      <c r="B192" s="135"/>
      <c r="C192" s="136" t="s">
        <v>427</v>
      </c>
      <c r="D192" s="136" t="s">
        <v>168</v>
      </c>
      <c r="E192" s="137" t="s">
        <v>2518</v>
      </c>
      <c r="F192" s="138" t="s">
        <v>2519</v>
      </c>
      <c r="G192" s="139" t="s">
        <v>192</v>
      </c>
      <c r="H192" s="140">
        <v>14</v>
      </c>
      <c r="I192" s="141"/>
      <c r="J192" s="142">
        <f t="shared" si="30"/>
        <v>0</v>
      </c>
      <c r="K192" s="143"/>
      <c r="L192" s="28"/>
      <c r="M192" s="144" t="s">
        <v>1</v>
      </c>
      <c r="N192" s="145" t="s">
        <v>40</v>
      </c>
      <c r="P192" s="146">
        <f t="shared" si="31"/>
        <v>0</v>
      </c>
      <c r="Q192" s="146">
        <v>0</v>
      </c>
      <c r="R192" s="146">
        <f t="shared" si="32"/>
        <v>0</v>
      </c>
      <c r="S192" s="146">
        <v>0</v>
      </c>
      <c r="T192" s="147">
        <f t="shared" si="33"/>
        <v>0</v>
      </c>
      <c r="AR192" s="148" t="s">
        <v>215</v>
      </c>
      <c r="AT192" s="148" t="s">
        <v>168</v>
      </c>
      <c r="AU192" s="148" t="s">
        <v>173</v>
      </c>
      <c r="AY192" s="13" t="s">
        <v>164</v>
      </c>
      <c r="BE192" s="149">
        <f t="shared" si="34"/>
        <v>0</v>
      </c>
      <c r="BF192" s="149">
        <f t="shared" si="35"/>
        <v>0</v>
      </c>
      <c r="BG192" s="149">
        <f t="shared" si="36"/>
        <v>0</v>
      </c>
      <c r="BH192" s="149">
        <f t="shared" si="37"/>
        <v>0</v>
      </c>
      <c r="BI192" s="149">
        <f t="shared" si="38"/>
        <v>0</v>
      </c>
      <c r="BJ192" s="13" t="s">
        <v>173</v>
      </c>
      <c r="BK192" s="149">
        <f t="shared" si="39"/>
        <v>0</v>
      </c>
      <c r="BL192" s="13" t="s">
        <v>215</v>
      </c>
      <c r="BM192" s="148" t="s">
        <v>908</v>
      </c>
    </row>
    <row r="193" spans="2:65" s="1" customFormat="1" ht="33" customHeight="1">
      <c r="B193" s="135"/>
      <c r="C193" s="155" t="s">
        <v>431</v>
      </c>
      <c r="D193" s="155" t="s">
        <v>556</v>
      </c>
      <c r="E193" s="156" t="s">
        <v>2520</v>
      </c>
      <c r="F193" s="157" t="s">
        <v>2521</v>
      </c>
      <c r="G193" s="158" t="s">
        <v>192</v>
      </c>
      <c r="H193" s="159">
        <v>14</v>
      </c>
      <c r="I193" s="160"/>
      <c r="J193" s="161">
        <f t="shared" si="30"/>
        <v>0</v>
      </c>
      <c r="K193" s="162"/>
      <c r="L193" s="163"/>
      <c r="M193" s="164" t="s">
        <v>1</v>
      </c>
      <c r="N193" s="165" t="s">
        <v>40</v>
      </c>
      <c r="P193" s="146">
        <f t="shared" si="31"/>
        <v>0</v>
      </c>
      <c r="Q193" s="146">
        <v>0</v>
      </c>
      <c r="R193" s="146">
        <f t="shared" si="32"/>
        <v>0</v>
      </c>
      <c r="S193" s="146">
        <v>0</v>
      </c>
      <c r="T193" s="147">
        <f t="shared" si="33"/>
        <v>0</v>
      </c>
      <c r="AR193" s="148" t="s">
        <v>284</v>
      </c>
      <c r="AT193" s="148" t="s">
        <v>556</v>
      </c>
      <c r="AU193" s="148" t="s">
        <v>173</v>
      </c>
      <c r="AY193" s="13" t="s">
        <v>164</v>
      </c>
      <c r="BE193" s="149">
        <f t="shared" si="34"/>
        <v>0</v>
      </c>
      <c r="BF193" s="149">
        <f t="shared" si="35"/>
        <v>0</v>
      </c>
      <c r="BG193" s="149">
        <f t="shared" si="36"/>
        <v>0</v>
      </c>
      <c r="BH193" s="149">
        <f t="shared" si="37"/>
        <v>0</v>
      </c>
      <c r="BI193" s="149">
        <f t="shared" si="38"/>
        <v>0</v>
      </c>
      <c r="BJ193" s="13" t="s">
        <v>173</v>
      </c>
      <c r="BK193" s="149">
        <f t="shared" si="39"/>
        <v>0</v>
      </c>
      <c r="BL193" s="13" t="s">
        <v>215</v>
      </c>
      <c r="BM193" s="148" t="s">
        <v>916</v>
      </c>
    </row>
    <row r="194" spans="2:65" s="1" customFormat="1" ht="24.2" customHeight="1">
      <c r="B194" s="135"/>
      <c r="C194" s="136" t="s">
        <v>435</v>
      </c>
      <c r="D194" s="136" t="s">
        <v>168</v>
      </c>
      <c r="E194" s="137" t="s">
        <v>2522</v>
      </c>
      <c r="F194" s="138" t="s">
        <v>2523</v>
      </c>
      <c r="G194" s="139" t="s">
        <v>192</v>
      </c>
      <c r="H194" s="140">
        <v>6</v>
      </c>
      <c r="I194" s="141"/>
      <c r="J194" s="142">
        <f t="shared" si="30"/>
        <v>0</v>
      </c>
      <c r="K194" s="143"/>
      <c r="L194" s="28"/>
      <c r="M194" s="144" t="s">
        <v>1</v>
      </c>
      <c r="N194" s="145" t="s">
        <v>40</v>
      </c>
      <c r="P194" s="146">
        <f t="shared" si="31"/>
        <v>0</v>
      </c>
      <c r="Q194" s="146">
        <v>0</v>
      </c>
      <c r="R194" s="146">
        <f t="shared" si="32"/>
        <v>0</v>
      </c>
      <c r="S194" s="146">
        <v>0</v>
      </c>
      <c r="T194" s="147">
        <f t="shared" si="33"/>
        <v>0</v>
      </c>
      <c r="AR194" s="148" t="s">
        <v>215</v>
      </c>
      <c r="AT194" s="148" t="s">
        <v>168</v>
      </c>
      <c r="AU194" s="148" t="s">
        <v>173</v>
      </c>
      <c r="AY194" s="13" t="s">
        <v>164</v>
      </c>
      <c r="BE194" s="149">
        <f t="shared" si="34"/>
        <v>0</v>
      </c>
      <c r="BF194" s="149">
        <f t="shared" si="35"/>
        <v>0</v>
      </c>
      <c r="BG194" s="149">
        <f t="shared" si="36"/>
        <v>0</v>
      </c>
      <c r="BH194" s="149">
        <f t="shared" si="37"/>
        <v>0</v>
      </c>
      <c r="BI194" s="149">
        <f t="shared" si="38"/>
        <v>0</v>
      </c>
      <c r="BJ194" s="13" t="s">
        <v>173</v>
      </c>
      <c r="BK194" s="149">
        <f t="shared" si="39"/>
        <v>0</v>
      </c>
      <c r="BL194" s="13" t="s">
        <v>215</v>
      </c>
      <c r="BM194" s="148" t="s">
        <v>925</v>
      </c>
    </row>
    <row r="195" spans="2:65" s="1" customFormat="1" ht="33" customHeight="1">
      <c r="B195" s="135"/>
      <c r="C195" s="155" t="s">
        <v>439</v>
      </c>
      <c r="D195" s="155" t="s">
        <v>556</v>
      </c>
      <c r="E195" s="156" t="s">
        <v>2524</v>
      </c>
      <c r="F195" s="157" t="s">
        <v>2525</v>
      </c>
      <c r="G195" s="158" t="s">
        <v>192</v>
      </c>
      <c r="H195" s="159">
        <v>6</v>
      </c>
      <c r="I195" s="160"/>
      <c r="J195" s="161">
        <f t="shared" si="30"/>
        <v>0</v>
      </c>
      <c r="K195" s="162"/>
      <c r="L195" s="163"/>
      <c r="M195" s="164" t="s">
        <v>1</v>
      </c>
      <c r="N195" s="165" t="s">
        <v>40</v>
      </c>
      <c r="P195" s="146">
        <f t="shared" si="31"/>
        <v>0</v>
      </c>
      <c r="Q195" s="146">
        <v>0</v>
      </c>
      <c r="R195" s="146">
        <f t="shared" si="32"/>
        <v>0</v>
      </c>
      <c r="S195" s="146">
        <v>0</v>
      </c>
      <c r="T195" s="147">
        <f t="shared" si="33"/>
        <v>0</v>
      </c>
      <c r="AR195" s="148" t="s">
        <v>284</v>
      </c>
      <c r="AT195" s="148" t="s">
        <v>556</v>
      </c>
      <c r="AU195" s="148" t="s">
        <v>173</v>
      </c>
      <c r="AY195" s="13" t="s">
        <v>164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173</v>
      </c>
      <c r="BK195" s="149">
        <f t="shared" si="39"/>
        <v>0</v>
      </c>
      <c r="BL195" s="13" t="s">
        <v>215</v>
      </c>
      <c r="BM195" s="148" t="s">
        <v>933</v>
      </c>
    </row>
    <row r="196" spans="2:65" s="1" customFormat="1" ht="24.2" customHeight="1">
      <c r="B196" s="135"/>
      <c r="C196" s="136" t="s">
        <v>445</v>
      </c>
      <c r="D196" s="136" t="s">
        <v>168</v>
      </c>
      <c r="E196" s="137" t="s">
        <v>2526</v>
      </c>
      <c r="F196" s="138" t="s">
        <v>2527</v>
      </c>
      <c r="G196" s="139" t="s">
        <v>192</v>
      </c>
      <c r="H196" s="140">
        <v>2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40</v>
      </c>
      <c r="P196" s="146">
        <f t="shared" si="31"/>
        <v>0</v>
      </c>
      <c r="Q196" s="146">
        <v>0</v>
      </c>
      <c r="R196" s="146">
        <f t="shared" si="32"/>
        <v>0</v>
      </c>
      <c r="S196" s="146">
        <v>0</v>
      </c>
      <c r="T196" s="147">
        <f t="shared" si="33"/>
        <v>0</v>
      </c>
      <c r="AR196" s="148" t="s">
        <v>215</v>
      </c>
      <c r="AT196" s="148" t="s">
        <v>168</v>
      </c>
      <c r="AU196" s="148" t="s">
        <v>173</v>
      </c>
      <c r="AY196" s="13" t="s">
        <v>164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173</v>
      </c>
      <c r="BK196" s="149">
        <f t="shared" si="39"/>
        <v>0</v>
      </c>
      <c r="BL196" s="13" t="s">
        <v>215</v>
      </c>
      <c r="BM196" s="148" t="s">
        <v>941</v>
      </c>
    </row>
    <row r="197" spans="2:65" s="1" customFormat="1" ht="33" customHeight="1">
      <c r="B197" s="135"/>
      <c r="C197" s="155" t="s">
        <v>449</v>
      </c>
      <c r="D197" s="155" t="s">
        <v>556</v>
      </c>
      <c r="E197" s="156" t="s">
        <v>2528</v>
      </c>
      <c r="F197" s="157" t="s">
        <v>2529</v>
      </c>
      <c r="G197" s="158" t="s">
        <v>192</v>
      </c>
      <c r="H197" s="159">
        <v>2</v>
      </c>
      <c r="I197" s="160"/>
      <c r="J197" s="161">
        <f t="shared" si="30"/>
        <v>0</v>
      </c>
      <c r="K197" s="162"/>
      <c r="L197" s="163"/>
      <c r="M197" s="164" t="s">
        <v>1</v>
      </c>
      <c r="N197" s="165" t="s">
        <v>40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284</v>
      </c>
      <c r="AT197" s="148" t="s">
        <v>556</v>
      </c>
      <c r="AU197" s="148" t="s">
        <v>173</v>
      </c>
      <c r="AY197" s="13" t="s">
        <v>164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173</v>
      </c>
      <c r="BK197" s="149">
        <f t="shared" si="39"/>
        <v>0</v>
      </c>
      <c r="BL197" s="13" t="s">
        <v>215</v>
      </c>
      <c r="BM197" s="148" t="s">
        <v>949</v>
      </c>
    </row>
    <row r="198" spans="2:65" s="1" customFormat="1" ht="16.5" customHeight="1">
      <c r="B198" s="135"/>
      <c r="C198" s="136" t="s">
        <v>453</v>
      </c>
      <c r="D198" s="136" t="s">
        <v>168</v>
      </c>
      <c r="E198" s="137" t="s">
        <v>2530</v>
      </c>
      <c r="F198" s="138" t="s">
        <v>2531</v>
      </c>
      <c r="G198" s="139" t="s">
        <v>192</v>
      </c>
      <c r="H198" s="140">
        <v>1</v>
      </c>
      <c r="I198" s="141"/>
      <c r="J198" s="142">
        <f t="shared" si="30"/>
        <v>0</v>
      </c>
      <c r="K198" s="143"/>
      <c r="L198" s="28"/>
      <c r="M198" s="144" t="s">
        <v>1</v>
      </c>
      <c r="N198" s="14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215</v>
      </c>
      <c r="AT198" s="148" t="s">
        <v>168</v>
      </c>
      <c r="AU198" s="148" t="s">
        <v>173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215</v>
      </c>
      <c r="BM198" s="148" t="s">
        <v>957</v>
      </c>
    </row>
    <row r="199" spans="2:65" s="1" customFormat="1" ht="24.2" customHeight="1">
      <c r="B199" s="135"/>
      <c r="C199" s="155" t="s">
        <v>459</v>
      </c>
      <c r="D199" s="155" t="s">
        <v>556</v>
      </c>
      <c r="E199" s="156" t="s">
        <v>2532</v>
      </c>
      <c r="F199" s="157" t="s">
        <v>2533</v>
      </c>
      <c r="G199" s="158" t="s">
        <v>192</v>
      </c>
      <c r="H199" s="159">
        <v>1</v>
      </c>
      <c r="I199" s="160"/>
      <c r="J199" s="161">
        <f t="shared" si="30"/>
        <v>0</v>
      </c>
      <c r="K199" s="162"/>
      <c r="L199" s="163"/>
      <c r="M199" s="164" t="s">
        <v>1</v>
      </c>
      <c r="N199" s="16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284</v>
      </c>
      <c r="AT199" s="148" t="s">
        <v>556</v>
      </c>
      <c r="AU199" s="148" t="s">
        <v>173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215</v>
      </c>
      <c r="BM199" s="148" t="s">
        <v>965</v>
      </c>
    </row>
    <row r="200" spans="2:65" s="1" customFormat="1" ht="33" customHeight="1">
      <c r="B200" s="135"/>
      <c r="C200" s="136" t="s">
        <v>463</v>
      </c>
      <c r="D200" s="136" t="s">
        <v>168</v>
      </c>
      <c r="E200" s="137" t="s">
        <v>2534</v>
      </c>
      <c r="F200" s="138" t="s">
        <v>2535</v>
      </c>
      <c r="G200" s="139" t="s">
        <v>2417</v>
      </c>
      <c r="H200" s="140">
        <v>200</v>
      </c>
      <c r="I200" s="141"/>
      <c r="J200" s="142">
        <f t="shared" si="30"/>
        <v>0</v>
      </c>
      <c r="K200" s="143"/>
      <c r="L200" s="28"/>
      <c r="M200" s="144" t="s">
        <v>1</v>
      </c>
      <c r="N200" s="14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215</v>
      </c>
      <c r="AT200" s="148" t="s">
        <v>168</v>
      </c>
      <c r="AU200" s="148" t="s">
        <v>173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215</v>
      </c>
      <c r="BM200" s="148" t="s">
        <v>973</v>
      </c>
    </row>
    <row r="201" spans="2:65" s="1" customFormat="1" ht="21.75" customHeight="1">
      <c r="B201" s="135"/>
      <c r="C201" s="136" t="s">
        <v>467</v>
      </c>
      <c r="D201" s="136" t="s">
        <v>168</v>
      </c>
      <c r="E201" s="137" t="s">
        <v>2536</v>
      </c>
      <c r="F201" s="138" t="s">
        <v>2537</v>
      </c>
      <c r="G201" s="139" t="s">
        <v>1052</v>
      </c>
      <c r="H201" s="166"/>
      <c r="I201" s="141"/>
      <c r="J201" s="142">
        <f t="shared" si="30"/>
        <v>0</v>
      </c>
      <c r="K201" s="143"/>
      <c r="L201" s="28"/>
      <c r="M201" s="144" t="s">
        <v>1</v>
      </c>
      <c r="N201" s="14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215</v>
      </c>
      <c r="AT201" s="148" t="s">
        <v>168</v>
      </c>
      <c r="AU201" s="148" t="s">
        <v>173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215</v>
      </c>
      <c r="BM201" s="148" t="s">
        <v>981</v>
      </c>
    </row>
    <row r="202" spans="2:65" s="11" customFormat="1" ht="22.9" customHeight="1">
      <c r="B202" s="123"/>
      <c r="D202" s="124" t="s">
        <v>73</v>
      </c>
      <c r="E202" s="133" t="s">
        <v>2538</v>
      </c>
      <c r="F202" s="133" t="s">
        <v>2539</v>
      </c>
      <c r="I202" s="126"/>
      <c r="J202" s="134">
        <f>BK202</f>
        <v>0</v>
      </c>
      <c r="L202" s="123"/>
      <c r="M202" s="128"/>
      <c r="P202" s="129">
        <f>SUM(P203:P251)</f>
        <v>0</v>
      </c>
      <c r="R202" s="129">
        <f>SUM(R203:R251)</f>
        <v>0</v>
      </c>
      <c r="T202" s="130">
        <f>SUM(T203:T251)</f>
        <v>0</v>
      </c>
      <c r="AR202" s="124" t="s">
        <v>173</v>
      </c>
      <c r="AT202" s="131" t="s">
        <v>73</v>
      </c>
      <c r="AU202" s="131" t="s">
        <v>82</v>
      </c>
      <c r="AY202" s="124" t="s">
        <v>164</v>
      </c>
      <c r="BK202" s="132">
        <f>SUM(BK203:BK251)</f>
        <v>0</v>
      </c>
    </row>
    <row r="203" spans="2:65" s="1" customFormat="1" ht="24.2" customHeight="1">
      <c r="B203" s="135"/>
      <c r="C203" s="136" t="s">
        <v>473</v>
      </c>
      <c r="D203" s="136" t="s">
        <v>168</v>
      </c>
      <c r="E203" s="137" t="s">
        <v>2540</v>
      </c>
      <c r="F203" s="138" t="s">
        <v>2541</v>
      </c>
      <c r="G203" s="139" t="s">
        <v>192</v>
      </c>
      <c r="H203" s="140">
        <v>70</v>
      </c>
      <c r="I203" s="141"/>
      <c r="J203" s="142">
        <f t="shared" ref="J203:J234" si="40">ROUND(I203*H203,2)</f>
        <v>0</v>
      </c>
      <c r="K203" s="143"/>
      <c r="L203" s="28"/>
      <c r="M203" s="144" t="s">
        <v>1</v>
      </c>
      <c r="N203" s="145" t="s">
        <v>40</v>
      </c>
      <c r="P203" s="146">
        <f t="shared" ref="P203:P234" si="41">O203*H203</f>
        <v>0</v>
      </c>
      <c r="Q203" s="146">
        <v>0</v>
      </c>
      <c r="R203" s="146">
        <f t="shared" ref="R203:R234" si="42">Q203*H203</f>
        <v>0</v>
      </c>
      <c r="S203" s="146">
        <v>0</v>
      </c>
      <c r="T203" s="147">
        <f t="shared" ref="T203:T234" si="43">S203*H203</f>
        <v>0</v>
      </c>
      <c r="AR203" s="148" t="s">
        <v>215</v>
      </c>
      <c r="AT203" s="148" t="s">
        <v>168</v>
      </c>
      <c r="AU203" s="148" t="s">
        <v>173</v>
      </c>
      <c r="AY203" s="13" t="s">
        <v>164</v>
      </c>
      <c r="BE203" s="149">
        <f t="shared" ref="BE203:BE234" si="44">IF(N203="základná",J203,0)</f>
        <v>0</v>
      </c>
      <c r="BF203" s="149">
        <f t="shared" ref="BF203:BF234" si="45">IF(N203="znížená",J203,0)</f>
        <v>0</v>
      </c>
      <c r="BG203" s="149">
        <f t="shared" ref="BG203:BG234" si="46">IF(N203="zákl. prenesená",J203,0)</f>
        <v>0</v>
      </c>
      <c r="BH203" s="149">
        <f t="shared" ref="BH203:BH234" si="47">IF(N203="zníž. prenesená",J203,0)</f>
        <v>0</v>
      </c>
      <c r="BI203" s="149">
        <f t="shared" ref="BI203:BI234" si="48">IF(N203="nulová",J203,0)</f>
        <v>0</v>
      </c>
      <c r="BJ203" s="13" t="s">
        <v>173</v>
      </c>
      <c r="BK203" s="149">
        <f t="shared" ref="BK203:BK234" si="49">ROUND(I203*H203,2)</f>
        <v>0</v>
      </c>
      <c r="BL203" s="13" t="s">
        <v>215</v>
      </c>
      <c r="BM203" s="148" t="s">
        <v>989</v>
      </c>
    </row>
    <row r="204" spans="2:65" s="1" customFormat="1" ht="24.2" customHeight="1">
      <c r="B204" s="135"/>
      <c r="C204" s="136" t="s">
        <v>477</v>
      </c>
      <c r="D204" s="136" t="s">
        <v>168</v>
      </c>
      <c r="E204" s="137" t="s">
        <v>2542</v>
      </c>
      <c r="F204" s="138" t="s">
        <v>2543</v>
      </c>
      <c r="G204" s="139" t="s">
        <v>171</v>
      </c>
      <c r="H204" s="140">
        <v>288.25</v>
      </c>
      <c r="I204" s="141"/>
      <c r="J204" s="142">
        <f t="shared" si="40"/>
        <v>0</v>
      </c>
      <c r="K204" s="143"/>
      <c r="L204" s="28"/>
      <c r="M204" s="144" t="s">
        <v>1</v>
      </c>
      <c r="N204" s="145" t="s">
        <v>40</v>
      </c>
      <c r="P204" s="146">
        <f t="shared" si="41"/>
        <v>0</v>
      </c>
      <c r="Q204" s="146">
        <v>0</v>
      </c>
      <c r="R204" s="146">
        <f t="shared" si="42"/>
        <v>0</v>
      </c>
      <c r="S204" s="146">
        <v>0</v>
      </c>
      <c r="T204" s="147">
        <f t="shared" si="43"/>
        <v>0</v>
      </c>
      <c r="AR204" s="148" t="s">
        <v>215</v>
      </c>
      <c r="AT204" s="148" t="s">
        <v>168</v>
      </c>
      <c r="AU204" s="148" t="s">
        <v>173</v>
      </c>
      <c r="AY204" s="13" t="s">
        <v>164</v>
      </c>
      <c r="BE204" s="149">
        <f t="shared" si="44"/>
        <v>0</v>
      </c>
      <c r="BF204" s="149">
        <f t="shared" si="45"/>
        <v>0</v>
      </c>
      <c r="BG204" s="149">
        <f t="shared" si="46"/>
        <v>0</v>
      </c>
      <c r="BH204" s="149">
        <f t="shared" si="47"/>
        <v>0</v>
      </c>
      <c r="BI204" s="149">
        <f t="shared" si="48"/>
        <v>0</v>
      </c>
      <c r="BJ204" s="13" t="s">
        <v>173</v>
      </c>
      <c r="BK204" s="149">
        <f t="shared" si="49"/>
        <v>0</v>
      </c>
      <c r="BL204" s="13" t="s">
        <v>215</v>
      </c>
      <c r="BM204" s="148" t="s">
        <v>997</v>
      </c>
    </row>
    <row r="205" spans="2:65" s="1" customFormat="1" ht="37.9" customHeight="1">
      <c r="B205" s="135"/>
      <c r="C205" s="136" t="s">
        <v>484</v>
      </c>
      <c r="D205" s="136" t="s">
        <v>168</v>
      </c>
      <c r="E205" s="137" t="s">
        <v>2544</v>
      </c>
      <c r="F205" s="138" t="s">
        <v>2545</v>
      </c>
      <c r="G205" s="139" t="s">
        <v>192</v>
      </c>
      <c r="H205" s="140">
        <v>2</v>
      </c>
      <c r="I205" s="141"/>
      <c r="J205" s="142">
        <f t="shared" si="40"/>
        <v>0</v>
      </c>
      <c r="K205" s="143"/>
      <c r="L205" s="28"/>
      <c r="M205" s="144" t="s">
        <v>1</v>
      </c>
      <c r="N205" s="145" t="s">
        <v>40</v>
      </c>
      <c r="P205" s="146">
        <f t="shared" si="41"/>
        <v>0</v>
      </c>
      <c r="Q205" s="146">
        <v>0</v>
      </c>
      <c r="R205" s="146">
        <f t="shared" si="42"/>
        <v>0</v>
      </c>
      <c r="S205" s="146">
        <v>0</v>
      </c>
      <c r="T205" s="147">
        <f t="shared" si="43"/>
        <v>0</v>
      </c>
      <c r="AR205" s="148" t="s">
        <v>215</v>
      </c>
      <c r="AT205" s="148" t="s">
        <v>168</v>
      </c>
      <c r="AU205" s="148" t="s">
        <v>173</v>
      </c>
      <c r="AY205" s="13" t="s">
        <v>164</v>
      </c>
      <c r="BE205" s="149">
        <f t="shared" si="44"/>
        <v>0</v>
      </c>
      <c r="BF205" s="149">
        <f t="shared" si="45"/>
        <v>0</v>
      </c>
      <c r="BG205" s="149">
        <f t="shared" si="46"/>
        <v>0</v>
      </c>
      <c r="BH205" s="149">
        <f t="shared" si="47"/>
        <v>0</v>
      </c>
      <c r="BI205" s="149">
        <f t="shared" si="48"/>
        <v>0</v>
      </c>
      <c r="BJ205" s="13" t="s">
        <v>173</v>
      </c>
      <c r="BK205" s="149">
        <f t="shared" si="49"/>
        <v>0</v>
      </c>
      <c r="BL205" s="13" t="s">
        <v>215</v>
      </c>
      <c r="BM205" s="148" t="s">
        <v>1005</v>
      </c>
    </row>
    <row r="206" spans="2:65" s="1" customFormat="1" ht="33" customHeight="1">
      <c r="B206" s="135"/>
      <c r="C206" s="136" t="s">
        <v>489</v>
      </c>
      <c r="D206" s="136" t="s">
        <v>168</v>
      </c>
      <c r="E206" s="137" t="s">
        <v>2546</v>
      </c>
      <c r="F206" s="138" t="s">
        <v>2547</v>
      </c>
      <c r="G206" s="139" t="s">
        <v>192</v>
      </c>
      <c r="H206" s="140">
        <v>6</v>
      </c>
      <c r="I206" s="141"/>
      <c r="J206" s="142">
        <f t="shared" si="40"/>
        <v>0</v>
      </c>
      <c r="K206" s="143"/>
      <c r="L206" s="28"/>
      <c r="M206" s="144" t="s">
        <v>1</v>
      </c>
      <c r="N206" s="145" t="s">
        <v>40</v>
      </c>
      <c r="P206" s="146">
        <f t="shared" si="41"/>
        <v>0</v>
      </c>
      <c r="Q206" s="146">
        <v>0</v>
      </c>
      <c r="R206" s="146">
        <f t="shared" si="42"/>
        <v>0</v>
      </c>
      <c r="S206" s="146">
        <v>0</v>
      </c>
      <c r="T206" s="147">
        <f t="shared" si="43"/>
        <v>0</v>
      </c>
      <c r="AR206" s="148" t="s">
        <v>215</v>
      </c>
      <c r="AT206" s="148" t="s">
        <v>168</v>
      </c>
      <c r="AU206" s="148" t="s">
        <v>173</v>
      </c>
      <c r="AY206" s="13" t="s">
        <v>164</v>
      </c>
      <c r="BE206" s="149">
        <f t="shared" si="44"/>
        <v>0</v>
      </c>
      <c r="BF206" s="149">
        <f t="shared" si="45"/>
        <v>0</v>
      </c>
      <c r="BG206" s="149">
        <f t="shared" si="46"/>
        <v>0</v>
      </c>
      <c r="BH206" s="149">
        <f t="shared" si="47"/>
        <v>0</v>
      </c>
      <c r="BI206" s="149">
        <f t="shared" si="48"/>
        <v>0</v>
      </c>
      <c r="BJ206" s="13" t="s">
        <v>173</v>
      </c>
      <c r="BK206" s="149">
        <f t="shared" si="49"/>
        <v>0</v>
      </c>
      <c r="BL206" s="13" t="s">
        <v>215</v>
      </c>
      <c r="BM206" s="148" t="s">
        <v>1013</v>
      </c>
    </row>
    <row r="207" spans="2:65" s="1" customFormat="1" ht="33" customHeight="1">
      <c r="B207" s="135"/>
      <c r="C207" s="136" t="s">
        <v>314</v>
      </c>
      <c r="D207" s="136" t="s">
        <v>168</v>
      </c>
      <c r="E207" s="137" t="s">
        <v>2548</v>
      </c>
      <c r="F207" s="138" t="s">
        <v>2549</v>
      </c>
      <c r="G207" s="139" t="s">
        <v>192</v>
      </c>
      <c r="H207" s="140">
        <v>1</v>
      </c>
      <c r="I207" s="141"/>
      <c r="J207" s="142">
        <f t="shared" si="40"/>
        <v>0</v>
      </c>
      <c r="K207" s="143"/>
      <c r="L207" s="28"/>
      <c r="M207" s="144" t="s">
        <v>1</v>
      </c>
      <c r="N207" s="145" t="s">
        <v>40</v>
      </c>
      <c r="P207" s="146">
        <f t="shared" si="41"/>
        <v>0</v>
      </c>
      <c r="Q207" s="146">
        <v>0</v>
      </c>
      <c r="R207" s="146">
        <f t="shared" si="42"/>
        <v>0</v>
      </c>
      <c r="S207" s="146">
        <v>0</v>
      </c>
      <c r="T207" s="147">
        <f t="shared" si="43"/>
        <v>0</v>
      </c>
      <c r="AR207" s="148" t="s">
        <v>215</v>
      </c>
      <c r="AT207" s="148" t="s">
        <v>168</v>
      </c>
      <c r="AU207" s="148" t="s">
        <v>173</v>
      </c>
      <c r="AY207" s="13" t="s">
        <v>164</v>
      </c>
      <c r="BE207" s="149">
        <f t="shared" si="44"/>
        <v>0</v>
      </c>
      <c r="BF207" s="149">
        <f t="shared" si="45"/>
        <v>0</v>
      </c>
      <c r="BG207" s="149">
        <f t="shared" si="46"/>
        <v>0</v>
      </c>
      <c r="BH207" s="149">
        <f t="shared" si="47"/>
        <v>0</v>
      </c>
      <c r="BI207" s="149">
        <f t="shared" si="48"/>
        <v>0</v>
      </c>
      <c r="BJ207" s="13" t="s">
        <v>173</v>
      </c>
      <c r="BK207" s="149">
        <f t="shared" si="49"/>
        <v>0</v>
      </c>
      <c r="BL207" s="13" t="s">
        <v>215</v>
      </c>
      <c r="BM207" s="148" t="s">
        <v>1021</v>
      </c>
    </row>
    <row r="208" spans="2:65" s="1" customFormat="1" ht="37.9" customHeight="1">
      <c r="B208" s="135"/>
      <c r="C208" s="136" t="s">
        <v>207</v>
      </c>
      <c r="D208" s="136" t="s">
        <v>168</v>
      </c>
      <c r="E208" s="137" t="s">
        <v>2550</v>
      </c>
      <c r="F208" s="138" t="s">
        <v>2551</v>
      </c>
      <c r="G208" s="139" t="s">
        <v>192</v>
      </c>
      <c r="H208" s="140">
        <v>12</v>
      </c>
      <c r="I208" s="141"/>
      <c r="J208" s="142">
        <f t="shared" si="40"/>
        <v>0</v>
      </c>
      <c r="K208" s="143"/>
      <c r="L208" s="28"/>
      <c r="M208" s="144" t="s">
        <v>1</v>
      </c>
      <c r="N208" s="145" t="s">
        <v>40</v>
      </c>
      <c r="P208" s="146">
        <f t="shared" si="41"/>
        <v>0</v>
      </c>
      <c r="Q208" s="146">
        <v>0</v>
      </c>
      <c r="R208" s="146">
        <f t="shared" si="42"/>
        <v>0</v>
      </c>
      <c r="S208" s="146">
        <v>0</v>
      </c>
      <c r="T208" s="147">
        <f t="shared" si="43"/>
        <v>0</v>
      </c>
      <c r="AR208" s="148" t="s">
        <v>215</v>
      </c>
      <c r="AT208" s="148" t="s">
        <v>168</v>
      </c>
      <c r="AU208" s="148" t="s">
        <v>173</v>
      </c>
      <c r="AY208" s="13" t="s">
        <v>164</v>
      </c>
      <c r="BE208" s="149">
        <f t="shared" si="44"/>
        <v>0</v>
      </c>
      <c r="BF208" s="149">
        <f t="shared" si="45"/>
        <v>0</v>
      </c>
      <c r="BG208" s="149">
        <f t="shared" si="46"/>
        <v>0</v>
      </c>
      <c r="BH208" s="149">
        <f t="shared" si="47"/>
        <v>0</v>
      </c>
      <c r="BI208" s="149">
        <f t="shared" si="48"/>
        <v>0</v>
      </c>
      <c r="BJ208" s="13" t="s">
        <v>173</v>
      </c>
      <c r="BK208" s="149">
        <f t="shared" si="49"/>
        <v>0</v>
      </c>
      <c r="BL208" s="13" t="s">
        <v>215</v>
      </c>
      <c r="BM208" s="148" t="s">
        <v>1029</v>
      </c>
    </row>
    <row r="209" spans="2:65" s="1" customFormat="1" ht="24.2" customHeight="1">
      <c r="B209" s="135"/>
      <c r="C209" s="136" t="s">
        <v>246</v>
      </c>
      <c r="D209" s="136" t="s">
        <v>168</v>
      </c>
      <c r="E209" s="137" t="s">
        <v>2552</v>
      </c>
      <c r="F209" s="138" t="s">
        <v>2553</v>
      </c>
      <c r="G209" s="139" t="s">
        <v>192</v>
      </c>
      <c r="H209" s="140">
        <v>4</v>
      </c>
      <c r="I209" s="141"/>
      <c r="J209" s="142">
        <f t="shared" si="40"/>
        <v>0</v>
      </c>
      <c r="K209" s="143"/>
      <c r="L209" s="28"/>
      <c r="M209" s="144" t="s">
        <v>1</v>
      </c>
      <c r="N209" s="145" t="s">
        <v>40</v>
      </c>
      <c r="P209" s="146">
        <f t="shared" si="41"/>
        <v>0</v>
      </c>
      <c r="Q209" s="146">
        <v>0</v>
      </c>
      <c r="R209" s="146">
        <f t="shared" si="42"/>
        <v>0</v>
      </c>
      <c r="S209" s="146">
        <v>0</v>
      </c>
      <c r="T209" s="147">
        <f t="shared" si="43"/>
        <v>0</v>
      </c>
      <c r="AR209" s="148" t="s">
        <v>215</v>
      </c>
      <c r="AT209" s="148" t="s">
        <v>168</v>
      </c>
      <c r="AU209" s="148" t="s">
        <v>173</v>
      </c>
      <c r="AY209" s="13" t="s">
        <v>164</v>
      </c>
      <c r="BE209" s="149">
        <f t="shared" si="44"/>
        <v>0</v>
      </c>
      <c r="BF209" s="149">
        <f t="shared" si="45"/>
        <v>0</v>
      </c>
      <c r="BG209" s="149">
        <f t="shared" si="46"/>
        <v>0</v>
      </c>
      <c r="BH209" s="149">
        <f t="shared" si="47"/>
        <v>0</v>
      </c>
      <c r="BI209" s="149">
        <f t="shared" si="48"/>
        <v>0</v>
      </c>
      <c r="BJ209" s="13" t="s">
        <v>173</v>
      </c>
      <c r="BK209" s="149">
        <f t="shared" si="49"/>
        <v>0</v>
      </c>
      <c r="BL209" s="13" t="s">
        <v>215</v>
      </c>
      <c r="BM209" s="148" t="s">
        <v>1035</v>
      </c>
    </row>
    <row r="210" spans="2:65" s="1" customFormat="1" ht="24.2" customHeight="1">
      <c r="B210" s="135"/>
      <c r="C210" s="155" t="s">
        <v>410</v>
      </c>
      <c r="D210" s="155" t="s">
        <v>556</v>
      </c>
      <c r="E210" s="156" t="s">
        <v>2554</v>
      </c>
      <c r="F210" s="157" t="s">
        <v>2555</v>
      </c>
      <c r="G210" s="158" t="s">
        <v>192</v>
      </c>
      <c r="H210" s="159">
        <v>4</v>
      </c>
      <c r="I210" s="160"/>
      <c r="J210" s="161">
        <f t="shared" si="40"/>
        <v>0</v>
      </c>
      <c r="K210" s="162"/>
      <c r="L210" s="163"/>
      <c r="M210" s="164" t="s">
        <v>1</v>
      </c>
      <c r="N210" s="165" t="s">
        <v>40</v>
      </c>
      <c r="P210" s="146">
        <f t="shared" si="41"/>
        <v>0</v>
      </c>
      <c r="Q210" s="146">
        <v>0</v>
      </c>
      <c r="R210" s="146">
        <f t="shared" si="42"/>
        <v>0</v>
      </c>
      <c r="S210" s="146">
        <v>0</v>
      </c>
      <c r="T210" s="147">
        <f t="shared" si="43"/>
        <v>0</v>
      </c>
      <c r="AR210" s="148" t="s">
        <v>284</v>
      </c>
      <c r="AT210" s="148" t="s">
        <v>556</v>
      </c>
      <c r="AU210" s="148" t="s">
        <v>173</v>
      </c>
      <c r="AY210" s="13" t="s">
        <v>164</v>
      </c>
      <c r="BE210" s="149">
        <f t="shared" si="44"/>
        <v>0</v>
      </c>
      <c r="BF210" s="149">
        <f t="shared" si="45"/>
        <v>0</v>
      </c>
      <c r="BG210" s="149">
        <f t="shared" si="46"/>
        <v>0</v>
      </c>
      <c r="BH210" s="149">
        <f t="shared" si="47"/>
        <v>0</v>
      </c>
      <c r="BI210" s="149">
        <f t="shared" si="48"/>
        <v>0</v>
      </c>
      <c r="BJ210" s="13" t="s">
        <v>173</v>
      </c>
      <c r="BK210" s="149">
        <f t="shared" si="49"/>
        <v>0</v>
      </c>
      <c r="BL210" s="13" t="s">
        <v>215</v>
      </c>
      <c r="BM210" s="148" t="s">
        <v>1043</v>
      </c>
    </row>
    <row r="211" spans="2:65" s="1" customFormat="1" ht="24.2" customHeight="1">
      <c r="B211" s="135"/>
      <c r="C211" s="136" t="s">
        <v>182</v>
      </c>
      <c r="D211" s="136" t="s">
        <v>168</v>
      </c>
      <c r="E211" s="137" t="s">
        <v>2556</v>
      </c>
      <c r="F211" s="138" t="s">
        <v>2557</v>
      </c>
      <c r="G211" s="139" t="s">
        <v>192</v>
      </c>
      <c r="H211" s="140">
        <v>3</v>
      </c>
      <c r="I211" s="141"/>
      <c r="J211" s="142">
        <f t="shared" si="40"/>
        <v>0</v>
      </c>
      <c r="K211" s="143"/>
      <c r="L211" s="28"/>
      <c r="M211" s="144" t="s">
        <v>1</v>
      </c>
      <c r="N211" s="145" t="s">
        <v>40</v>
      </c>
      <c r="P211" s="146">
        <f t="shared" si="41"/>
        <v>0</v>
      </c>
      <c r="Q211" s="146">
        <v>0</v>
      </c>
      <c r="R211" s="146">
        <f t="shared" si="42"/>
        <v>0</v>
      </c>
      <c r="S211" s="146">
        <v>0</v>
      </c>
      <c r="T211" s="147">
        <f t="shared" si="43"/>
        <v>0</v>
      </c>
      <c r="AR211" s="148" t="s">
        <v>215</v>
      </c>
      <c r="AT211" s="148" t="s">
        <v>168</v>
      </c>
      <c r="AU211" s="148" t="s">
        <v>173</v>
      </c>
      <c r="AY211" s="13" t="s">
        <v>164</v>
      </c>
      <c r="BE211" s="149">
        <f t="shared" si="44"/>
        <v>0</v>
      </c>
      <c r="BF211" s="149">
        <f t="shared" si="45"/>
        <v>0</v>
      </c>
      <c r="BG211" s="149">
        <f t="shared" si="46"/>
        <v>0</v>
      </c>
      <c r="BH211" s="149">
        <f t="shared" si="47"/>
        <v>0</v>
      </c>
      <c r="BI211" s="149">
        <f t="shared" si="48"/>
        <v>0</v>
      </c>
      <c r="BJ211" s="13" t="s">
        <v>173</v>
      </c>
      <c r="BK211" s="149">
        <f t="shared" si="49"/>
        <v>0</v>
      </c>
      <c r="BL211" s="13" t="s">
        <v>215</v>
      </c>
      <c r="BM211" s="148" t="s">
        <v>1049</v>
      </c>
    </row>
    <row r="212" spans="2:65" s="1" customFormat="1" ht="24.2" customHeight="1">
      <c r="B212" s="135"/>
      <c r="C212" s="155" t="s">
        <v>211</v>
      </c>
      <c r="D212" s="155" t="s">
        <v>556</v>
      </c>
      <c r="E212" s="156" t="s">
        <v>2558</v>
      </c>
      <c r="F212" s="157" t="s">
        <v>2559</v>
      </c>
      <c r="G212" s="158" t="s">
        <v>192</v>
      </c>
      <c r="H212" s="159">
        <v>1</v>
      </c>
      <c r="I212" s="160"/>
      <c r="J212" s="161">
        <f t="shared" si="40"/>
        <v>0</v>
      </c>
      <c r="K212" s="162"/>
      <c r="L212" s="163"/>
      <c r="M212" s="164" t="s">
        <v>1</v>
      </c>
      <c r="N212" s="165" t="s">
        <v>40</v>
      </c>
      <c r="P212" s="146">
        <f t="shared" si="41"/>
        <v>0</v>
      </c>
      <c r="Q212" s="146">
        <v>0</v>
      </c>
      <c r="R212" s="146">
        <f t="shared" si="42"/>
        <v>0</v>
      </c>
      <c r="S212" s="146">
        <v>0</v>
      </c>
      <c r="T212" s="147">
        <f t="shared" si="43"/>
        <v>0</v>
      </c>
      <c r="AR212" s="148" t="s">
        <v>284</v>
      </c>
      <c r="AT212" s="148" t="s">
        <v>556</v>
      </c>
      <c r="AU212" s="148" t="s">
        <v>173</v>
      </c>
      <c r="AY212" s="13" t="s">
        <v>164</v>
      </c>
      <c r="BE212" s="149">
        <f t="shared" si="44"/>
        <v>0</v>
      </c>
      <c r="BF212" s="149">
        <f t="shared" si="45"/>
        <v>0</v>
      </c>
      <c r="BG212" s="149">
        <f t="shared" si="46"/>
        <v>0</v>
      </c>
      <c r="BH212" s="149">
        <f t="shared" si="47"/>
        <v>0</v>
      </c>
      <c r="BI212" s="149">
        <f t="shared" si="48"/>
        <v>0</v>
      </c>
      <c r="BJ212" s="13" t="s">
        <v>173</v>
      </c>
      <c r="BK212" s="149">
        <f t="shared" si="49"/>
        <v>0</v>
      </c>
      <c r="BL212" s="13" t="s">
        <v>215</v>
      </c>
      <c r="BM212" s="148" t="s">
        <v>1058</v>
      </c>
    </row>
    <row r="213" spans="2:65" s="1" customFormat="1" ht="24.2" customHeight="1">
      <c r="B213" s="135"/>
      <c r="C213" s="155" t="s">
        <v>189</v>
      </c>
      <c r="D213" s="155" t="s">
        <v>556</v>
      </c>
      <c r="E213" s="156" t="s">
        <v>2560</v>
      </c>
      <c r="F213" s="157" t="s">
        <v>2561</v>
      </c>
      <c r="G213" s="158" t="s">
        <v>192</v>
      </c>
      <c r="H213" s="159">
        <v>2</v>
      </c>
      <c r="I213" s="160"/>
      <c r="J213" s="161">
        <f t="shared" si="40"/>
        <v>0</v>
      </c>
      <c r="K213" s="162"/>
      <c r="L213" s="163"/>
      <c r="M213" s="164" t="s">
        <v>1</v>
      </c>
      <c r="N213" s="165" t="s">
        <v>40</v>
      </c>
      <c r="P213" s="146">
        <f t="shared" si="41"/>
        <v>0</v>
      </c>
      <c r="Q213" s="146">
        <v>0</v>
      </c>
      <c r="R213" s="146">
        <f t="shared" si="42"/>
        <v>0</v>
      </c>
      <c r="S213" s="146">
        <v>0</v>
      </c>
      <c r="T213" s="147">
        <f t="shared" si="43"/>
        <v>0</v>
      </c>
      <c r="AR213" s="148" t="s">
        <v>284</v>
      </c>
      <c r="AT213" s="148" t="s">
        <v>556</v>
      </c>
      <c r="AU213" s="148" t="s">
        <v>173</v>
      </c>
      <c r="AY213" s="13" t="s">
        <v>164</v>
      </c>
      <c r="BE213" s="149">
        <f t="shared" si="44"/>
        <v>0</v>
      </c>
      <c r="BF213" s="149">
        <f t="shared" si="45"/>
        <v>0</v>
      </c>
      <c r="BG213" s="149">
        <f t="shared" si="46"/>
        <v>0</v>
      </c>
      <c r="BH213" s="149">
        <f t="shared" si="47"/>
        <v>0</v>
      </c>
      <c r="BI213" s="149">
        <f t="shared" si="48"/>
        <v>0</v>
      </c>
      <c r="BJ213" s="13" t="s">
        <v>173</v>
      </c>
      <c r="BK213" s="149">
        <f t="shared" si="49"/>
        <v>0</v>
      </c>
      <c r="BL213" s="13" t="s">
        <v>215</v>
      </c>
      <c r="BM213" s="148" t="s">
        <v>1066</v>
      </c>
    </row>
    <row r="214" spans="2:65" s="1" customFormat="1" ht="24.2" customHeight="1">
      <c r="B214" s="135"/>
      <c r="C214" s="136" t="s">
        <v>354</v>
      </c>
      <c r="D214" s="136" t="s">
        <v>168</v>
      </c>
      <c r="E214" s="137" t="s">
        <v>2562</v>
      </c>
      <c r="F214" s="138" t="s">
        <v>2563</v>
      </c>
      <c r="G214" s="139" t="s">
        <v>192</v>
      </c>
      <c r="H214" s="140">
        <v>3</v>
      </c>
      <c r="I214" s="141"/>
      <c r="J214" s="142">
        <f t="shared" si="40"/>
        <v>0</v>
      </c>
      <c r="K214" s="143"/>
      <c r="L214" s="28"/>
      <c r="M214" s="144" t="s">
        <v>1</v>
      </c>
      <c r="N214" s="145" t="s">
        <v>40</v>
      </c>
      <c r="P214" s="146">
        <f t="shared" si="41"/>
        <v>0</v>
      </c>
      <c r="Q214" s="146">
        <v>0</v>
      </c>
      <c r="R214" s="146">
        <f t="shared" si="42"/>
        <v>0</v>
      </c>
      <c r="S214" s="146">
        <v>0</v>
      </c>
      <c r="T214" s="147">
        <f t="shared" si="43"/>
        <v>0</v>
      </c>
      <c r="AR214" s="148" t="s">
        <v>215</v>
      </c>
      <c r="AT214" s="148" t="s">
        <v>168</v>
      </c>
      <c r="AU214" s="148" t="s">
        <v>173</v>
      </c>
      <c r="AY214" s="13" t="s">
        <v>164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173</v>
      </c>
      <c r="BK214" s="149">
        <f t="shared" si="49"/>
        <v>0</v>
      </c>
      <c r="BL214" s="13" t="s">
        <v>215</v>
      </c>
      <c r="BM214" s="148" t="s">
        <v>1074</v>
      </c>
    </row>
    <row r="215" spans="2:65" s="1" customFormat="1" ht="24.2" customHeight="1">
      <c r="B215" s="135"/>
      <c r="C215" s="155" t="s">
        <v>194</v>
      </c>
      <c r="D215" s="155" t="s">
        <v>556</v>
      </c>
      <c r="E215" s="156" t="s">
        <v>2564</v>
      </c>
      <c r="F215" s="157" t="s">
        <v>2565</v>
      </c>
      <c r="G215" s="158" t="s">
        <v>192</v>
      </c>
      <c r="H215" s="159">
        <v>2</v>
      </c>
      <c r="I215" s="160"/>
      <c r="J215" s="161">
        <f t="shared" si="40"/>
        <v>0</v>
      </c>
      <c r="K215" s="162"/>
      <c r="L215" s="163"/>
      <c r="M215" s="164" t="s">
        <v>1</v>
      </c>
      <c r="N215" s="165" t="s">
        <v>40</v>
      </c>
      <c r="P215" s="146">
        <f t="shared" si="41"/>
        <v>0</v>
      </c>
      <c r="Q215" s="146">
        <v>0</v>
      </c>
      <c r="R215" s="146">
        <f t="shared" si="42"/>
        <v>0</v>
      </c>
      <c r="S215" s="146">
        <v>0</v>
      </c>
      <c r="T215" s="147">
        <f t="shared" si="43"/>
        <v>0</v>
      </c>
      <c r="AR215" s="148" t="s">
        <v>284</v>
      </c>
      <c r="AT215" s="148" t="s">
        <v>556</v>
      </c>
      <c r="AU215" s="148" t="s">
        <v>173</v>
      </c>
      <c r="AY215" s="13" t="s">
        <v>164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173</v>
      </c>
      <c r="BK215" s="149">
        <f t="shared" si="49"/>
        <v>0</v>
      </c>
      <c r="BL215" s="13" t="s">
        <v>215</v>
      </c>
      <c r="BM215" s="148" t="s">
        <v>1082</v>
      </c>
    </row>
    <row r="216" spans="2:65" s="1" customFormat="1" ht="24.2" customHeight="1">
      <c r="B216" s="135"/>
      <c r="C216" s="155" t="s">
        <v>167</v>
      </c>
      <c r="D216" s="155" t="s">
        <v>556</v>
      </c>
      <c r="E216" s="156" t="s">
        <v>2566</v>
      </c>
      <c r="F216" s="157" t="s">
        <v>2567</v>
      </c>
      <c r="G216" s="158" t="s">
        <v>192</v>
      </c>
      <c r="H216" s="159">
        <v>1</v>
      </c>
      <c r="I216" s="160"/>
      <c r="J216" s="161">
        <f t="shared" si="40"/>
        <v>0</v>
      </c>
      <c r="K216" s="162"/>
      <c r="L216" s="163"/>
      <c r="M216" s="164" t="s">
        <v>1</v>
      </c>
      <c r="N216" s="165" t="s">
        <v>40</v>
      </c>
      <c r="P216" s="146">
        <f t="shared" si="41"/>
        <v>0</v>
      </c>
      <c r="Q216" s="146">
        <v>0</v>
      </c>
      <c r="R216" s="146">
        <f t="shared" si="42"/>
        <v>0</v>
      </c>
      <c r="S216" s="146">
        <v>0</v>
      </c>
      <c r="T216" s="147">
        <f t="shared" si="43"/>
        <v>0</v>
      </c>
      <c r="AR216" s="148" t="s">
        <v>284</v>
      </c>
      <c r="AT216" s="148" t="s">
        <v>556</v>
      </c>
      <c r="AU216" s="148" t="s">
        <v>173</v>
      </c>
      <c r="AY216" s="13" t="s">
        <v>164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173</v>
      </c>
      <c r="BK216" s="149">
        <f t="shared" si="49"/>
        <v>0</v>
      </c>
      <c r="BL216" s="13" t="s">
        <v>215</v>
      </c>
      <c r="BM216" s="148" t="s">
        <v>1090</v>
      </c>
    </row>
    <row r="217" spans="2:65" s="1" customFormat="1" ht="24.2" customHeight="1">
      <c r="B217" s="135"/>
      <c r="C217" s="136" t="s">
        <v>251</v>
      </c>
      <c r="D217" s="136" t="s">
        <v>168</v>
      </c>
      <c r="E217" s="137" t="s">
        <v>2568</v>
      </c>
      <c r="F217" s="138" t="s">
        <v>2569</v>
      </c>
      <c r="G217" s="139" t="s">
        <v>192</v>
      </c>
      <c r="H217" s="140">
        <v>6</v>
      </c>
      <c r="I217" s="141"/>
      <c r="J217" s="142">
        <f t="shared" si="40"/>
        <v>0</v>
      </c>
      <c r="K217" s="143"/>
      <c r="L217" s="28"/>
      <c r="M217" s="144" t="s">
        <v>1</v>
      </c>
      <c r="N217" s="145" t="s">
        <v>40</v>
      </c>
      <c r="P217" s="146">
        <f t="shared" si="41"/>
        <v>0</v>
      </c>
      <c r="Q217" s="146">
        <v>0</v>
      </c>
      <c r="R217" s="146">
        <f t="shared" si="42"/>
        <v>0</v>
      </c>
      <c r="S217" s="146">
        <v>0</v>
      </c>
      <c r="T217" s="147">
        <f t="shared" si="43"/>
        <v>0</v>
      </c>
      <c r="AR217" s="148" t="s">
        <v>215</v>
      </c>
      <c r="AT217" s="148" t="s">
        <v>168</v>
      </c>
      <c r="AU217" s="148" t="s">
        <v>173</v>
      </c>
      <c r="AY217" s="13" t="s">
        <v>164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173</v>
      </c>
      <c r="BK217" s="149">
        <f t="shared" si="49"/>
        <v>0</v>
      </c>
      <c r="BL217" s="13" t="s">
        <v>215</v>
      </c>
      <c r="BM217" s="148" t="s">
        <v>1096</v>
      </c>
    </row>
    <row r="218" spans="2:65" s="1" customFormat="1" ht="24.2" customHeight="1">
      <c r="B218" s="135"/>
      <c r="C218" s="155" t="s">
        <v>308</v>
      </c>
      <c r="D218" s="155" t="s">
        <v>556</v>
      </c>
      <c r="E218" s="156" t="s">
        <v>2570</v>
      </c>
      <c r="F218" s="157" t="s">
        <v>2571</v>
      </c>
      <c r="G218" s="158" t="s">
        <v>192</v>
      </c>
      <c r="H218" s="159">
        <v>2</v>
      </c>
      <c r="I218" s="160"/>
      <c r="J218" s="161">
        <f t="shared" si="40"/>
        <v>0</v>
      </c>
      <c r="K218" s="162"/>
      <c r="L218" s="163"/>
      <c r="M218" s="164" t="s">
        <v>1</v>
      </c>
      <c r="N218" s="165" t="s">
        <v>40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R218" s="148" t="s">
        <v>284</v>
      </c>
      <c r="AT218" s="148" t="s">
        <v>556</v>
      </c>
      <c r="AU218" s="148" t="s">
        <v>173</v>
      </c>
      <c r="AY218" s="13" t="s">
        <v>164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173</v>
      </c>
      <c r="BK218" s="149">
        <f t="shared" si="49"/>
        <v>0</v>
      </c>
      <c r="BL218" s="13" t="s">
        <v>215</v>
      </c>
      <c r="BM218" s="148" t="s">
        <v>1104</v>
      </c>
    </row>
    <row r="219" spans="2:65" s="1" customFormat="1" ht="24.2" customHeight="1">
      <c r="B219" s="135"/>
      <c r="C219" s="155" t="s">
        <v>778</v>
      </c>
      <c r="D219" s="155" t="s">
        <v>556</v>
      </c>
      <c r="E219" s="156" t="s">
        <v>2572</v>
      </c>
      <c r="F219" s="157" t="s">
        <v>2573</v>
      </c>
      <c r="G219" s="158" t="s">
        <v>192</v>
      </c>
      <c r="H219" s="159">
        <v>4</v>
      </c>
      <c r="I219" s="160"/>
      <c r="J219" s="161">
        <f t="shared" si="40"/>
        <v>0</v>
      </c>
      <c r="K219" s="162"/>
      <c r="L219" s="163"/>
      <c r="M219" s="164" t="s">
        <v>1</v>
      </c>
      <c r="N219" s="165" t="s">
        <v>40</v>
      </c>
      <c r="P219" s="146">
        <f t="shared" si="41"/>
        <v>0</v>
      </c>
      <c r="Q219" s="146">
        <v>0</v>
      </c>
      <c r="R219" s="146">
        <f t="shared" si="42"/>
        <v>0</v>
      </c>
      <c r="S219" s="146">
        <v>0</v>
      </c>
      <c r="T219" s="147">
        <f t="shared" si="43"/>
        <v>0</v>
      </c>
      <c r="AR219" s="148" t="s">
        <v>284</v>
      </c>
      <c r="AT219" s="148" t="s">
        <v>556</v>
      </c>
      <c r="AU219" s="148" t="s">
        <v>173</v>
      </c>
      <c r="AY219" s="13" t="s">
        <v>164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173</v>
      </c>
      <c r="BK219" s="149">
        <f t="shared" si="49"/>
        <v>0</v>
      </c>
      <c r="BL219" s="13" t="s">
        <v>215</v>
      </c>
      <c r="BM219" s="148" t="s">
        <v>1112</v>
      </c>
    </row>
    <row r="220" spans="2:65" s="1" customFormat="1" ht="33" customHeight="1">
      <c r="B220" s="135"/>
      <c r="C220" s="136" t="s">
        <v>782</v>
      </c>
      <c r="D220" s="136" t="s">
        <v>168</v>
      </c>
      <c r="E220" s="137" t="s">
        <v>2574</v>
      </c>
      <c r="F220" s="138" t="s">
        <v>2575</v>
      </c>
      <c r="G220" s="139" t="s">
        <v>192</v>
      </c>
      <c r="H220" s="140">
        <v>11</v>
      </c>
      <c r="I220" s="141"/>
      <c r="J220" s="142">
        <f t="shared" si="40"/>
        <v>0</v>
      </c>
      <c r="K220" s="143"/>
      <c r="L220" s="28"/>
      <c r="M220" s="144" t="s">
        <v>1</v>
      </c>
      <c r="N220" s="145" t="s">
        <v>40</v>
      </c>
      <c r="P220" s="146">
        <f t="shared" si="41"/>
        <v>0</v>
      </c>
      <c r="Q220" s="146">
        <v>0</v>
      </c>
      <c r="R220" s="146">
        <f t="shared" si="42"/>
        <v>0</v>
      </c>
      <c r="S220" s="146">
        <v>0</v>
      </c>
      <c r="T220" s="147">
        <f t="shared" si="43"/>
        <v>0</v>
      </c>
      <c r="AR220" s="148" t="s">
        <v>215</v>
      </c>
      <c r="AT220" s="148" t="s">
        <v>168</v>
      </c>
      <c r="AU220" s="148" t="s">
        <v>173</v>
      </c>
      <c r="AY220" s="13" t="s">
        <v>164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173</v>
      </c>
      <c r="BK220" s="149">
        <f t="shared" si="49"/>
        <v>0</v>
      </c>
      <c r="BL220" s="13" t="s">
        <v>215</v>
      </c>
      <c r="BM220" s="148" t="s">
        <v>1120</v>
      </c>
    </row>
    <row r="221" spans="2:65" s="1" customFormat="1" ht="24.2" customHeight="1">
      <c r="B221" s="135"/>
      <c r="C221" s="155" t="s">
        <v>786</v>
      </c>
      <c r="D221" s="155" t="s">
        <v>556</v>
      </c>
      <c r="E221" s="156" t="s">
        <v>2576</v>
      </c>
      <c r="F221" s="157" t="s">
        <v>2577</v>
      </c>
      <c r="G221" s="158" t="s">
        <v>192</v>
      </c>
      <c r="H221" s="159">
        <v>4</v>
      </c>
      <c r="I221" s="160"/>
      <c r="J221" s="161">
        <f t="shared" si="40"/>
        <v>0</v>
      </c>
      <c r="K221" s="162"/>
      <c r="L221" s="163"/>
      <c r="M221" s="164" t="s">
        <v>1</v>
      </c>
      <c r="N221" s="165" t="s">
        <v>40</v>
      </c>
      <c r="P221" s="146">
        <f t="shared" si="41"/>
        <v>0</v>
      </c>
      <c r="Q221" s="146">
        <v>0</v>
      </c>
      <c r="R221" s="146">
        <f t="shared" si="42"/>
        <v>0</v>
      </c>
      <c r="S221" s="146">
        <v>0</v>
      </c>
      <c r="T221" s="147">
        <f t="shared" si="43"/>
        <v>0</v>
      </c>
      <c r="AR221" s="148" t="s">
        <v>284</v>
      </c>
      <c r="AT221" s="148" t="s">
        <v>556</v>
      </c>
      <c r="AU221" s="148" t="s">
        <v>173</v>
      </c>
      <c r="AY221" s="13" t="s">
        <v>164</v>
      </c>
      <c r="BE221" s="149">
        <f t="shared" si="44"/>
        <v>0</v>
      </c>
      <c r="BF221" s="149">
        <f t="shared" si="45"/>
        <v>0</v>
      </c>
      <c r="BG221" s="149">
        <f t="shared" si="46"/>
        <v>0</v>
      </c>
      <c r="BH221" s="149">
        <f t="shared" si="47"/>
        <v>0</v>
      </c>
      <c r="BI221" s="149">
        <f t="shared" si="48"/>
        <v>0</v>
      </c>
      <c r="BJ221" s="13" t="s">
        <v>173</v>
      </c>
      <c r="BK221" s="149">
        <f t="shared" si="49"/>
        <v>0</v>
      </c>
      <c r="BL221" s="13" t="s">
        <v>215</v>
      </c>
      <c r="BM221" s="148" t="s">
        <v>1128</v>
      </c>
    </row>
    <row r="222" spans="2:65" s="1" customFormat="1" ht="24.2" customHeight="1">
      <c r="B222" s="135"/>
      <c r="C222" s="155" t="s">
        <v>790</v>
      </c>
      <c r="D222" s="155" t="s">
        <v>556</v>
      </c>
      <c r="E222" s="156" t="s">
        <v>2578</v>
      </c>
      <c r="F222" s="157" t="s">
        <v>2579</v>
      </c>
      <c r="G222" s="158" t="s">
        <v>192</v>
      </c>
      <c r="H222" s="159">
        <v>2</v>
      </c>
      <c r="I222" s="160"/>
      <c r="J222" s="161">
        <f t="shared" si="40"/>
        <v>0</v>
      </c>
      <c r="K222" s="162"/>
      <c r="L222" s="163"/>
      <c r="M222" s="164" t="s">
        <v>1</v>
      </c>
      <c r="N222" s="165" t="s">
        <v>40</v>
      </c>
      <c r="P222" s="146">
        <f t="shared" si="41"/>
        <v>0</v>
      </c>
      <c r="Q222" s="146">
        <v>0</v>
      </c>
      <c r="R222" s="146">
        <f t="shared" si="42"/>
        <v>0</v>
      </c>
      <c r="S222" s="146">
        <v>0</v>
      </c>
      <c r="T222" s="147">
        <f t="shared" si="43"/>
        <v>0</v>
      </c>
      <c r="AR222" s="148" t="s">
        <v>284</v>
      </c>
      <c r="AT222" s="148" t="s">
        <v>556</v>
      </c>
      <c r="AU222" s="148" t="s">
        <v>173</v>
      </c>
      <c r="AY222" s="13" t="s">
        <v>164</v>
      </c>
      <c r="BE222" s="149">
        <f t="shared" si="44"/>
        <v>0</v>
      </c>
      <c r="BF222" s="149">
        <f t="shared" si="45"/>
        <v>0</v>
      </c>
      <c r="BG222" s="149">
        <f t="shared" si="46"/>
        <v>0</v>
      </c>
      <c r="BH222" s="149">
        <f t="shared" si="47"/>
        <v>0</v>
      </c>
      <c r="BI222" s="149">
        <f t="shared" si="48"/>
        <v>0</v>
      </c>
      <c r="BJ222" s="13" t="s">
        <v>173</v>
      </c>
      <c r="BK222" s="149">
        <f t="shared" si="49"/>
        <v>0</v>
      </c>
      <c r="BL222" s="13" t="s">
        <v>215</v>
      </c>
      <c r="BM222" s="148" t="s">
        <v>1138</v>
      </c>
    </row>
    <row r="223" spans="2:65" s="1" customFormat="1" ht="24.2" customHeight="1">
      <c r="B223" s="135"/>
      <c r="C223" s="155" t="s">
        <v>794</v>
      </c>
      <c r="D223" s="155" t="s">
        <v>556</v>
      </c>
      <c r="E223" s="156" t="s">
        <v>2580</v>
      </c>
      <c r="F223" s="157" t="s">
        <v>2581</v>
      </c>
      <c r="G223" s="158" t="s">
        <v>192</v>
      </c>
      <c r="H223" s="159">
        <v>5</v>
      </c>
      <c r="I223" s="160"/>
      <c r="J223" s="161">
        <f t="shared" si="40"/>
        <v>0</v>
      </c>
      <c r="K223" s="162"/>
      <c r="L223" s="163"/>
      <c r="M223" s="164" t="s">
        <v>1</v>
      </c>
      <c r="N223" s="165" t="s">
        <v>40</v>
      </c>
      <c r="P223" s="146">
        <f t="shared" si="41"/>
        <v>0</v>
      </c>
      <c r="Q223" s="146">
        <v>0</v>
      </c>
      <c r="R223" s="146">
        <f t="shared" si="42"/>
        <v>0</v>
      </c>
      <c r="S223" s="146">
        <v>0</v>
      </c>
      <c r="T223" s="147">
        <f t="shared" si="43"/>
        <v>0</v>
      </c>
      <c r="AR223" s="148" t="s">
        <v>284</v>
      </c>
      <c r="AT223" s="148" t="s">
        <v>556</v>
      </c>
      <c r="AU223" s="148" t="s">
        <v>173</v>
      </c>
      <c r="AY223" s="13" t="s">
        <v>164</v>
      </c>
      <c r="BE223" s="149">
        <f t="shared" si="44"/>
        <v>0</v>
      </c>
      <c r="BF223" s="149">
        <f t="shared" si="45"/>
        <v>0</v>
      </c>
      <c r="BG223" s="149">
        <f t="shared" si="46"/>
        <v>0</v>
      </c>
      <c r="BH223" s="149">
        <f t="shared" si="47"/>
        <v>0</v>
      </c>
      <c r="BI223" s="149">
        <f t="shared" si="48"/>
        <v>0</v>
      </c>
      <c r="BJ223" s="13" t="s">
        <v>173</v>
      </c>
      <c r="BK223" s="149">
        <f t="shared" si="49"/>
        <v>0</v>
      </c>
      <c r="BL223" s="13" t="s">
        <v>215</v>
      </c>
      <c r="BM223" s="148" t="s">
        <v>1146</v>
      </c>
    </row>
    <row r="224" spans="2:65" s="1" customFormat="1" ht="33" customHeight="1">
      <c r="B224" s="135"/>
      <c r="C224" s="136" t="s">
        <v>798</v>
      </c>
      <c r="D224" s="136" t="s">
        <v>168</v>
      </c>
      <c r="E224" s="137" t="s">
        <v>2582</v>
      </c>
      <c r="F224" s="138" t="s">
        <v>2583</v>
      </c>
      <c r="G224" s="139" t="s">
        <v>192</v>
      </c>
      <c r="H224" s="140">
        <v>6</v>
      </c>
      <c r="I224" s="141"/>
      <c r="J224" s="142">
        <f t="shared" si="40"/>
        <v>0</v>
      </c>
      <c r="K224" s="143"/>
      <c r="L224" s="28"/>
      <c r="M224" s="144" t="s">
        <v>1</v>
      </c>
      <c r="N224" s="145" t="s">
        <v>40</v>
      </c>
      <c r="P224" s="146">
        <f t="shared" si="41"/>
        <v>0</v>
      </c>
      <c r="Q224" s="146">
        <v>0</v>
      </c>
      <c r="R224" s="146">
        <f t="shared" si="42"/>
        <v>0</v>
      </c>
      <c r="S224" s="146">
        <v>0</v>
      </c>
      <c r="T224" s="147">
        <f t="shared" si="43"/>
        <v>0</v>
      </c>
      <c r="AR224" s="148" t="s">
        <v>215</v>
      </c>
      <c r="AT224" s="148" t="s">
        <v>168</v>
      </c>
      <c r="AU224" s="148" t="s">
        <v>173</v>
      </c>
      <c r="AY224" s="13" t="s">
        <v>164</v>
      </c>
      <c r="BE224" s="149">
        <f t="shared" si="44"/>
        <v>0</v>
      </c>
      <c r="BF224" s="149">
        <f t="shared" si="45"/>
        <v>0</v>
      </c>
      <c r="BG224" s="149">
        <f t="shared" si="46"/>
        <v>0</v>
      </c>
      <c r="BH224" s="149">
        <f t="shared" si="47"/>
        <v>0</v>
      </c>
      <c r="BI224" s="149">
        <f t="shared" si="48"/>
        <v>0</v>
      </c>
      <c r="BJ224" s="13" t="s">
        <v>173</v>
      </c>
      <c r="BK224" s="149">
        <f t="shared" si="49"/>
        <v>0</v>
      </c>
      <c r="BL224" s="13" t="s">
        <v>215</v>
      </c>
      <c r="BM224" s="148" t="s">
        <v>1154</v>
      </c>
    </row>
    <row r="225" spans="2:65" s="1" customFormat="1" ht="24.2" customHeight="1">
      <c r="B225" s="135"/>
      <c r="C225" s="155" t="s">
        <v>802</v>
      </c>
      <c r="D225" s="155" t="s">
        <v>556</v>
      </c>
      <c r="E225" s="156" t="s">
        <v>2584</v>
      </c>
      <c r="F225" s="157" t="s">
        <v>2585</v>
      </c>
      <c r="G225" s="158" t="s">
        <v>192</v>
      </c>
      <c r="H225" s="159">
        <v>2</v>
      </c>
      <c r="I225" s="160"/>
      <c r="J225" s="161">
        <f t="shared" si="40"/>
        <v>0</v>
      </c>
      <c r="K225" s="162"/>
      <c r="L225" s="163"/>
      <c r="M225" s="164" t="s">
        <v>1</v>
      </c>
      <c r="N225" s="165" t="s">
        <v>40</v>
      </c>
      <c r="P225" s="146">
        <f t="shared" si="41"/>
        <v>0</v>
      </c>
      <c r="Q225" s="146">
        <v>0</v>
      </c>
      <c r="R225" s="146">
        <f t="shared" si="42"/>
        <v>0</v>
      </c>
      <c r="S225" s="146">
        <v>0</v>
      </c>
      <c r="T225" s="147">
        <f t="shared" si="43"/>
        <v>0</v>
      </c>
      <c r="AR225" s="148" t="s">
        <v>284</v>
      </c>
      <c r="AT225" s="148" t="s">
        <v>556</v>
      </c>
      <c r="AU225" s="148" t="s">
        <v>173</v>
      </c>
      <c r="AY225" s="13" t="s">
        <v>164</v>
      </c>
      <c r="BE225" s="149">
        <f t="shared" si="44"/>
        <v>0</v>
      </c>
      <c r="BF225" s="149">
        <f t="shared" si="45"/>
        <v>0</v>
      </c>
      <c r="BG225" s="149">
        <f t="shared" si="46"/>
        <v>0</v>
      </c>
      <c r="BH225" s="149">
        <f t="shared" si="47"/>
        <v>0</v>
      </c>
      <c r="BI225" s="149">
        <f t="shared" si="48"/>
        <v>0</v>
      </c>
      <c r="BJ225" s="13" t="s">
        <v>173</v>
      </c>
      <c r="BK225" s="149">
        <f t="shared" si="49"/>
        <v>0</v>
      </c>
      <c r="BL225" s="13" t="s">
        <v>215</v>
      </c>
      <c r="BM225" s="148" t="s">
        <v>1164</v>
      </c>
    </row>
    <row r="226" spans="2:65" s="1" customFormat="1" ht="24.2" customHeight="1">
      <c r="B226" s="135"/>
      <c r="C226" s="155" t="s">
        <v>806</v>
      </c>
      <c r="D226" s="155" t="s">
        <v>556</v>
      </c>
      <c r="E226" s="156" t="s">
        <v>2586</v>
      </c>
      <c r="F226" s="157" t="s">
        <v>2587</v>
      </c>
      <c r="G226" s="158" t="s">
        <v>192</v>
      </c>
      <c r="H226" s="159">
        <v>4</v>
      </c>
      <c r="I226" s="160"/>
      <c r="J226" s="161">
        <f t="shared" si="40"/>
        <v>0</v>
      </c>
      <c r="K226" s="162"/>
      <c r="L226" s="163"/>
      <c r="M226" s="164" t="s">
        <v>1</v>
      </c>
      <c r="N226" s="165" t="s">
        <v>40</v>
      </c>
      <c r="P226" s="146">
        <f t="shared" si="41"/>
        <v>0</v>
      </c>
      <c r="Q226" s="146">
        <v>0</v>
      </c>
      <c r="R226" s="146">
        <f t="shared" si="42"/>
        <v>0</v>
      </c>
      <c r="S226" s="146">
        <v>0</v>
      </c>
      <c r="T226" s="147">
        <f t="shared" si="43"/>
        <v>0</v>
      </c>
      <c r="AR226" s="148" t="s">
        <v>284</v>
      </c>
      <c r="AT226" s="148" t="s">
        <v>556</v>
      </c>
      <c r="AU226" s="148" t="s">
        <v>173</v>
      </c>
      <c r="AY226" s="13" t="s">
        <v>164</v>
      </c>
      <c r="BE226" s="149">
        <f t="shared" si="44"/>
        <v>0</v>
      </c>
      <c r="BF226" s="149">
        <f t="shared" si="45"/>
        <v>0</v>
      </c>
      <c r="BG226" s="149">
        <f t="shared" si="46"/>
        <v>0</v>
      </c>
      <c r="BH226" s="149">
        <f t="shared" si="47"/>
        <v>0</v>
      </c>
      <c r="BI226" s="149">
        <f t="shared" si="48"/>
        <v>0</v>
      </c>
      <c r="BJ226" s="13" t="s">
        <v>173</v>
      </c>
      <c r="BK226" s="149">
        <f t="shared" si="49"/>
        <v>0</v>
      </c>
      <c r="BL226" s="13" t="s">
        <v>215</v>
      </c>
      <c r="BM226" s="148" t="s">
        <v>1172</v>
      </c>
    </row>
    <row r="227" spans="2:65" s="1" customFormat="1" ht="24.2" customHeight="1">
      <c r="B227" s="135"/>
      <c r="C227" s="136" t="s">
        <v>810</v>
      </c>
      <c r="D227" s="136" t="s">
        <v>168</v>
      </c>
      <c r="E227" s="137" t="s">
        <v>2588</v>
      </c>
      <c r="F227" s="138" t="s">
        <v>2589</v>
      </c>
      <c r="G227" s="139" t="s">
        <v>192</v>
      </c>
      <c r="H227" s="140">
        <v>6</v>
      </c>
      <c r="I227" s="141"/>
      <c r="J227" s="142">
        <f t="shared" si="40"/>
        <v>0</v>
      </c>
      <c r="K227" s="143"/>
      <c r="L227" s="28"/>
      <c r="M227" s="144" t="s">
        <v>1</v>
      </c>
      <c r="N227" s="145" t="s">
        <v>40</v>
      </c>
      <c r="P227" s="146">
        <f t="shared" si="41"/>
        <v>0</v>
      </c>
      <c r="Q227" s="146">
        <v>0</v>
      </c>
      <c r="R227" s="146">
        <f t="shared" si="42"/>
        <v>0</v>
      </c>
      <c r="S227" s="146">
        <v>0</v>
      </c>
      <c r="T227" s="147">
        <f t="shared" si="43"/>
        <v>0</v>
      </c>
      <c r="AR227" s="148" t="s">
        <v>215</v>
      </c>
      <c r="AT227" s="148" t="s">
        <v>168</v>
      </c>
      <c r="AU227" s="148" t="s">
        <v>173</v>
      </c>
      <c r="AY227" s="13" t="s">
        <v>164</v>
      </c>
      <c r="BE227" s="149">
        <f t="shared" si="44"/>
        <v>0</v>
      </c>
      <c r="BF227" s="149">
        <f t="shared" si="45"/>
        <v>0</v>
      </c>
      <c r="BG227" s="149">
        <f t="shared" si="46"/>
        <v>0</v>
      </c>
      <c r="BH227" s="149">
        <f t="shared" si="47"/>
        <v>0</v>
      </c>
      <c r="BI227" s="149">
        <f t="shared" si="48"/>
        <v>0</v>
      </c>
      <c r="BJ227" s="13" t="s">
        <v>173</v>
      </c>
      <c r="BK227" s="149">
        <f t="shared" si="49"/>
        <v>0</v>
      </c>
      <c r="BL227" s="13" t="s">
        <v>215</v>
      </c>
      <c r="BM227" s="148" t="s">
        <v>1182</v>
      </c>
    </row>
    <row r="228" spans="2:65" s="1" customFormat="1" ht="24.2" customHeight="1">
      <c r="B228" s="135"/>
      <c r="C228" s="155" t="s">
        <v>814</v>
      </c>
      <c r="D228" s="155" t="s">
        <v>556</v>
      </c>
      <c r="E228" s="156" t="s">
        <v>2590</v>
      </c>
      <c r="F228" s="157" t="s">
        <v>2591</v>
      </c>
      <c r="G228" s="158" t="s">
        <v>192</v>
      </c>
      <c r="H228" s="159">
        <v>4</v>
      </c>
      <c r="I228" s="160"/>
      <c r="J228" s="161">
        <f t="shared" si="40"/>
        <v>0</v>
      </c>
      <c r="K228" s="162"/>
      <c r="L228" s="163"/>
      <c r="M228" s="164" t="s">
        <v>1</v>
      </c>
      <c r="N228" s="165" t="s">
        <v>40</v>
      </c>
      <c r="P228" s="146">
        <f t="shared" si="41"/>
        <v>0</v>
      </c>
      <c r="Q228" s="146">
        <v>0</v>
      </c>
      <c r="R228" s="146">
        <f t="shared" si="42"/>
        <v>0</v>
      </c>
      <c r="S228" s="146">
        <v>0</v>
      </c>
      <c r="T228" s="147">
        <f t="shared" si="43"/>
        <v>0</v>
      </c>
      <c r="AR228" s="148" t="s">
        <v>284</v>
      </c>
      <c r="AT228" s="148" t="s">
        <v>556</v>
      </c>
      <c r="AU228" s="148" t="s">
        <v>173</v>
      </c>
      <c r="AY228" s="13" t="s">
        <v>164</v>
      </c>
      <c r="BE228" s="149">
        <f t="shared" si="44"/>
        <v>0</v>
      </c>
      <c r="BF228" s="149">
        <f t="shared" si="45"/>
        <v>0</v>
      </c>
      <c r="BG228" s="149">
        <f t="shared" si="46"/>
        <v>0</v>
      </c>
      <c r="BH228" s="149">
        <f t="shared" si="47"/>
        <v>0</v>
      </c>
      <c r="BI228" s="149">
        <f t="shared" si="48"/>
        <v>0</v>
      </c>
      <c r="BJ228" s="13" t="s">
        <v>173</v>
      </c>
      <c r="BK228" s="149">
        <f t="shared" si="49"/>
        <v>0</v>
      </c>
      <c r="BL228" s="13" t="s">
        <v>215</v>
      </c>
      <c r="BM228" s="148" t="s">
        <v>1192</v>
      </c>
    </row>
    <row r="229" spans="2:65" s="1" customFormat="1" ht="24.2" customHeight="1">
      <c r="B229" s="135"/>
      <c r="C229" s="155" t="s">
        <v>818</v>
      </c>
      <c r="D229" s="155" t="s">
        <v>556</v>
      </c>
      <c r="E229" s="156" t="s">
        <v>2592</v>
      </c>
      <c r="F229" s="157" t="s">
        <v>2593</v>
      </c>
      <c r="G229" s="158" t="s">
        <v>192</v>
      </c>
      <c r="H229" s="159">
        <v>1</v>
      </c>
      <c r="I229" s="160"/>
      <c r="J229" s="161">
        <f t="shared" si="40"/>
        <v>0</v>
      </c>
      <c r="K229" s="162"/>
      <c r="L229" s="163"/>
      <c r="M229" s="164" t="s">
        <v>1</v>
      </c>
      <c r="N229" s="165" t="s">
        <v>40</v>
      </c>
      <c r="P229" s="146">
        <f t="shared" si="41"/>
        <v>0</v>
      </c>
      <c r="Q229" s="146">
        <v>0</v>
      </c>
      <c r="R229" s="146">
        <f t="shared" si="42"/>
        <v>0</v>
      </c>
      <c r="S229" s="146">
        <v>0</v>
      </c>
      <c r="T229" s="147">
        <f t="shared" si="43"/>
        <v>0</v>
      </c>
      <c r="AR229" s="148" t="s">
        <v>284</v>
      </c>
      <c r="AT229" s="148" t="s">
        <v>556</v>
      </c>
      <c r="AU229" s="148" t="s">
        <v>173</v>
      </c>
      <c r="AY229" s="13" t="s">
        <v>164</v>
      </c>
      <c r="BE229" s="149">
        <f t="shared" si="44"/>
        <v>0</v>
      </c>
      <c r="BF229" s="149">
        <f t="shared" si="45"/>
        <v>0</v>
      </c>
      <c r="BG229" s="149">
        <f t="shared" si="46"/>
        <v>0</v>
      </c>
      <c r="BH229" s="149">
        <f t="shared" si="47"/>
        <v>0</v>
      </c>
      <c r="BI229" s="149">
        <f t="shared" si="48"/>
        <v>0</v>
      </c>
      <c r="BJ229" s="13" t="s">
        <v>173</v>
      </c>
      <c r="BK229" s="149">
        <f t="shared" si="49"/>
        <v>0</v>
      </c>
      <c r="BL229" s="13" t="s">
        <v>215</v>
      </c>
      <c r="BM229" s="148" t="s">
        <v>1200</v>
      </c>
    </row>
    <row r="230" spans="2:65" s="1" customFormat="1" ht="24.2" customHeight="1">
      <c r="B230" s="135"/>
      <c r="C230" s="155" t="s">
        <v>823</v>
      </c>
      <c r="D230" s="155" t="s">
        <v>556</v>
      </c>
      <c r="E230" s="156" t="s">
        <v>2594</v>
      </c>
      <c r="F230" s="157" t="s">
        <v>2595</v>
      </c>
      <c r="G230" s="158" t="s">
        <v>192</v>
      </c>
      <c r="H230" s="159">
        <v>1</v>
      </c>
      <c r="I230" s="160"/>
      <c r="J230" s="161">
        <f t="shared" si="40"/>
        <v>0</v>
      </c>
      <c r="K230" s="162"/>
      <c r="L230" s="163"/>
      <c r="M230" s="164" t="s">
        <v>1</v>
      </c>
      <c r="N230" s="165" t="s">
        <v>40</v>
      </c>
      <c r="P230" s="146">
        <f t="shared" si="41"/>
        <v>0</v>
      </c>
      <c r="Q230" s="146">
        <v>0</v>
      </c>
      <c r="R230" s="146">
        <f t="shared" si="42"/>
        <v>0</v>
      </c>
      <c r="S230" s="146">
        <v>0</v>
      </c>
      <c r="T230" s="147">
        <f t="shared" si="43"/>
        <v>0</v>
      </c>
      <c r="AR230" s="148" t="s">
        <v>284</v>
      </c>
      <c r="AT230" s="148" t="s">
        <v>556</v>
      </c>
      <c r="AU230" s="148" t="s">
        <v>173</v>
      </c>
      <c r="AY230" s="13" t="s">
        <v>164</v>
      </c>
      <c r="BE230" s="149">
        <f t="shared" si="44"/>
        <v>0</v>
      </c>
      <c r="BF230" s="149">
        <f t="shared" si="45"/>
        <v>0</v>
      </c>
      <c r="BG230" s="149">
        <f t="shared" si="46"/>
        <v>0</v>
      </c>
      <c r="BH230" s="149">
        <f t="shared" si="47"/>
        <v>0</v>
      </c>
      <c r="BI230" s="149">
        <f t="shared" si="48"/>
        <v>0</v>
      </c>
      <c r="BJ230" s="13" t="s">
        <v>173</v>
      </c>
      <c r="BK230" s="149">
        <f t="shared" si="49"/>
        <v>0</v>
      </c>
      <c r="BL230" s="13" t="s">
        <v>215</v>
      </c>
      <c r="BM230" s="148" t="s">
        <v>1208</v>
      </c>
    </row>
    <row r="231" spans="2:65" s="1" customFormat="1" ht="24.2" customHeight="1">
      <c r="B231" s="135"/>
      <c r="C231" s="136" t="s">
        <v>827</v>
      </c>
      <c r="D231" s="136" t="s">
        <v>168</v>
      </c>
      <c r="E231" s="137" t="s">
        <v>2596</v>
      </c>
      <c r="F231" s="138" t="s">
        <v>2597</v>
      </c>
      <c r="G231" s="139" t="s">
        <v>192</v>
      </c>
      <c r="H231" s="140">
        <v>7</v>
      </c>
      <c r="I231" s="141"/>
      <c r="J231" s="142">
        <f t="shared" si="40"/>
        <v>0</v>
      </c>
      <c r="K231" s="143"/>
      <c r="L231" s="28"/>
      <c r="M231" s="144" t="s">
        <v>1</v>
      </c>
      <c r="N231" s="145" t="s">
        <v>40</v>
      </c>
      <c r="P231" s="146">
        <f t="shared" si="41"/>
        <v>0</v>
      </c>
      <c r="Q231" s="146">
        <v>0</v>
      </c>
      <c r="R231" s="146">
        <f t="shared" si="42"/>
        <v>0</v>
      </c>
      <c r="S231" s="146">
        <v>0</v>
      </c>
      <c r="T231" s="147">
        <f t="shared" si="43"/>
        <v>0</v>
      </c>
      <c r="AR231" s="148" t="s">
        <v>215</v>
      </c>
      <c r="AT231" s="148" t="s">
        <v>168</v>
      </c>
      <c r="AU231" s="148" t="s">
        <v>173</v>
      </c>
      <c r="AY231" s="13" t="s">
        <v>164</v>
      </c>
      <c r="BE231" s="149">
        <f t="shared" si="44"/>
        <v>0</v>
      </c>
      <c r="BF231" s="149">
        <f t="shared" si="45"/>
        <v>0</v>
      </c>
      <c r="BG231" s="149">
        <f t="shared" si="46"/>
        <v>0</v>
      </c>
      <c r="BH231" s="149">
        <f t="shared" si="47"/>
        <v>0</v>
      </c>
      <c r="BI231" s="149">
        <f t="shared" si="48"/>
        <v>0</v>
      </c>
      <c r="BJ231" s="13" t="s">
        <v>173</v>
      </c>
      <c r="BK231" s="149">
        <f t="shared" si="49"/>
        <v>0</v>
      </c>
      <c r="BL231" s="13" t="s">
        <v>215</v>
      </c>
      <c r="BM231" s="148" t="s">
        <v>1216</v>
      </c>
    </row>
    <row r="232" spans="2:65" s="1" customFormat="1" ht="24.2" customHeight="1">
      <c r="B232" s="135"/>
      <c r="C232" s="155" t="s">
        <v>831</v>
      </c>
      <c r="D232" s="155" t="s">
        <v>556</v>
      </c>
      <c r="E232" s="156" t="s">
        <v>2598</v>
      </c>
      <c r="F232" s="157" t="s">
        <v>2599</v>
      </c>
      <c r="G232" s="158" t="s">
        <v>192</v>
      </c>
      <c r="H232" s="159">
        <v>4</v>
      </c>
      <c r="I232" s="160"/>
      <c r="J232" s="161">
        <f t="shared" si="40"/>
        <v>0</v>
      </c>
      <c r="K232" s="162"/>
      <c r="L232" s="163"/>
      <c r="M232" s="164" t="s">
        <v>1</v>
      </c>
      <c r="N232" s="165" t="s">
        <v>40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284</v>
      </c>
      <c r="AT232" s="148" t="s">
        <v>556</v>
      </c>
      <c r="AU232" s="148" t="s">
        <v>173</v>
      </c>
      <c r="AY232" s="13" t="s">
        <v>164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173</v>
      </c>
      <c r="BK232" s="149">
        <f t="shared" si="49"/>
        <v>0</v>
      </c>
      <c r="BL232" s="13" t="s">
        <v>215</v>
      </c>
      <c r="BM232" s="148" t="s">
        <v>1224</v>
      </c>
    </row>
    <row r="233" spans="2:65" s="1" customFormat="1" ht="24.2" customHeight="1">
      <c r="B233" s="135"/>
      <c r="C233" s="155" t="s">
        <v>835</v>
      </c>
      <c r="D233" s="155" t="s">
        <v>556</v>
      </c>
      <c r="E233" s="156" t="s">
        <v>2600</v>
      </c>
      <c r="F233" s="157" t="s">
        <v>2601</v>
      </c>
      <c r="G233" s="158" t="s">
        <v>192</v>
      </c>
      <c r="H233" s="159">
        <v>2</v>
      </c>
      <c r="I233" s="160"/>
      <c r="J233" s="161">
        <f t="shared" si="40"/>
        <v>0</v>
      </c>
      <c r="K233" s="162"/>
      <c r="L233" s="163"/>
      <c r="M233" s="164" t="s">
        <v>1</v>
      </c>
      <c r="N233" s="165" t="s">
        <v>40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284</v>
      </c>
      <c r="AT233" s="148" t="s">
        <v>556</v>
      </c>
      <c r="AU233" s="148" t="s">
        <v>173</v>
      </c>
      <c r="AY233" s="13" t="s">
        <v>164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173</v>
      </c>
      <c r="BK233" s="149">
        <f t="shared" si="49"/>
        <v>0</v>
      </c>
      <c r="BL233" s="13" t="s">
        <v>215</v>
      </c>
      <c r="BM233" s="148" t="s">
        <v>1232</v>
      </c>
    </row>
    <row r="234" spans="2:65" s="1" customFormat="1" ht="24.2" customHeight="1">
      <c r="B234" s="135"/>
      <c r="C234" s="155" t="s">
        <v>312</v>
      </c>
      <c r="D234" s="155" t="s">
        <v>556</v>
      </c>
      <c r="E234" s="156" t="s">
        <v>2602</v>
      </c>
      <c r="F234" s="157" t="s">
        <v>2603</v>
      </c>
      <c r="G234" s="158" t="s">
        <v>192</v>
      </c>
      <c r="H234" s="159">
        <v>1</v>
      </c>
      <c r="I234" s="160"/>
      <c r="J234" s="161">
        <f t="shared" si="40"/>
        <v>0</v>
      </c>
      <c r="K234" s="162"/>
      <c r="L234" s="163"/>
      <c r="M234" s="164" t="s">
        <v>1</v>
      </c>
      <c r="N234" s="165" t="s">
        <v>40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284</v>
      </c>
      <c r="AT234" s="148" t="s">
        <v>556</v>
      </c>
      <c r="AU234" s="148" t="s">
        <v>173</v>
      </c>
      <c r="AY234" s="13" t="s">
        <v>164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173</v>
      </c>
      <c r="BK234" s="149">
        <f t="shared" si="49"/>
        <v>0</v>
      </c>
      <c r="BL234" s="13" t="s">
        <v>215</v>
      </c>
      <c r="BM234" s="148" t="s">
        <v>1242</v>
      </c>
    </row>
    <row r="235" spans="2:65" s="1" customFormat="1" ht="33" customHeight="1">
      <c r="B235" s="135"/>
      <c r="C235" s="136" t="s">
        <v>842</v>
      </c>
      <c r="D235" s="136" t="s">
        <v>168</v>
      </c>
      <c r="E235" s="137" t="s">
        <v>2604</v>
      </c>
      <c r="F235" s="138" t="s">
        <v>2605</v>
      </c>
      <c r="G235" s="139" t="s">
        <v>192</v>
      </c>
      <c r="H235" s="140">
        <v>8</v>
      </c>
      <c r="I235" s="141"/>
      <c r="J235" s="142">
        <f t="shared" ref="J235:J266" si="50">ROUND(I235*H235,2)</f>
        <v>0</v>
      </c>
      <c r="K235" s="143"/>
      <c r="L235" s="28"/>
      <c r="M235" s="144" t="s">
        <v>1</v>
      </c>
      <c r="N235" s="145" t="s">
        <v>40</v>
      </c>
      <c r="P235" s="146">
        <f t="shared" ref="P235:P266" si="51">O235*H235</f>
        <v>0</v>
      </c>
      <c r="Q235" s="146">
        <v>0</v>
      </c>
      <c r="R235" s="146">
        <f t="shared" ref="R235:R266" si="52">Q235*H235</f>
        <v>0</v>
      </c>
      <c r="S235" s="146">
        <v>0</v>
      </c>
      <c r="T235" s="147">
        <f t="shared" ref="T235:T266" si="53">S235*H235</f>
        <v>0</v>
      </c>
      <c r="AR235" s="148" t="s">
        <v>215</v>
      </c>
      <c r="AT235" s="148" t="s">
        <v>168</v>
      </c>
      <c r="AU235" s="148" t="s">
        <v>173</v>
      </c>
      <c r="AY235" s="13" t="s">
        <v>164</v>
      </c>
      <c r="BE235" s="149">
        <f t="shared" ref="BE235:BE251" si="54">IF(N235="základná",J235,0)</f>
        <v>0</v>
      </c>
      <c r="BF235" s="149">
        <f t="shared" ref="BF235:BF251" si="55">IF(N235="znížená",J235,0)</f>
        <v>0</v>
      </c>
      <c r="BG235" s="149">
        <f t="shared" ref="BG235:BG251" si="56">IF(N235="zákl. prenesená",J235,0)</f>
        <v>0</v>
      </c>
      <c r="BH235" s="149">
        <f t="shared" ref="BH235:BH251" si="57">IF(N235="zníž. prenesená",J235,0)</f>
        <v>0</v>
      </c>
      <c r="BI235" s="149">
        <f t="shared" ref="BI235:BI251" si="58">IF(N235="nulová",J235,0)</f>
        <v>0</v>
      </c>
      <c r="BJ235" s="13" t="s">
        <v>173</v>
      </c>
      <c r="BK235" s="149">
        <f t="shared" ref="BK235:BK251" si="59">ROUND(I235*H235,2)</f>
        <v>0</v>
      </c>
      <c r="BL235" s="13" t="s">
        <v>215</v>
      </c>
      <c r="BM235" s="148" t="s">
        <v>1250</v>
      </c>
    </row>
    <row r="236" spans="2:65" s="1" customFormat="1" ht="24.2" customHeight="1">
      <c r="B236" s="135"/>
      <c r="C236" s="155" t="s">
        <v>846</v>
      </c>
      <c r="D236" s="155" t="s">
        <v>556</v>
      </c>
      <c r="E236" s="156" t="s">
        <v>2606</v>
      </c>
      <c r="F236" s="157" t="s">
        <v>2607</v>
      </c>
      <c r="G236" s="158" t="s">
        <v>192</v>
      </c>
      <c r="H236" s="159">
        <v>6</v>
      </c>
      <c r="I236" s="160"/>
      <c r="J236" s="161">
        <f t="shared" si="50"/>
        <v>0</v>
      </c>
      <c r="K236" s="162"/>
      <c r="L236" s="163"/>
      <c r="M236" s="164" t="s">
        <v>1</v>
      </c>
      <c r="N236" s="165" t="s">
        <v>40</v>
      </c>
      <c r="P236" s="146">
        <f t="shared" si="51"/>
        <v>0</v>
      </c>
      <c r="Q236" s="146">
        <v>0</v>
      </c>
      <c r="R236" s="146">
        <f t="shared" si="52"/>
        <v>0</v>
      </c>
      <c r="S236" s="146">
        <v>0</v>
      </c>
      <c r="T236" s="147">
        <f t="shared" si="53"/>
        <v>0</v>
      </c>
      <c r="AR236" s="148" t="s">
        <v>284</v>
      </c>
      <c r="AT236" s="148" t="s">
        <v>556</v>
      </c>
      <c r="AU236" s="148" t="s">
        <v>173</v>
      </c>
      <c r="AY236" s="13" t="s">
        <v>164</v>
      </c>
      <c r="BE236" s="149">
        <f t="shared" si="54"/>
        <v>0</v>
      </c>
      <c r="BF236" s="149">
        <f t="shared" si="55"/>
        <v>0</v>
      </c>
      <c r="BG236" s="149">
        <f t="shared" si="56"/>
        <v>0</v>
      </c>
      <c r="BH236" s="149">
        <f t="shared" si="57"/>
        <v>0</v>
      </c>
      <c r="BI236" s="149">
        <f t="shared" si="58"/>
        <v>0</v>
      </c>
      <c r="BJ236" s="13" t="s">
        <v>173</v>
      </c>
      <c r="BK236" s="149">
        <f t="shared" si="59"/>
        <v>0</v>
      </c>
      <c r="BL236" s="13" t="s">
        <v>215</v>
      </c>
      <c r="BM236" s="148" t="s">
        <v>1258</v>
      </c>
    </row>
    <row r="237" spans="2:65" s="1" customFormat="1" ht="24.2" customHeight="1">
      <c r="B237" s="135"/>
      <c r="C237" s="155" t="s">
        <v>850</v>
      </c>
      <c r="D237" s="155" t="s">
        <v>556</v>
      </c>
      <c r="E237" s="156" t="s">
        <v>2608</v>
      </c>
      <c r="F237" s="157" t="s">
        <v>2609</v>
      </c>
      <c r="G237" s="158" t="s">
        <v>192</v>
      </c>
      <c r="H237" s="159">
        <v>2</v>
      </c>
      <c r="I237" s="160"/>
      <c r="J237" s="161">
        <f t="shared" si="50"/>
        <v>0</v>
      </c>
      <c r="K237" s="162"/>
      <c r="L237" s="163"/>
      <c r="M237" s="164" t="s">
        <v>1</v>
      </c>
      <c r="N237" s="165" t="s">
        <v>40</v>
      </c>
      <c r="P237" s="146">
        <f t="shared" si="51"/>
        <v>0</v>
      </c>
      <c r="Q237" s="146">
        <v>0</v>
      </c>
      <c r="R237" s="146">
        <f t="shared" si="52"/>
        <v>0</v>
      </c>
      <c r="S237" s="146">
        <v>0</v>
      </c>
      <c r="T237" s="147">
        <f t="shared" si="53"/>
        <v>0</v>
      </c>
      <c r="AR237" s="148" t="s">
        <v>284</v>
      </c>
      <c r="AT237" s="148" t="s">
        <v>556</v>
      </c>
      <c r="AU237" s="148" t="s">
        <v>173</v>
      </c>
      <c r="AY237" s="13" t="s">
        <v>164</v>
      </c>
      <c r="BE237" s="149">
        <f t="shared" si="54"/>
        <v>0</v>
      </c>
      <c r="BF237" s="149">
        <f t="shared" si="55"/>
        <v>0</v>
      </c>
      <c r="BG237" s="149">
        <f t="shared" si="56"/>
        <v>0</v>
      </c>
      <c r="BH237" s="149">
        <f t="shared" si="57"/>
        <v>0</v>
      </c>
      <c r="BI237" s="149">
        <f t="shared" si="58"/>
        <v>0</v>
      </c>
      <c r="BJ237" s="13" t="s">
        <v>173</v>
      </c>
      <c r="BK237" s="149">
        <f t="shared" si="59"/>
        <v>0</v>
      </c>
      <c r="BL237" s="13" t="s">
        <v>215</v>
      </c>
      <c r="BM237" s="148" t="s">
        <v>1266</v>
      </c>
    </row>
    <row r="238" spans="2:65" s="1" customFormat="1" ht="33" customHeight="1">
      <c r="B238" s="135"/>
      <c r="C238" s="136" t="s">
        <v>854</v>
      </c>
      <c r="D238" s="136" t="s">
        <v>168</v>
      </c>
      <c r="E238" s="137" t="s">
        <v>2610</v>
      </c>
      <c r="F238" s="138" t="s">
        <v>2611</v>
      </c>
      <c r="G238" s="139" t="s">
        <v>192</v>
      </c>
      <c r="H238" s="140">
        <v>4</v>
      </c>
      <c r="I238" s="141"/>
      <c r="J238" s="142">
        <f t="shared" si="50"/>
        <v>0</v>
      </c>
      <c r="K238" s="143"/>
      <c r="L238" s="28"/>
      <c r="M238" s="144" t="s">
        <v>1</v>
      </c>
      <c r="N238" s="145" t="s">
        <v>40</v>
      </c>
      <c r="P238" s="146">
        <f t="shared" si="51"/>
        <v>0</v>
      </c>
      <c r="Q238" s="146">
        <v>0</v>
      </c>
      <c r="R238" s="146">
        <f t="shared" si="52"/>
        <v>0</v>
      </c>
      <c r="S238" s="146">
        <v>0</v>
      </c>
      <c r="T238" s="147">
        <f t="shared" si="53"/>
        <v>0</v>
      </c>
      <c r="AR238" s="148" t="s">
        <v>215</v>
      </c>
      <c r="AT238" s="148" t="s">
        <v>168</v>
      </c>
      <c r="AU238" s="148" t="s">
        <v>173</v>
      </c>
      <c r="AY238" s="13" t="s">
        <v>164</v>
      </c>
      <c r="BE238" s="149">
        <f t="shared" si="54"/>
        <v>0</v>
      </c>
      <c r="BF238" s="149">
        <f t="shared" si="55"/>
        <v>0</v>
      </c>
      <c r="BG238" s="149">
        <f t="shared" si="56"/>
        <v>0</v>
      </c>
      <c r="BH238" s="149">
        <f t="shared" si="57"/>
        <v>0</v>
      </c>
      <c r="BI238" s="149">
        <f t="shared" si="58"/>
        <v>0</v>
      </c>
      <c r="BJ238" s="13" t="s">
        <v>173</v>
      </c>
      <c r="BK238" s="149">
        <f t="shared" si="59"/>
        <v>0</v>
      </c>
      <c r="BL238" s="13" t="s">
        <v>215</v>
      </c>
      <c r="BM238" s="148" t="s">
        <v>1274</v>
      </c>
    </row>
    <row r="239" spans="2:65" s="1" customFormat="1" ht="24.2" customHeight="1">
      <c r="B239" s="135"/>
      <c r="C239" s="155" t="s">
        <v>858</v>
      </c>
      <c r="D239" s="155" t="s">
        <v>556</v>
      </c>
      <c r="E239" s="156" t="s">
        <v>2612</v>
      </c>
      <c r="F239" s="157" t="s">
        <v>2613</v>
      </c>
      <c r="G239" s="158" t="s">
        <v>192</v>
      </c>
      <c r="H239" s="159">
        <v>1</v>
      </c>
      <c r="I239" s="160"/>
      <c r="J239" s="161">
        <f t="shared" si="50"/>
        <v>0</v>
      </c>
      <c r="K239" s="162"/>
      <c r="L239" s="163"/>
      <c r="M239" s="164" t="s">
        <v>1</v>
      </c>
      <c r="N239" s="165" t="s">
        <v>40</v>
      </c>
      <c r="P239" s="146">
        <f t="shared" si="51"/>
        <v>0</v>
      </c>
      <c r="Q239" s="146">
        <v>0</v>
      </c>
      <c r="R239" s="146">
        <f t="shared" si="52"/>
        <v>0</v>
      </c>
      <c r="S239" s="146">
        <v>0</v>
      </c>
      <c r="T239" s="147">
        <f t="shared" si="53"/>
        <v>0</v>
      </c>
      <c r="AR239" s="148" t="s">
        <v>284</v>
      </c>
      <c r="AT239" s="148" t="s">
        <v>556</v>
      </c>
      <c r="AU239" s="148" t="s">
        <v>173</v>
      </c>
      <c r="AY239" s="13" t="s">
        <v>164</v>
      </c>
      <c r="BE239" s="149">
        <f t="shared" si="54"/>
        <v>0</v>
      </c>
      <c r="BF239" s="149">
        <f t="shared" si="55"/>
        <v>0</v>
      </c>
      <c r="BG239" s="149">
        <f t="shared" si="56"/>
        <v>0</v>
      </c>
      <c r="BH239" s="149">
        <f t="shared" si="57"/>
        <v>0</v>
      </c>
      <c r="BI239" s="149">
        <f t="shared" si="58"/>
        <v>0</v>
      </c>
      <c r="BJ239" s="13" t="s">
        <v>173</v>
      </c>
      <c r="BK239" s="149">
        <f t="shared" si="59"/>
        <v>0</v>
      </c>
      <c r="BL239" s="13" t="s">
        <v>215</v>
      </c>
      <c r="BM239" s="148" t="s">
        <v>1282</v>
      </c>
    </row>
    <row r="240" spans="2:65" s="1" customFormat="1" ht="24.2" customHeight="1">
      <c r="B240" s="135"/>
      <c r="C240" s="155" t="s">
        <v>862</v>
      </c>
      <c r="D240" s="155" t="s">
        <v>556</v>
      </c>
      <c r="E240" s="156" t="s">
        <v>2614</v>
      </c>
      <c r="F240" s="157" t="s">
        <v>2615</v>
      </c>
      <c r="G240" s="158" t="s">
        <v>192</v>
      </c>
      <c r="H240" s="159">
        <v>3</v>
      </c>
      <c r="I240" s="160"/>
      <c r="J240" s="161">
        <f t="shared" si="50"/>
        <v>0</v>
      </c>
      <c r="K240" s="162"/>
      <c r="L240" s="163"/>
      <c r="M240" s="164" t="s">
        <v>1</v>
      </c>
      <c r="N240" s="165" t="s">
        <v>40</v>
      </c>
      <c r="P240" s="146">
        <f t="shared" si="51"/>
        <v>0</v>
      </c>
      <c r="Q240" s="146">
        <v>0</v>
      </c>
      <c r="R240" s="146">
        <f t="shared" si="52"/>
        <v>0</v>
      </c>
      <c r="S240" s="146">
        <v>0</v>
      </c>
      <c r="T240" s="147">
        <f t="shared" si="53"/>
        <v>0</v>
      </c>
      <c r="AR240" s="148" t="s">
        <v>284</v>
      </c>
      <c r="AT240" s="148" t="s">
        <v>556</v>
      </c>
      <c r="AU240" s="148" t="s">
        <v>173</v>
      </c>
      <c r="AY240" s="13" t="s">
        <v>164</v>
      </c>
      <c r="BE240" s="149">
        <f t="shared" si="54"/>
        <v>0</v>
      </c>
      <c r="BF240" s="149">
        <f t="shared" si="55"/>
        <v>0</v>
      </c>
      <c r="BG240" s="149">
        <f t="shared" si="56"/>
        <v>0</v>
      </c>
      <c r="BH240" s="149">
        <f t="shared" si="57"/>
        <v>0</v>
      </c>
      <c r="BI240" s="149">
        <f t="shared" si="58"/>
        <v>0</v>
      </c>
      <c r="BJ240" s="13" t="s">
        <v>173</v>
      </c>
      <c r="BK240" s="149">
        <f t="shared" si="59"/>
        <v>0</v>
      </c>
      <c r="BL240" s="13" t="s">
        <v>215</v>
      </c>
      <c r="BM240" s="148" t="s">
        <v>1290</v>
      </c>
    </row>
    <row r="241" spans="2:65" s="1" customFormat="1" ht="33" customHeight="1">
      <c r="B241" s="135"/>
      <c r="C241" s="136" t="s">
        <v>866</v>
      </c>
      <c r="D241" s="136" t="s">
        <v>168</v>
      </c>
      <c r="E241" s="137" t="s">
        <v>2616</v>
      </c>
      <c r="F241" s="138" t="s">
        <v>2617</v>
      </c>
      <c r="G241" s="139" t="s">
        <v>192</v>
      </c>
      <c r="H241" s="140">
        <v>12</v>
      </c>
      <c r="I241" s="141"/>
      <c r="J241" s="142">
        <f t="shared" si="50"/>
        <v>0</v>
      </c>
      <c r="K241" s="143"/>
      <c r="L241" s="28"/>
      <c r="M241" s="144" t="s">
        <v>1</v>
      </c>
      <c r="N241" s="145" t="s">
        <v>40</v>
      </c>
      <c r="P241" s="146">
        <f t="shared" si="51"/>
        <v>0</v>
      </c>
      <c r="Q241" s="146">
        <v>0</v>
      </c>
      <c r="R241" s="146">
        <f t="shared" si="52"/>
        <v>0</v>
      </c>
      <c r="S241" s="146">
        <v>0</v>
      </c>
      <c r="T241" s="147">
        <f t="shared" si="53"/>
        <v>0</v>
      </c>
      <c r="AR241" s="148" t="s">
        <v>215</v>
      </c>
      <c r="AT241" s="148" t="s">
        <v>168</v>
      </c>
      <c r="AU241" s="148" t="s">
        <v>173</v>
      </c>
      <c r="AY241" s="13" t="s">
        <v>164</v>
      </c>
      <c r="BE241" s="149">
        <f t="shared" si="54"/>
        <v>0</v>
      </c>
      <c r="BF241" s="149">
        <f t="shared" si="55"/>
        <v>0</v>
      </c>
      <c r="BG241" s="149">
        <f t="shared" si="56"/>
        <v>0</v>
      </c>
      <c r="BH241" s="149">
        <f t="shared" si="57"/>
        <v>0</v>
      </c>
      <c r="BI241" s="149">
        <f t="shared" si="58"/>
        <v>0</v>
      </c>
      <c r="BJ241" s="13" t="s">
        <v>173</v>
      </c>
      <c r="BK241" s="149">
        <f t="shared" si="59"/>
        <v>0</v>
      </c>
      <c r="BL241" s="13" t="s">
        <v>215</v>
      </c>
      <c r="BM241" s="148" t="s">
        <v>1298</v>
      </c>
    </row>
    <row r="242" spans="2:65" s="1" customFormat="1" ht="24.2" customHeight="1">
      <c r="B242" s="135"/>
      <c r="C242" s="155" t="s">
        <v>870</v>
      </c>
      <c r="D242" s="155" t="s">
        <v>556</v>
      </c>
      <c r="E242" s="156" t="s">
        <v>2618</v>
      </c>
      <c r="F242" s="157" t="s">
        <v>2619</v>
      </c>
      <c r="G242" s="158" t="s">
        <v>192</v>
      </c>
      <c r="H242" s="159">
        <v>12</v>
      </c>
      <c r="I242" s="160"/>
      <c r="J242" s="161">
        <f t="shared" si="50"/>
        <v>0</v>
      </c>
      <c r="K242" s="162"/>
      <c r="L242" s="163"/>
      <c r="M242" s="164" t="s">
        <v>1</v>
      </c>
      <c r="N242" s="165" t="s">
        <v>40</v>
      </c>
      <c r="P242" s="146">
        <f t="shared" si="51"/>
        <v>0</v>
      </c>
      <c r="Q242" s="146">
        <v>0</v>
      </c>
      <c r="R242" s="146">
        <f t="shared" si="52"/>
        <v>0</v>
      </c>
      <c r="S242" s="146">
        <v>0</v>
      </c>
      <c r="T242" s="147">
        <f t="shared" si="53"/>
        <v>0</v>
      </c>
      <c r="AR242" s="148" t="s">
        <v>284</v>
      </c>
      <c r="AT242" s="148" t="s">
        <v>556</v>
      </c>
      <c r="AU242" s="148" t="s">
        <v>173</v>
      </c>
      <c r="AY242" s="13" t="s">
        <v>164</v>
      </c>
      <c r="BE242" s="149">
        <f t="shared" si="54"/>
        <v>0</v>
      </c>
      <c r="BF242" s="149">
        <f t="shared" si="55"/>
        <v>0</v>
      </c>
      <c r="BG242" s="149">
        <f t="shared" si="56"/>
        <v>0</v>
      </c>
      <c r="BH242" s="149">
        <f t="shared" si="57"/>
        <v>0</v>
      </c>
      <c r="BI242" s="149">
        <f t="shared" si="58"/>
        <v>0</v>
      </c>
      <c r="BJ242" s="13" t="s">
        <v>173</v>
      </c>
      <c r="BK242" s="149">
        <f t="shared" si="59"/>
        <v>0</v>
      </c>
      <c r="BL242" s="13" t="s">
        <v>215</v>
      </c>
      <c r="BM242" s="148" t="s">
        <v>1306</v>
      </c>
    </row>
    <row r="243" spans="2:65" s="1" customFormat="1" ht="24.2" customHeight="1">
      <c r="B243" s="135"/>
      <c r="C243" s="155" t="s">
        <v>874</v>
      </c>
      <c r="D243" s="155" t="s">
        <v>556</v>
      </c>
      <c r="E243" s="156" t="s">
        <v>2620</v>
      </c>
      <c r="F243" s="157" t="s">
        <v>2621</v>
      </c>
      <c r="G243" s="158" t="s">
        <v>919</v>
      </c>
      <c r="H243" s="159">
        <v>85</v>
      </c>
      <c r="I243" s="160"/>
      <c r="J243" s="161">
        <f t="shared" si="50"/>
        <v>0</v>
      </c>
      <c r="K243" s="162"/>
      <c r="L243" s="163"/>
      <c r="M243" s="164" t="s">
        <v>1</v>
      </c>
      <c r="N243" s="165" t="s">
        <v>40</v>
      </c>
      <c r="P243" s="146">
        <f t="shared" si="51"/>
        <v>0</v>
      </c>
      <c r="Q243" s="146">
        <v>0</v>
      </c>
      <c r="R243" s="146">
        <f t="shared" si="52"/>
        <v>0</v>
      </c>
      <c r="S243" s="146">
        <v>0</v>
      </c>
      <c r="T243" s="147">
        <f t="shared" si="53"/>
        <v>0</v>
      </c>
      <c r="AR243" s="148" t="s">
        <v>284</v>
      </c>
      <c r="AT243" s="148" t="s">
        <v>556</v>
      </c>
      <c r="AU243" s="148" t="s">
        <v>173</v>
      </c>
      <c r="AY243" s="13" t="s">
        <v>164</v>
      </c>
      <c r="BE243" s="149">
        <f t="shared" si="54"/>
        <v>0</v>
      </c>
      <c r="BF243" s="149">
        <f t="shared" si="55"/>
        <v>0</v>
      </c>
      <c r="BG243" s="149">
        <f t="shared" si="56"/>
        <v>0</v>
      </c>
      <c r="BH243" s="149">
        <f t="shared" si="57"/>
        <v>0</v>
      </c>
      <c r="BI243" s="149">
        <f t="shared" si="58"/>
        <v>0</v>
      </c>
      <c r="BJ243" s="13" t="s">
        <v>173</v>
      </c>
      <c r="BK243" s="149">
        <f t="shared" si="59"/>
        <v>0</v>
      </c>
      <c r="BL243" s="13" t="s">
        <v>215</v>
      </c>
      <c r="BM243" s="148" t="s">
        <v>1314</v>
      </c>
    </row>
    <row r="244" spans="2:65" s="1" customFormat="1" ht="24.2" customHeight="1">
      <c r="B244" s="135"/>
      <c r="C244" s="136" t="s">
        <v>878</v>
      </c>
      <c r="D244" s="136" t="s">
        <v>168</v>
      </c>
      <c r="E244" s="137" t="s">
        <v>2622</v>
      </c>
      <c r="F244" s="138" t="s">
        <v>2623</v>
      </c>
      <c r="G244" s="139" t="s">
        <v>192</v>
      </c>
      <c r="H244" s="140">
        <v>70</v>
      </c>
      <c r="I244" s="141"/>
      <c r="J244" s="142">
        <f t="shared" si="50"/>
        <v>0</v>
      </c>
      <c r="K244" s="143"/>
      <c r="L244" s="28"/>
      <c r="M244" s="144" t="s">
        <v>1</v>
      </c>
      <c r="N244" s="145" t="s">
        <v>40</v>
      </c>
      <c r="P244" s="146">
        <f t="shared" si="51"/>
        <v>0</v>
      </c>
      <c r="Q244" s="146">
        <v>0</v>
      </c>
      <c r="R244" s="146">
        <f t="shared" si="52"/>
        <v>0</v>
      </c>
      <c r="S244" s="146">
        <v>0</v>
      </c>
      <c r="T244" s="147">
        <f t="shared" si="53"/>
        <v>0</v>
      </c>
      <c r="AR244" s="148" t="s">
        <v>215</v>
      </c>
      <c r="AT244" s="148" t="s">
        <v>168</v>
      </c>
      <c r="AU244" s="148" t="s">
        <v>173</v>
      </c>
      <c r="AY244" s="13" t="s">
        <v>164</v>
      </c>
      <c r="BE244" s="149">
        <f t="shared" si="54"/>
        <v>0</v>
      </c>
      <c r="BF244" s="149">
        <f t="shared" si="55"/>
        <v>0</v>
      </c>
      <c r="BG244" s="149">
        <f t="shared" si="56"/>
        <v>0</v>
      </c>
      <c r="BH244" s="149">
        <f t="shared" si="57"/>
        <v>0</v>
      </c>
      <c r="BI244" s="149">
        <f t="shared" si="58"/>
        <v>0</v>
      </c>
      <c r="BJ244" s="13" t="s">
        <v>173</v>
      </c>
      <c r="BK244" s="149">
        <f t="shared" si="59"/>
        <v>0</v>
      </c>
      <c r="BL244" s="13" t="s">
        <v>215</v>
      </c>
      <c r="BM244" s="148" t="s">
        <v>1322</v>
      </c>
    </row>
    <row r="245" spans="2:65" s="1" customFormat="1" ht="24.2" customHeight="1">
      <c r="B245" s="135"/>
      <c r="C245" s="136" t="s">
        <v>882</v>
      </c>
      <c r="D245" s="136" t="s">
        <v>168</v>
      </c>
      <c r="E245" s="137" t="s">
        <v>2624</v>
      </c>
      <c r="F245" s="138" t="s">
        <v>2625</v>
      </c>
      <c r="G245" s="139" t="s">
        <v>192</v>
      </c>
      <c r="H245" s="140">
        <v>70</v>
      </c>
      <c r="I245" s="141"/>
      <c r="J245" s="142">
        <f t="shared" si="50"/>
        <v>0</v>
      </c>
      <c r="K245" s="143"/>
      <c r="L245" s="28"/>
      <c r="M245" s="144" t="s">
        <v>1</v>
      </c>
      <c r="N245" s="14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215</v>
      </c>
      <c r="AT245" s="148" t="s">
        <v>168</v>
      </c>
      <c r="AU245" s="148" t="s">
        <v>173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215</v>
      </c>
      <c r="BM245" s="148" t="s">
        <v>1330</v>
      </c>
    </row>
    <row r="246" spans="2:65" s="1" customFormat="1" ht="24.2" customHeight="1">
      <c r="B246" s="135"/>
      <c r="C246" s="136" t="s">
        <v>886</v>
      </c>
      <c r="D246" s="136" t="s">
        <v>168</v>
      </c>
      <c r="E246" s="137" t="s">
        <v>2626</v>
      </c>
      <c r="F246" s="138" t="s">
        <v>2627</v>
      </c>
      <c r="G246" s="139" t="s">
        <v>171</v>
      </c>
      <c r="H246" s="140">
        <v>240</v>
      </c>
      <c r="I246" s="141"/>
      <c r="J246" s="142">
        <f t="shared" si="50"/>
        <v>0</v>
      </c>
      <c r="K246" s="143"/>
      <c r="L246" s="28"/>
      <c r="M246" s="144" t="s">
        <v>1</v>
      </c>
      <c r="N246" s="145" t="s">
        <v>40</v>
      </c>
      <c r="P246" s="146">
        <f t="shared" si="51"/>
        <v>0</v>
      </c>
      <c r="Q246" s="146">
        <v>0</v>
      </c>
      <c r="R246" s="146">
        <f t="shared" si="52"/>
        <v>0</v>
      </c>
      <c r="S246" s="146">
        <v>0</v>
      </c>
      <c r="T246" s="147">
        <f t="shared" si="53"/>
        <v>0</v>
      </c>
      <c r="AR246" s="148" t="s">
        <v>215</v>
      </c>
      <c r="AT246" s="148" t="s">
        <v>168</v>
      </c>
      <c r="AU246" s="148" t="s">
        <v>173</v>
      </c>
      <c r="AY246" s="13" t="s">
        <v>164</v>
      </c>
      <c r="BE246" s="149">
        <f t="shared" si="54"/>
        <v>0</v>
      </c>
      <c r="BF246" s="149">
        <f t="shared" si="55"/>
        <v>0</v>
      </c>
      <c r="BG246" s="149">
        <f t="shared" si="56"/>
        <v>0</v>
      </c>
      <c r="BH246" s="149">
        <f t="shared" si="57"/>
        <v>0</v>
      </c>
      <c r="BI246" s="149">
        <f t="shared" si="58"/>
        <v>0</v>
      </c>
      <c r="BJ246" s="13" t="s">
        <v>173</v>
      </c>
      <c r="BK246" s="149">
        <f t="shared" si="59"/>
        <v>0</v>
      </c>
      <c r="BL246" s="13" t="s">
        <v>215</v>
      </c>
      <c r="BM246" s="148" t="s">
        <v>1338</v>
      </c>
    </row>
    <row r="247" spans="2:65" s="1" customFormat="1" ht="33" customHeight="1">
      <c r="B247" s="135"/>
      <c r="C247" s="136" t="s">
        <v>890</v>
      </c>
      <c r="D247" s="136" t="s">
        <v>168</v>
      </c>
      <c r="E247" s="137" t="s">
        <v>2628</v>
      </c>
      <c r="F247" s="138" t="s">
        <v>2629</v>
      </c>
      <c r="G247" s="139" t="s">
        <v>192</v>
      </c>
      <c r="H247" s="140">
        <v>1</v>
      </c>
      <c r="I247" s="141"/>
      <c r="J247" s="142">
        <f t="shared" si="50"/>
        <v>0</v>
      </c>
      <c r="K247" s="143"/>
      <c r="L247" s="28"/>
      <c r="M247" s="144" t="s">
        <v>1</v>
      </c>
      <c r="N247" s="145" t="s">
        <v>40</v>
      </c>
      <c r="P247" s="146">
        <f t="shared" si="51"/>
        <v>0</v>
      </c>
      <c r="Q247" s="146">
        <v>0</v>
      </c>
      <c r="R247" s="146">
        <f t="shared" si="52"/>
        <v>0</v>
      </c>
      <c r="S247" s="146">
        <v>0</v>
      </c>
      <c r="T247" s="147">
        <f t="shared" si="53"/>
        <v>0</v>
      </c>
      <c r="AR247" s="148" t="s">
        <v>215</v>
      </c>
      <c r="AT247" s="148" t="s">
        <v>168</v>
      </c>
      <c r="AU247" s="148" t="s">
        <v>173</v>
      </c>
      <c r="AY247" s="13" t="s">
        <v>164</v>
      </c>
      <c r="BE247" s="149">
        <f t="shared" si="54"/>
        <v>0</v>
      </c>
      <c r="BF247" s="149">
        <f t="shared" si="55"/>
        <v>0</v>
      </c>
      <c r="BG247" s="149">
        <f t="shared" si="56"/>
        <v>0</v>
      </c>
      <c r="BH247" s="149">
        <f t="shared" si="57"/>
        <v>0</v>
      </c>
      <c r="BI247" s="149">
        <f t="shared" si="58"/>
        <v>0</v>
      </c>
      <c r="BJ247" s="13" t="s">
        <v>173</v>
      </c>
      <c r="BK247" s="149">
        <f t="shared" si="59"/>
        <v>0</v>
      </c>
      <c r="BL247" s="13" t="s">
        <v>215</v>
      </c>
      <c r="BM247" s="148" t="s">
        <v>1346</v>
      </c>
    </row>
    <row r="248" spans="2:65" s="1" customFormat="1" ht="33" customHeight="1">
      <c r="B248" s="135"/>
      <c r="C248" s="136" t="s">
        <v>894</v>
      </c>
      <c r="D248" s="136" t="s">
        <v>168</v>
      </c>
      <c r="E248" s="137" t="s">
        <v>2630</v>
      </c>
      <c r="F248" s="138" t="s">
        <v>2631</v>
      </c>
      <c r="G248" s="139" t="s">
        <v>192</v>
      </c>
      <c r="H248" s="140">
        <v>930</v>
      </c>
      <c r="I248" s="141"/>
      <c r="J248" s="142">
        <f t="shared" si="50"/>
        <v>0</v>
      </c>
      <c r="K248" s="143"/>
      <c r="L248" s="28"/>
      <c r="M248" s="144" t="s">
        <v>1</v>
      </c>
      <c r="N248" s="145" t="s">
        <v>40</v>
      </c>
      <c r="P248" s="146">
        <f t="shared" si="51"/>
        <v>0</v>
      </c>
      <c r="Q248" s="146">
        <v>0</v>
      </c>
      <c r="R248" s="146">
        <f t="shared" si="52"/>
        <v>0</v>
      </c>
      <c r="S248" s="146">
        <v>0</v>
      </c>
      <c r="T248" s="147">
        <f t="shared" si="53"/>
        <v>0</v>
      </c>
      <c r="AR248" s="148" t="s">
        <v>215</v>
      </c>
      <c r="AT248" s="148" t="s">
        <v>168</v>
      </c>
      <c r="AU248" s="148" t="s">
        <v>173</v>
      </c>
      <c r="AY248" s="13" t="s">
        <v>164</v>
      </c>
      <c r="BE248" s="149">
        <f t="shared" si="54"/>
        <v>0</v>
      </c>
      <c r="BF248" s="149">
        <f t="shared" si="55"/>
        <v>0</v>
      </c>
      <c r="BG248" s="149">
        <f t="shared" si="56"/>
        <v>0</v>
      </c>
      <c r="BH248" s="149">
        <f t="shared" si="57"/>
        <v>0</v>
      </c>
      <c r="BI248" s="149">
        <f t="shared" si="58"/>
        <v>0</v>
      </c>
      <c r="BJ248" s="13" t="s">
        <v>173</v>
      </c>
      <c r="BK248" s="149">
        <f t="shared" si="59"/>
        <v>0</v>
      </c>
      <c r="BL248" s="13" t="s">
        <v>215</v>
      </c>
      <c r="BM248" s="148" t="s">
        <v>1354</v>
      </c>
    </row>
    <row r="249" spans="2:65" s="1" customFormat="1" ht="24.2" customHeight="1">
      <c r="B249" s="135"/>
      <c r="C249" s="136" t="s">
        <v>898</v>
      </c>
      <c r="D249" s="136" t="s">
        <v>168</v>
      </c>
      <c r="E249" s="137" t="s">
        <v>2632</v>
      </c>
      <c r="F249" s="138" t="s">
        <v>2633</v>
      </c>
      <c r="G249" s="139" t="s">
        <v>171</v>
      </c>
      <c r="H249" s="140">
        <v>240</v>
      </c>
      <c r="I249" s="141"/>
      <c r="J249" s="142">
        <f t="shared" si="50"/>
        <v>0</v>
      </c>
      <c r="K249" s="143"/>
      <c r="L249" s="28"/>
      <c r="M249" s="144" t="s">
        <v>1</v>
      </c>
      <c r="N249" s="145" t="s">
        <v>40</v>
      </c>
      <c r="P249" s="146">
        <f t="shared" si="51"/>
        <v>0</v>
      </c>
      <c r="Q249" s="146">
        <v>0</v>
      </c>
      <c r="R249" s="146">
        <f t="shared" si="52"/>
        <v>0</v>
      </c>
      <c r="S249" s="146">
        <v>0</v>
      </c>
      <c r="T249" s="147">
        <f t="shared" si="53"/>
        <v>0</v>
      </c>
      <c r="AR249" s="148" t="s">
        <v>215</v>
      </c>
      <c r="AT249" s="148" t="s">
        <v>168</v>
      </c>
      <c r="AU249" s="148" t="s">
        <v>173</v>
      </c>
      <c r="AY249" s="13" t="s">
        <v>164</v>
      </c>
      <c r="BE249" s="149">
        <f t="shared" si="54"/>
        <v>0</v>
      </c>
      <c r="BF249" s="149">
        <f t="shared" si="55"/>
        <v>0</v>
      </c>
      <c r="BG249" s="149">
        <f t="shared" si="56"/>
        <v>0</v>
      </c>
      <c r="BH249" s="149">
        <f t="shared" si="57"/>
        <v>0</v>
      </c>
      <c r="BI249" s="149">
        <f t="shared" si="58"/>
        <v>0</v>
      </c>
      <c r="BJ249" s="13" t="s">
        <v>173</v>
      </c>
      <c r="BK249" s="149">
        <f t="shared" si="59"/>
        <v>0</v>
      </c>
      <c r="BL249" s="13" t="s">
        <v>215</v>
      </c>
      <c r="BM249" s="148" t="s">
        <v>1362</v>
      </c>
    </row>
    <row r="250" spans="2:65" s="1" customFormat="1" ht="37.9" customHeight="1">
      <c r="B250" s="135"/>
      <c r="C250" s="136" t="s">
        <v>902</v>
      </c>
      <c r="D250" s="136" t="s">
        <v>168</v>
      </c>
      <c r="E250" s="137" t="s">
        <v>2634</v>
      </c>
      <c r="F250" s="138" t="s">
        <v>2635</v>
      </c>
      <c r="G250" s="139" t="s">
        <v>2417</v>
      </c>
      <c r="H250" s="140">
        <v>200</v>
      </c>
      <c r="I250" s="141"/>
      <c r="J250" s="142">
        <f t="shared" si="50"/>
        <v>0</v>
      </c>
      <c r="K250" s="143"/>
      <c r="L250" s="28"/>
      <c r="M250" s="144" t="s">
        <v>1</v>
      </c>
      <c r="N250" s="145" t="s">
        <v>40</v>
      </c>
      <c r="P250" s="146">
        <f t="shared" si="51"/>
        <v>0</v>
      </c>
      <c r="Q250" s="146">
        <v>0</v>
      </c>
      <c r="R250" s="146">
        <f t="shared" si="52"/>
        <v>0</v>
      </c>
      <c r="S250" s="146">
        <v>0</v>
      </c>
      <c r="T250" s="147">
        <f t="shared" si="53"/>
        <v>0</v>
      </c>
      <c r="AR250" s="148" t="s">
        <v>215</v>
      </c>
      <c r="AT250" s="148" t="s">
        <v>168</v>
      </c>
      <c r="AU250" s="148" t="s">
        <v>173</v>
      </c>
      <c r="AY250" s="13" t="s">
        <v>164</v>
      </c>
      <c r="BE250" s="149">
        <f t="shared" si="54"/>
        <v>0</v>
      </c>
      <c r="BF250" s="149">
        <f t="shared" si="55"/>
        <v>0</v>
      </c>
      <c r="BG250" s="149">
        <f t="shared" si="56"/>
        <v>0</v>
      </c>
      <c r="BH250" s="149">
        <f t="shared" si="57"/>
        <v>0</v>
      </c>
      <c r="BI250" s="149">
        <f t="shared" si="58"/>
        <v>0</v>
      </c>
      <c r="BJ250" s="13" t="s">
        <v>173</v>
      </c>
      <c r="BK250" s="149">
        <f t="shared" si="59"/>
        <v>0</v>
      </c>
      <c r="BL250" s="13" t="s">
        <v>215</v>
      </c>
      <c r="BM250" s="148" t="s">
        <v>1370</v>
      </c>
    </row>
    <row r="251" spans="2:65" s="1" customFormat="1" ht="24.2" customHeight="1">
      <c r="B251" s="135"/>
      <c r="C251" s="136" t="s">
        <v>908</v>
      </c>
      <c r="D251" s="136" t="s">
        <v>168</v>
      </c>
      <c r="E251" s="137" t="s">
        <v>2636</v>
      </c>
      <c r="F251" s="138" t="s">
        <v>2637</v>
      </c>
      <c r="G251" s="139" t="s">
        <v>1052</v>
      </c>
      <c r="H251" s="166"/>
      <c r="I251" s="141"/>
      <c r="J251" s="142">
        <f t="shared" si="50"/>
        <v>0</v>
      </c>
      <c r="K251" s="143"/>
      <c r="L251" s="28"/>
      <c r="M251" s="144" t="s">
        <v>1</v>
      </c>
      <c r="N251" s="145" t="s">
        <v>40</v>
      </c>
      <c r="P251" s="146">
        <f t="shared" si="51"/>
        <v>0</v>
      </c>
      <c r="Q251" s="146">
        <v>0</v>
      </c>
      <c r="R251" s="146">
        <f t="shared" si="52"/>
        <v>0</v>
      </c>
      <c r="S251" s="146">
        <v>0</v>
      </c>
      <c r="T251" s="147">
        <f t="shared" si="53"/>
        <v>0</v>
      </c>
      <c r="AR251" s="148" t="s">
        <v>215</v>
      </c>
      <c r="AT251" s="148" t="s">
        <v>168</v>
      </c>
      <c r="AU251" s="148" t="s">
        <v>173</v>
      </c>
      <c r="AY251" s="13" t="s">
        <v>164</v>
      </c>
      <c r="BE251" s="149">
        <f t="shared" si="54"/>
        <v>0</v>
      </c>
      <c r="BF251" s="149">
        <f t="shared" si="55"/>
        <v>0</v>
      </c>
      <c r="BG251" s="149">
        <f t="shared" si="56"/>
        <v>0</v>
      </c>
      <c r="BH251" s="149">
        <f t="shared" si="57"/>
        <v>0</v>
      </c>
      <c r="BI251" s="149">
        <f t="shared" si="58"/>
        <v>0</v>
      </c>
      <c r="BJ251" s="13" t="s">
        <v>173</v>
      </c>
      <c r="BK251" s="149">
        <f t="shared" si="59"/>
        <v>0</v>
      </c>
      <c r="BL251" s="13" t="s">
        <v>215</v>
      </c>
      <c r="BM251" s="148" t="s">
        <v>1378</v>
      </c>
    </row>
    <row r="252" spans="2:65" s="11" customFormat="1" ht="22.9" customHeight="1">
      <c r="B252" s="123"/>
      <c r="D252" s="124" t="s">
        <v>73</v>
      </c>
      <c r="E252" s="133" t="s">
        <v>408</v>
      </c>
      <c r="F252" s="133" t="s">
        <v>409</v>
      </c>
      <c r="I252" s="126"/>
      <c r="J252" s="134">
        <f>BK252</f>
        <v>0</v>
      </c>
      <c r="L252" s="123"/>
      <c r="M252" s="128"/>
      <c r="P252" s="129">
        <f>SUM(P253:P255)</f>
        <v>0</v>
      </c>
      <c r="R252" s="129">
        <f>SUM(R253:R255)</f>
        <v>0</v>
      </c>
      <c r="T252" s="130">
        <f>SUM(T253:T255)</f>
        <v>0</v>
      </c>
      <c r="AR252" s="124" t="s">
        <v>173</v>
      </c>
      <c r="AT252" s="131" t="s">
        <v>73</v>
      </c>
      <c r="AU252" s="131" t="s">
        <v>82</v>
      </c>
      <c r="AY252" s="124" t="s">
        <v>164</v>
      </c>
      <c r="BK252" s="132">
        <f>SUM(BK253:BK255)</f>
        <v>0</v>
      </c>
    </row>
    <row r="253" spans="2:65" s="1" customFormat="1" ht="24.2" customHeight="1">
      <c r="B253" s="135"/>
      <c r="C253" s="136" t="s">
        <v>912</v>
      </c>
      <c r="D253" s="136" t="s">
        <v>168</v>
      </c>
      <c r="E253" s="137" t="s">
        <v>2638</v>
      </c>
      <c r="F253" s="138" t="s">
        <v>2639</v>
      </c>
      <c r="G253" s="139" t="s">
        <v>425</v>
      </c>
      <c r="H253" s="140">
        <v>350</v>
      </c>
      <c r="I253" s="141"/>
      <c r="J253" s="142">
        <f>ROUND(I253*H253,2)</f>
        <v>0</v>
      </c>
      <c r="K253" s="143"/>
      <c r="L253" s="28"/>
      <c r="M253" s="144" t="s">
        <v>1</v>
      </c>
      <c r="N253" s="145" t="s">
        <v>40</v>
      </c>
      <c r="P253" s="146">
        <f>O253*H253</f>
        <v>0</v>
      </c>
      <c r="Q253" s="146">
        <v>0</v>
      </c>
      <c r="R253" s="146">
        <f>Q253*H253</f>
        <v>0</v>
      </c>
      <c r="S253" s="146">
        <v>0</v>
      </c>
      <c r="T253" s="147">
        <f>S253*H253</f>
        <v>0</v>
      </c>
      <c r="AR253" s="148" t="s">
        <v>215</v>
      </c>
      <c r="AT253" s="148" t="s">
        <v>168</v>
      </c>
      <c r="AU253" s="148" t="s">
        <v>173</v>
      </c>
      <c r="AY253" s="13" t="s">
        <v>164</v>
      </c>
      <c r="BE253" s="149">
        <f>IF(N253="základná",J253,0)</f>
        <v>0</v>
      </c>
      <c r="BF253" s="149">
        <f>IF(N253="znížená",J253,0)</f>
        <v>0</v>
      </c>
      <c r="BG253" s="149">
        <f>IF(N253="zákl. prenesená",J253,0)</f>
        <v>0</v>
      </c>
      <c r="BH253" s="149">
        <f>IF(N253="zníž. prenesená",J253,0)</f>
        <v>0</v>
      </c>
      <c r="BI253" s="149">
        <f>IF(N253="nulová",J253,0)</f>
        <v>0</v>
      </c>
      <c r="BJ253" s="13" t="s">
        <v>173</v>
      </c>
      <c r="BK253" s="149">
        <f>ROUND(I253*H253,2)</f>
        <v>0</v>
      </c>
      <c r="BL253" s="13" t="s">
        <v>215</v>
      </c>
      <c r="BM253" s="148" t="s">
        <v>1386</v>
      </c>
    </row>
    <row r="254" spans="2:65" s="1" customFormat="1" ht="16.5" customHeight="1">
      <c r="B254" s="135"/>
      <c r="C254" s="155" t="s">
        <v>916</v>
      </c>
      <c r="D254" s="155" t="s">
        <v>556</v>
      </c>
      <c r="E254" s="156" t="s">
        <v>2640</v>
      </c>
      <c r="F254" s="157" t="s">
        <v>2641</v>
      </c>
      <c r="G254" s="158" t="s">
        <v>2425</v>
      </c>
      <c r="H254" s="159">
        <v>1</v>
      </c>
      <c r="I254" s="160"/>
      <c r="J254" s="161">
        <f>ROUND(I254*H254,2)</f>
        <v>0</v>
      </c>
      <c r="K254" s="162"/>
      <c r="L254" s="163"/>
      <c r="M254" s="164" t="s">
        <v>1</v>
      </c>
      <c r="N254" s="165" t="s">
        <v>40</v>
      </c>
      <c r="P254" s="146">
        <f>O254*H254</f>
        <v>0</v>
      </c>
      <c r="Q254" s="146">
        <v>0</v>
      </c>
      <c r="R254" s="146">
        <f>Q254*H254</f>
        <v>0</v>
      </c>
      <c r="S254" s="146">
        <v>0</v>
      </c>
      <c r="T254" s="147">
        <f>S254*H254</f>
        <v>0</v>
      </c>
      <c r="AR254" s="148" t="s">
        <v>284</v>
      </c>
      <c r="AT254" s="148" t="s">
        <v>556</v>
      </c>
      <c r="AU254" s="148" t="s">
        <v>173</v>
      </c>
      <c r="AY254" s="13" t="s">
        <v>164</v>
      </c>
      <c r="BE254" s="149">
        <f>IF(N254="základná",J254,0)</f>
        <v>0</v>
      </c>
      <c r="BF254" s="149">
        <f>IF(N254="znížená",J254,0)</f>
        <v>0</v>
      </c>
      <c r="BG254" s="149">
        <f>IF(N254="zákl. prenesená",J254,0)</f>
        <v>0</v>
      </c>
      <c r="BH254" s="149">
        <f>IF(N254="zníž. prenesená",J254,0)</f>
        <v>0</v>
      </c>
      <c r="BI254" s="149">
        <f>IF(N254="nulová",J254,0)</f>
        <v>0</v>
      </c>
      <c r="BJ254" s="13" t="s">
        <v>173</v>
      </c>
      <c r="BK254" s="149">
        <f>ROUND(I254*H254,2)</f>
        <v>0</v>
      </c>
      <c r="BL254" s="13" t="s">
        <v>215</v>
      </c>
      <c r="BM254" s="148" t="s">
        <v>1394</v>
      </c>
    </row>
    <row r="255" spans="2:65" s="1" customFormat="1" ht="24.2" customHeight="1">
      <c r="B255" s="135"/>
      <c r="C255" s="136" t="s">
        <v>921</v>
      </c>
      <c r="D255" s="136" t="s">
        <v>168</v>
      </c>
      <c r="E255" s="137" t="s">
        <v>2057</v>
      </c>
      <c r="F255" s="138" t="s">
        <v>2058</v>
      </c>
      <c r="G255" s="139" t="s">
        <v>1052</v>
      </c>
      <c r="H255" s="166"/>
      <c r="I255" s="141"/>
      <c r="J255" s="142">
        <f>ROUND(I255*H255,2)</f>
        <v>0</v>
      </c>
      <c r="K255" s="143"/>
      <c r="L255" s="28"/>
      <c r="M255" s="144" t="s">
        <v>1</v>
      </c>
      <c r="N255" s="145" t="s">
        <v>40</v>
      </c>
      <c r="P255" s="146">
        <f>O255*H255</f>
        <v>0</v>
      </c>
      <c r="Q255" s="146">
        <v>0</v>
      </c>
      <c r="R255" s="146">
        <f>Q255*H255</f>
        <v>0</v>
      </c>
      <c r="S255" s="146">
        <v>0</v>
      </c>
      <c r="T255" s="147">
        <f>S255*H255</f>
        <v>0</v>
      </c>
      <c r="AR255" s="148" t="s">
        <v>215</v>
      </c>
      <c r="AT255" s="148" t="s">
        <v>168</v>
      </c>
      <c r="AU255" s="148" t="s">
        <v>173</v>
      </c>
      <c r="AY255" s="13" t="s">
        <v>164</v>
      </c>
      <c r="BE255" s="149">
        <f>IF(N255="základná",J255,0)</f>
        <v>0</v>
      </c>
      <c r="BF255" s="149">
        <f>IF(N255="znížená",J255,0)</f>
        <v>0</v>
      </c>
      <c r="BG255" s="149">
        <f>IF(N255="zákl. prenesená",J255,0)</f>
        <v>0</v>
      </c>
      <c r="BH255" s="149">
        <f>IF(N255="zníž. prenesená",J255,0)</f>
        <v>0</v>
      </c>
      <c r="BI255" s="149">
        <f>IF(N255="nulová",J255,0)</f>
        <v>0</v>
      </c>
      <c r="BJ255" s="13" t="s">
        <v>173</v>
      </c>
      <c r="BK255" s="149">
        <f>ROUND(I255*H255,2)</f>
        <v>0</v>
      </c>
      <c r="BL255" s="13" t="s">
        <v>215</v>
      </c>
      <c r="BM255" s="148" t="s">
        <v>1402</v>
      </c>
    </row>
    <row r="256" spans="2:65" s="11" customFormat="1" ht="25.9" customHeight="1">
      <c r="B256" s="123"/>
      <c r="D256" s="124" t="s">
        <v>73</v>
      </c>
      <c r="E256" s="125" t="s">
        <v>2642</v>
      </c>
      <c r="F256" s="125" t="s">
        <v>2643</v>
      </c>
      <c r="I256" s="126"/>
      <c r="J256" s="127">
        <f>BK256</f>
        <v>0</v>
      </c>
      <c r="L256" s="123"/>
      <c r="M256" s="128"/>
      <c r="P256" s="129">
        <f>P257</f>
        <v>0</v>
      </c>
      <c r="R256" s="129">
        <f>R257</f>
        <v>0</v>
      </c>
      <c r="T256" s="130">
        <f>T257</f>
        <v>0</v>
      </c>
      <c r="AR256" s="124" t="s">
        <v>172</v>
      </c>
      <c r="AT256" s="131" t="s">
        <v>73</v>
      </c>
      <c r="AU256" s="131" t="s">
        <v>74</v>
      </c>
      <c r="AY256" s="124" t="s">
        <v>164</v>
      </c>
      <c r="BK256" s="132">
        <f>BK257</f>
        <v>0</v>
      </c>
    </row>
    <row r="257" spans="2:65" s="11" customFormat="1" ht="22.9" customHeight="1">
      <c r="B257" s="123"/>
      <c r="D257" s="124" t="s">
        <v>73</v>
      </c>
      <c r="E257" s="133" t="s">
        <v>2644</v>
      </c>
      <c r="F257" s="133" t="s">
        <v>2643</v>
      </c>
      <c r="I257" s="126"/>
      <c r="J257" s="134">
        <f>BK257</f>
        <v>0</v>
      </c>
      <c r="L257" s="123"/>
      <c r="M257" s="128"/>
      <c r="P257" s="129">
        <f>SUM(P258:P260)</f>
        <v>0</v>
      </c>
      <c r="R257" s="129">
        <f>SUM(R258:R260)</f>
        <v>0</v>
      </c>
      <c r="T257" s="130">
        <f>SUM(T258:T260)</f>
        <v>0</v>
      </c>
      <c r="AR257" s="124" t="s">
        <v>82</v>
      </c>
      <c r="AT257" s="131" t="s">
        <v>73</v>
      </c>
      <c r="AU257" s="131" t="s">
        <v>82</v>
      </c>
      <c r="AY257" s="124" t="s">
        <v>164</v>
      </c>
      <c r="BK257" s="132">
        <f>SUM(BK258:BK260)</f>
        <v>0</v>
      </c>
    </row>
    <row r="258" spans="2:65" s="1" customFormat="1" ht="24.2" customHeight="1">
      <c r="B258" s="135"/>
      <c r="C258" s="136" t="s">
        <v>925</v>
      </c>
      <c r="D258" s="136" t="s">
        <v>168</v>
      </c>
      <c r="E258" s="137" t="s">
        <v>2645</v>
      </c>
      <c r="F258" s="138" t="s">
        <v>2646</v>
      </c>
      <c r="G258" s="139" t="s">
        <v>2425</v>
      </c>
      <c r="H258" s="140">
        <v>1</v>
      </c>
      <c r="I258" s="141"/>
      <c r="J258" s="142">
        <f>ROUND(I258*H258,2)</f>
        <v>0</v>
      </c>
      <c r="K258" s="143"/>
      <c r="L258" s="28"/>
      <c r="M258" s="144" t="s">
        <v>1</v>
      </c>
      <c r="N258" s="145" t="s">
        <v>40</v>
      </c>
      <c r="P258" s="146">
        <f>O258*H258</f>
        <v>0</v>
      </c>
      <c r="Q258" s="146">
        <v>0</v>
      </c>
      <c r="R258" s="146">
        <f>Q258*H258</f>
        <v>0</v>
      </c>
      <c r="S258" s="146">
        <v>0</v>
      </c>
      <c r="T258" s="147">
        <f>S258*H258</f>
        <v>0</v>
      </c>
      <c r="AR258" s="148" t="s">
        <v>172</v>
      </c>
      <c r="AT258" s="148" t="s">
        <v>168</v>
      </c>
      <c r="AU258" s="148" t="s">
        <v>173</v>
      </c>
      <c r="AY258" s="13" t="s">
        <v>164</v>
      </c>
      <c r="BE258" s="149">
        <f>IF(N258="základná",J258,0)</f>
        <v>0</v>
      </c>
      <c r="BF258" s="149">
        <f>IF(N258="znížená",J258,0)</f>
        <v>0</v>
      </c>
      <c r="BG258" s="149">
        <f>IF(N258="zákl. prenesená",J258,0)</f>
        <v>0</v>
      </c>
      <c r="BH258" s="149">
        <f>IF(N258="zníž. prenesená",J258,0)</f>
        <v>0</v>
      </c>
      <c r="BI258" s="149">
        <f>IF(N258="nulová",J258,0)</f>
        <v>0</v>
      </c>
      <c r="BJ258" s="13" t="s">
        <v>173</v>
      </c>
      <c r="BK258" s="149">
        <f>ROUND(I258*H258,2)</f>
        <v>0</v>
      </c>
      <c r="BL258" s="13" t="s">
        <v>172</v>
      </c>
      <c r="BM258" s="148" t="s">
        <v>1410</v>
      </c>
    </row>
    <row r="259" spans="2:65" s="1" customFormat="1" ht="16.5" customHeight="1">
      <c r="B259" s="135"/>
      <c r="C259" s="136" t="s">
        <v>929</v>
      </c>
      <c r="D259" s="136" t="s">
        <v>168</v>
      </c>
      <c r="E259" s="137" t="s">
        <v>2647</v>
      </c>
      <c r="F259" s="138" t="s">
        <v>2648</v>
      </c>
      <c r="G259" s="139" t="s">
        <v>2417</v>
      </c>
      <c r="H259" s="140">
        <v>24</v>
      </c>
      <c r="I259" s="141"/>
      <c r="J259" s="142">
        <f>ROUND(I259*H259,2)</f>
        <v>0</v>
      </c>
      <c r="K259" s="143"/>
      <c r="L259" s="28"/>
      <c r="M259" s="144" t="s">
        <v>1</v>
      </c>
      <c r="N259" s="145" t="s">
        <v>40</v>
      </c>
      <c r="P259" s="146">
        <f>O259*H259</f>
        <v>0</v>
      </c>
      <c r="Q259" s="146">
        <v>0</v>
      </c>
      <c r="R259" s="146">
        <f>Q259*H259</f>
        <v>0</v>
      </c>
      <c r="S259" s="146">
        <v>0</v>
      </c>
      <c r="T259" s="147">
        <f>S259*H259</f>
        <v>0</v>
      </c>
      <c r="AR259" s="148" t="s">
        <v>172</v>
      </c>
      <c r="AT259" s="148" t="s">
        <v>168</v>
      </c>
      <c r="AU259" s="148" t="s">
        <v>173</v>
      </c>
      <c r="AY259" s="13" t="s">
        <v>164</v>
      </c>
      <c r="BE259" s="149">
        <f>IF(N259="základná",J259,0)</f>
        <v>0</v>
      </c>
      <c r="BF259" s="149">
        <f>IF(N259="znížená",J259,0)</f>
        <v>0</v>
      </c>
      <c r="BG259" s="149">
        <f>IF(N259="zákl. prenesená",J259,0)</f>
        <v>0</v>
      </c>
      <c r="BH259" s="149">
        <f>IF(N259="zníž. prenesená",J259,0)</f>
        <v>0</v>
      </c>
      <c r="BI259" s="149">
        <f>IF(N259="nulová",J259,0)</f>
        <v>0</v>
      </c>
      <c r="BJ259" s="13" t="s">
        <v>173</v>
      </c>
      <c r="BK259" s="149">
        <f>ROUND(I259*H259,2)</f>
        <v>0</v>
      </c>
      <c r="BL259" s="13" t="s">
        <v>172</v>
      </c>
      <c r="BM259" s="148" t="s">
        <v>1418</v>
      </c>
    </row>
    <row r="260" spans="2:65" s="1" customFormat="1" ht="16.5" customHeight="1">
      <c r="B260" s="135"/>
      <c r="C260" s="136" t="s">
        <v>933</v>
      </c>
      <c r="D260" s="136" t="s">
        <v>168</v>
      </c>
      <c r="E260" s="137" t="s">
        <v>2649</v>
      </c>
      <c r="F260" s="138" t="s">
        <v>2650</v>
      </c>
      <c r="G260" s="139" t="s">
        <v>2417</v>
      </c>
      <c r="H260" s="140">
        <v>72</v>
      </c>
      <c r="I260" s="141"/>
      <c r="J260" s="142">
        <f>ROUND(I260*H260,2)</f>
        <v>0</v>
      </c>
      <c r="K260" s="143"/>
      <c r="L260" s="28"/>
      <c r="M260" s="150" t="s">
        <v>1</v>
      </c>
      <c r="N260" s="151" t="s">
        <v>40</v>
      </c>
      <c r="O260" s="152"/>
      <c r="P260" s="153">
        <f>O260*H260</f>
        <v>0</v>
      </c>
      <c r="Q260" s="153">
        <v>0</v>
      </c>
      <c r="R260" s="153">
        <f>Q260*H260</f>
        <v>0</v>
      </c>
      <c r="S260" s="153">
        <v>0</v>
      </c>
      <c r="T260" s="154">
        <f>S260*H260</f>
        <v>0</v>
      </c>
      <c r="AR260" s="148" t="s">
        <v>172</v>
      </c>
      <c r="AT260" s="148" t="s">
        <v>168</v>
      </c>
      <c r="AU260" s="148" t="s">
        <v>173</v>
      </c>
      <c r="AY260" s="13" t="s">
        <v>164</v>
      </c>
      <c r="BE260" s="149">
        <f>IF(N260="základná",J260,0)</f>
        <v>0</v>
      </c>
      <c r="BF260" s="149">
        <f>IF(N260="znížená",J260,0)</f>
        <v>0</v>
      </c>
      <c r="BG260" s="149">
        <f>IF(N260="zákl. prenesená",J260,0)</f>
        <v>0</v>
      </c>
      <c r="BH260" s="149">
        <f>IF(N260="zníž. prenesená",J260,0)</f>
        <v>0</v>
      </c>
      <c r="BI260" s="149">
        <f>IF(N260="nulová",J260,0)</f>
        <v>0</v>
      </c>
      <c r="BJ260" s="13" t="s">
        <v>173</v>
      </c>
      <c r="BK260" s="149">
        <f>ROUND(I260*H260,2)</f>
        <v>0</v>
      </c>
      <c r="BL260" s="13" t="s">
        <v>172</v>
      </c>
      <c r="BM260" s="148" t="s">
        <v>1426</v>
      </c>
    </row>
    <row r="261" spans="2:65" s="1" customFormat="1" ht="6.95" customHeight="1">
      <c r="B261" s="43"/>
      <c r="C261" s="44"/>
      <c r="D261" s="44"/>
      <c r="E261" s="44"/>
      <c r="F261" s="44"/>
      <c r="G261" s="44"/>
      <c r="H261" s="44"/>
      <c r="I261" s="44"/>
      <c r="J261" s="44"/>
      <c r="K261" s="44"/>
      <c r="L261" s="28"/>
    </row>
  </sheetData>
  <autoFilter ref="C126:K260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5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>
      <c r="B4" s="16"/>
      <c r="D4" s="17" t="s">
        <v>126</v>
      </c>
      <c r="L4" s="16"/>
      <c r="M4" s="87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15" t="str">
        <f>'Rekapitulácia stavby'!K6</f>
        <v>Obnova a modernizácia objektu Centra univerzitného športu pri SPU v Nitre</v>
      </c>
      <c r="F7" s="216"/>
      <c r="G7" s="216"/>
      <c r="H7" s="216"/>
      <c r="L7" s="16"/>
    </row>
    <row r="8" spans="2:46" s="1" customFormat="1" ht="12" customHeight="1">
      <c r="B8" s="28"/>
      <c r="D8" s="23" t="s">
        <v>127</v>
      </c>
      <c r="L8" s="28"/>
    </row>
    <row r="9" spans="2:46" s="1" customFormat="1" ht="16.5" customHeight="1">
      <c r="B9" s="28"/>
      <c r="E9" s="177" t="s">
        <v>2651</v>
      </c>
      <c r="F9" s="217"/>
      <c r="G9" s="217"/>
      <c r="H9" s="217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>
        <f>'Rekapitulácia stavby'!AN8</f>
        <v>45406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1</v>
      </c>
      <c r="L14" s="28"/>
    </row>
    <row r="15" spans="2:46" s="1" customFormat="1" ht="18" customHeight="1">
      <c r="B15" s="28"/>
      <c r="E15" s="21" t="s">
        <v>24</v>
      </c>
      <c r="I15" s="23" t="s">
        <v>25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26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8" t="str">
        <f>'Rekapitulácia stavby'!E14</f>
        <v>Vyplň údaj</v>
      </c>
      <c r="F18" s="183"/>
      <c r="G18" s="183"/>
      <c r="H18" s="183"/>
      <c r="I18" s="23" t="s">
        <v>25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28</v>
      </c>
      <c r="I20" s="23" t="s">
        <v>23</v>
      </c>
      <c r="J20" s="21" t="s">
        <v>1</v>
      </c>
      <c r="L20" s="28"/>
    </row>
    <row r="21" spans="2:12" s="1" customFormat="1" ht="18" customHeight="1">
      <c r="B21" s="28"/>
      <c r="E21" s="21" t="s">
        <v>29</v>
      </c>
      <c r="I21" s="23" t="s">
        <v>25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23</v>
      </c>
      <c r="J23" s="21" t="s">
        <v>1</v>
      </c>
      <c r="L23" s="28"/>
    </row>
    <row r="24" spans="2:12" s="1" customFormat="1" ht="18" customHeight="1">
      <c r="B24" s="28"/>
      <c r="E24" s="21" t="s">
        <v>2652</v>
      </c>
      <c r="I24" s="23" t="s">
        <v>25</v>
      </c>
      <c r="J24" s="21" t="s">
        <v>1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88"/>
      <c r="E27" s="188" t="s">
        <v>1</v>
      </c>
      <c r="F27" s="188"/>
      <c r="G27" s="188"/>
      <c r="H27" s="188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34</v>
      </c>
      <c r="J30" s="65">
        <f>ROUND(J132,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>
      <c r="B33" s="28"/>
      <c r="D33" s="54" t="s">
        <v>38</v>
      </c>
      <c r="E33" s="33" t="s">
        <v>39</v>
      </c>
      <c r="F33" s="90">
        <f>ROUND((SUM(BE132:BE355)),  2)</f>
        <v>0</v>
      </c>
      <c r="G33" s="91"/>
      <c r="H33" s="91"/>
      <c r="I33" s="92">
        <v>0.2</v>
      </c>
      <c r="J33" s="90">
        <f>ROUND(((SUM(BE132:BE355))*I33),  2)</f>
        <v>0</v>
      </c>
      <c r="L33" s="28"/>
    </row>
    <row r="34" spans="2:12" s="1" customFormat="1" ht="14.45" customHeight="1">
      <c r="B34" s="28"/>
      <c r="E34" s="33" t="s">
        <v>40</v>
      </c>
      <c r="F34" s="90">
        <f>ROUND((SUM(BF132:BF355)),  2)</f>
        <v>0</v>
      </c>
      <c r="G34" s="91"/>
      <c r="H34" s="91"/>
      <c r="I34" s="92">
        <v>0.2</v>
      </c>
      <c r="J34" s="90">
        <f>ROUND(((SUM(BF132:BF355))*I34),  2)</f>
        <v>0</v>
      </c>
      <c r="L34" s="28"/>
    </row>
    <row r="35" spans="2:12" s="1" customFormat="1" ht="14.45" hidden="1" customHeight="1">
      <c r="B35" s="28"/>
      <c r="E35" s="23" t="s">
        <v>41</v>
      </c>
      <c r="F35" s="93">
        <f>ROUND((SUM(BG132:BG355)),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42</v>
      </c>
      <c r="F36" s="93">
        <f>ROUND((SUM(BH132:BH355)),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43</v>
      </c>
      <c r="F37" s="90">
        <f>ROUND((SUM(BI132:BI355)),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44</v>
      </c>
      <c r="E39" s="56"/>
      <c r="F39" s="56"/>
      <c r="G39" s="97" t="s">
        <v>45</v>
      </c>
      <c r="H39" s="98" t="s">
        <v>46</v>
      </c>
      <c r="I39" s="56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42" t="s">
        <v>49</v>
      </c>
      <c r="E61" s="30"/>
      <c r="F61" s="101" t="s">
        <v>50</v>
      </c>
      <c r="G61" s="42" t="s">
        <v>49</v>
      </c>
      <c r="H61" s="30"/>
      <c r="I61" s="30"/>
      <c r="J61" s="102" t="s">
        <v>50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42" t="s">
        <v>49</v>
      </c>
      <c r="E76" s="30"/>
      <c r="F76" s="101" t="s">
        <v>50</v>
      </c>
      <c r="G76" s="42" t="s">
        <v>49</v>
      </c>
      <c r="H76" s="30"/>
      <c r="I76" s="30"/>
      <c r="J76" s="102" t="s">
        <v>50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129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5" t="str">
        <f>E7</f>
        <v>Obnova a modernizácia objektu Centra univerzitného športu pri SPU v Nitre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127</v>
      </c>
      <c r="L86" s="28"/>
    </row>
    <row r="87" spans="2:47" s="1" customFormat="1" ht="16.5" customHeight="1">
      <c r="B87" s="28"/>
      <c r="E87" s="177" t="str">
        <f>E9</f>
        <v>08 - Zdravotechnika</v>
      </c>
      <c r="F87" s="217"/>
      <c r="G87" s="217"/>
      <c r="H87" s="21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Nitra</v>
      </c>
      <c r="I89" s="23" t="s">
        <v>21</v>
      </c>
      <c r="J89" s="51">
        <f>IF(J12="","",J12)</f>
        <v>45406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22</v>
      </c>
      <c r="F91" s="21" t="str">
        <f>E15</f>
        <v>SPU v Nitre</v>
      </c>
      <c r="I91" s="23" t="s">
        <v>28</v>
      </c>
      <c r="J91" s="26" t="str">
        <f>E21</f>
        <v>Ing. Stanislav Mikle</v>
      </c>
      <c r="L91" s="28"/>
    </row>
    <row r="92" spans="2:47" s="1" customFormat="1" ht="15.2" customHeight="1">
      <c r="B92" s="28"/>
      <c r="C92" s="23" t="s">
        <v>26</v>
      </c>
      <c r="F92" s="21" t="str">
        <f>IF(E18="","",E18)</f>
        <v>Vyplň údaj</v>
      </c>
      <c r="I92" s="23" t="s">
        <v>31</v>
      </c>
      <c r="J92" s="26" t="str">
        <f>E24</f>
        <v>Ing. Timotej Čápek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130</v>
      </c>
      <c r="D94" s="95"/>
      <c r="E94" s="95"/>
      <c r="F94" s="95"/>
      <c r="G94" s="95"/>
      <c r="H94" s="95"/>
      <c r="I94" s="95"/>
      <c r="J94" s="104" t="s">
        <v>131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132</v>
      </c>
      <c r="J96" s="65">
        <f>J132</f>
        <v>0</v>
      </c>
      <c r="L96" s="28"/>
      <c r="AU96" s="13" t="s">
        <v>133</v>
      </c>
    </row>
    <row r="97" spans="2:12" s="8" customFormat="1" ht="24.95" customHeight="1">
      <c r="B97" s="106"/>
      <c r="D97" s="107" t="s">
        <v>134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customHeight="1">
      <c r="B98" s="110"/>
      <c r="D98" s="111" t="s">
        <v>495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customHeight="1">
      <c r="B99" s="110"/>
      <c r="D99" s="111" t="s">
        <v>498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9" customFormat="1" ht="19.899999999999999" customHeight="1">
      <c r="B100" s="110"/>
      <c r="D100" s="111" t="s">
        <v>499</v>
      </c>
      <c r="E100" s="112"/>
      <c r="F100" s="112"/>
      <c r="G100" s="112"/>
      <c r="H100" s="112"/>
      <c r="I100" s="112"/>
      <c r="J100" s="113">
        <f>J148</f>
        <v>0</v>
      </c>
      <c r="L100" s="110"/>
    </row>
    <row r="101" spans="2:12" s="9" customFormat="1" ht="19.899999999999999" customHeight="1">
      <c r="B101" s="110"/>
      <c r="D101" s="111" t="s">
        <v>500</v>
      </c>
      <c r="E101" s="112"/>
      <c r="F101" s="112"/>
      <c r="G101" s="112"/>
      <c r="H101" s="112"/>
      <c r="I101" s="112"/>
      <c r="J101" s="113">
        <f>J153</f>
        <v>0</v>
      </c>
      <c r="L101" s="110"/>
    </row>
    <row r="102" spans="2:12" s="9" customFormat="1" ht="19.899999999999999" customHeight="1">
      <c r="B102" s="110"/>
      <c r="D102" s="111" t="s">
        <v>135</v>
      </c>
      <c r="E102" s="112"/>
      <c r="F102" s="112"/>
      <c r="G102" s="112"/>
      <c r="H102" s="112"/>
      <c r="I102" s="112"/>
      <c r="J102" s="113">
        <f>J156</f>
        <v>0</v>
      </c>
      <c r="L102" s="110"/>
    </row>
    <row r="103" spans="2:12" s="9" customFormat="1" ht="19.899999999999999" customHeight="1">
      <c r="B103" s="110"/>
      <c r="D103" s="111" t="s">
        <v>136</v>
      </c>
      <c r="E103" s="112"/>
      <c r="F103" s="112"/>
      <c r="G103" s="112"/>
      <c r="H103" s="112"/>
      <c r="I103" s="112"/>
      <c r="J103" s="113">
        <f>J165</f>
        <v>0</v>
      </c>
      <c r="L103" s="110"/>
    </row>
    <row r="104" spans="2:12" s="8" customFormat="1" ht="24.95" customHeight="1">
      <c r="B104" s="106"/>
      <c r="D104" s="107" t="s">
        <v>137</v>
      </c>
      <c r="E104" s="108"/>
      <c r="F104" s="108"/>
      <c r="G104" s="108"/>
      <c r="H104" s="108"/>
      <c r="I104" s="108"/>
      <c r="J104" s="109">
        <f>J167</f>
        <v>0</v>
      </c>
      <c r="L104" s="106"/>
    </row>
    <row r="105" spans="2:12" s="9" customFormat="1" ht="19.899999999999999" customHeight="1">
      <c r="B105" s="110"/>
      <c r="D105" s="111" t="s">
        <v>139</v>
      </c>
      <c r="E105" s="112"/>
      <c r="F105" s="112"/>
      <c r="G105" s="112"/>
      <c r="H105" s="112"/>
      <c r="I105" s="112"/>
      <c r="J105" s="113">
        <f>J168</f>
        <v>0</v>
      </c>
      <c r="L105" s="110"/>
    </row>
    <row r="106" spans="2:12" s="9" customFormat="1" ht="19.899999999999999" customHeight="1">
      <c r="B106" s="110"/>
      <c r="D106" s="111" t="s">
        <v>140</v>
      </c>
      <c r="E106" s="112"/>
      <c r="F106" s="112"/>
      <c r="G106" s="112"/>
      <c r="H106" s="112"/>
      <c r="I106" s="112"/>
      <c r="J106" s="113">
        <f>J188</f>
        <v>0</v>
      </c>
      <c r="L106" s="110"/>
    </row>
    <row r="107" spans="2:12" s="9" customFormat="1" ht="19.899999999999999" customHeight="1">
      <c r="B107" s="110"/>
      <c r="D107" s="111" t="s">
        <v>2653</v>
      </c>
      <c r="E107" s="112"/>
      <c r="F107" s="112"/>
      <c r="G107" s="112"/>
      <c r="H107" s="112"/>
      <c r="I107" s="112"/>
      <c r="J107" s="113">
        <f>J192</f>
        <v>0</v>
      </c>
      <c r="L107" s="110"/>
    </row>
    <row r="108" spans="2:12" s="9" customFormat="1" ht="19.899999999999999" customHeight="1">
      <c r="B108" s="110"/>
      <c r="D108" s="111" t="s">
        <v>2654</v>
      </c>
      <c r="E108" s="112"/>
      <c r="F108" s="112"/>
      <c r="G108" s="112"/>
      <c r="H108" s="112"/>
      <c r="I108" s="112"/>
      <c r="J108" s="113">
        <f>J243</f>
        <v>0</v>
      </c>
      <c r="L108" s="110"/>
    </row>
    <row r="109" spans="2:12" s="9" customFormat="1" ht="19.899999999999999" customHeight="1">
      <c r="B109" s="110"/>
      <c r="D109" s="111" t="s">
        <v>505</v>
      </c>
      <c r="E109" s="112"/>
      <c r="F109" s="112"/>
      <c r="G109" s="112"/>
      <c r="H109" s="112"/>
      <c r="I109" s="112"/>
      <c r="J109" s="113">
        <f>J294</f>
        <v>0</v>
      </c>
      <c r="L109" s="110"/>
    </row>
    <row r="110" spans="2:12" s="9" customFormat="1" ht="19.899999999999999" customHeight="1">
      <c r="B110" s="110"/>
      <c r="D110" s="111" t="s">
        <v>2655</v>
      </c>
      <c r="E110" s="112"/>
      <c r="F110" s="112"/>
      <c r="G110" s="112"/>
      <c r="H110" s="112"/>
      <c r="I110" s="112"/>
      <c r="J110" s="113">
        <f>J348</f>
        <v>0</v>
      </c>
      <c r="L110" s="110"/>
    </row>
    <row r="111" spans="2:12" s="8" customFormat="1" ht="24.95" customHeight="1">
      <c r="B111" s="106"/>
      <c r="D111" s="107" t="s">
        <v>516</v>
      </c>
      <c r="E111" s="108"/>
      <c r="F111" s="108"/>
      <c r="G111" s="108"/>
      <c r="H111" s="108"/>
      <c r="I111" s="108"/>
      <c r="J111" s="109">
        <f>J350</f>
        <v>0</v>
      </c>
      <c r="L111" s="106"/>
    </row>
    <row r="112" spans="2:12" s="9" customFormat="1" ht="19.899999999999999" customHeight="1">
      <c r="B112" s="110"/>
      <c r="D112" s="111" t="s">
        <v>2656</v>
      </c>
      <c r="E112" s="112"/>
      <c r="F112" s="112"/>
      <c r="G112" s="112"/>
      <c r="H112" s="112"/>
      <c r="I112" s="112"/>
      <c r="J112" s="113">
        <f>J351</f>
        <v>0</v>
      </c>
      <c r="L112" s="110"/>
    </row>
    <row r="113" spans="2:12" s="1" customFormat="1" ht="21.75" customHeight="1">
      <c r="B113" s="28"/>
      <c r="L113" s="28"/>
    </row>
    <row r="114" spans="2:12" s="1" customFormat="1" ht="6.95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150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26.25" customHeight="1">
      <c r="B122" s="28"/>
      <c r="E122" s="215" t="str">
        <f>E7</f>
        <v>Obnova a modernizácia objektu Centra univerzitného športu pri SPU v Nitre</v>
      </c>
      <c r="F122" s="216"/>
      <c r="G122" s="216"/>
      <c r="H122" s="216"/>
      <c r="L122" s="28"/>
    </row>
    <row r="123" spans="2:12" s="1" customFormat="1" ht="12" customHeight="1">
      <c r="B123" s="28"/>
      <c r="C123" s="23" t="s">
        <v>127</v>
      </c>
      <c r="L123" s="28"/>
    </row>
    <row r="124" spans="2:12" s="1" customFormat="1" ht="16.5" customHeight="1">
      <c r="B124" s="28"/>
      <c r="E124" s="177" t="str">
        <f>E9</f>
        <v>08 - Zdravotechnika</v>
      </c>
      <c r="F124" s="217"/>
      <c r="G124" s="217"/>
      <c r="H124" s="217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Nitra</v>
      </c>
      <c r="I126" s="23" t="s">
        <v>21</v>
      </c>
      <c r="J126" s="51">
        <f>IF(J12="","",J12)</f>
        <v>45406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22</v>
      </c>
      <c r="F128" s="21" t="str">
        <f>E15</f>
        <v>SPU v Nitre</v>
      </c>
      <c r="I128" s="23" t="s">
        <v>28</v>
      </c>
      <c r="J128" s="26" t="str">
        <f>E21</f>
        <v>Ing. Stanislav Mikle</v>
      </c>
      <c r="L128" s="28"/>
    </row>
    <row r="129" spans="2:65" s="1" customFormat="1" ht="15.2" customHeight="1">
      <c r="B129" s="28"/>
      <c r="C129" s="23" t="s">
        <v>26</v>
      </c>
      <c r="F129" s="21" t="str">
        <f>IF(E18="","",E18)</f>
        <v>Vyplň údaj</v>
      </c>
      <c r="I129" s="23" t="s">
        <v>31</v>
      </c>
      <c r="J129" s="26" t="str">
        <f>E24</f>
        <v>Ing. Timotej Čápek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4"/>
      <c r="C131" s="115" t="s">
        <v>151</v>
      </c>
      <c r="D131" s="116" t="s">
        <v>59</v>
      </c>
      <c r="E131" s="116" t="s">
        <v>55</v>
      </c>
      <c r="F131" s="116" t="s">
        <v>56</v>
      </c>
      <c r="G131" s="116" t="s">
        <v>152</v>
      </c>
      <c r="H131" s="116" t="s">
        <v>153</v>
      </c>
      <c r="I131" s="116" t="s">
        <v>154</v>
      </c>
      <c r="J131" s="117" t="s">
        <v>131</v>
      </c>
      <c r="K131" s="118" t="s">
        <v>155</v>
      </c>
      <c r="L131" s="114"/>
      <c r="M131" s="58" t="s">
        <v>1</v>
      </c>
      <c r="N131" s="59" t="s">
        <v>38</v>
      </c>
      <c r="O131" s="59" t="s">
        <v>156</v>
      </c>
      <c r="P131" s="59" t="s">
        <v>157</v>
      </c>
      <c r="Q131" s="59" t="s">
        <v>158</v>
      </c>
      <c r="R131" s="59" t="s">
        <v>159</v>
      </c>
      <c r="S131" s="59" t="s">
        <v>160</v>
      </c>
      <c r="T131" s="60" t="s">
        <v>161</v>
      </c>
    </row>
    <row r="132" spans="2:65" s="1" customFormat="1" ht="22.9" customHeight="1">
      <c r="B132" s="28"/>
      <c r="C132" s="63" t="s">
        <v>132</v>
      </c>
      <c r="J132" s="119">
        <f>BK132</f>
        <v>0</v>
      </c>
      <c r="L132" s="28"/>
      <c r="M132" s="61"/>
      <c r="N132" s="52"/>
      <c r="O132" s="52"/>
      <c r="P132" s="120">
        <f>P133+P167+P350</f>
        <v>0</v>
      </c>
      <c r="Q132" s="52"/>
      <c r="R132" s="120">
        <f>R133+R167+R350</f>
        <v>0</v>
      </c>
      <c r="S132" s="52"/>
      <c r="T132" s="121">
        <f>T133+T167+T350</f>
        <v>0</v>
      </c>
      <c r="AT132" s="13" t="s">
        <v>73</v>
      </c>
      <c r="AU132" s="13" t="s">
        <v>133</v>
      </c>
      <c r="BK132" s="122">
        <f>BK133+BK167+BK350</f>
        <v>0</v>
      </c>
    </row>
    <row r="133" spans="2:65" s="11" customFormat="1" ht="25.9" customHeight="1">
      <c r="B133" s="123"/>
      <c r="D133" s="124" t="s">
        <v>73</v>
      </c>
      <c r="E133" s="125" t="s">
        <v>162</v>
      </c>
      <c r="F133" s="125" t="s">
        <v>163</v>
      </c>
      <c r="I133" s="126"/>
      <c r="J133" s="127">
        <f>BK133</f>
        <v>0</v>
      </c>
      <c r="L133" s="123"/>
      <c r="M133" s="128"/>
      <c r="P133" s="129">
        <f>P134+P146+P148+P153+P156+P165</f>
        <v>0</v>
      </c>
      <c r="R133" s="129">
        <f>R134+R146+R148+R153+R156+R165</f>
        <v>0</v>
      </c>
      <c r="T133" s="130">
        <f>T134+T146+T148+T153+T156+T165</f>
        <v>0</v>
      </c>
      <c r="AR133" s="124" t="s">
        <v>82</v>
      </c>
      <c r="AT133" s="131" t="s">
        <v>73</v>
      </c>
      <c r="AU133" s="131" t="s">
        <v>74</v>
      </c>
      <c r="AY133" s="124" t="s">
        <v>164</v>
      </c>
      <c r="BK133" s="132">
        <f>BK134+BK146+BK148+BK153+BK156+BK165</f>
        <v>0</v>
      </c>
    </row>
    <row r="134" spans="2:65" s="11" customFormat="1" ht="22.9" customHeight="1">
      <c r="B134" s="123"/>
      <c r="D134" s="124" t="s">
        <v>73</v>
      </c>
      <c r="E134" s="133" t="s">
        <v>82</v>
      </c>
      <c r="F134" s="133" t="s">
        <v>518</v>
      </c>
      <c r="I134" s="126"/>
      <c r="J134" s="134">
        <f>BK134</f>
        <v>0</v>
      </c>
      <c r="L134" s="123"/>
      <c r="M134" s="128"/>
      <c r="P134" s="129">
        <f>SUM(P135:P145)</f>
        <v>0</v>
      </c>
      <c r="R134" s="129">
        <f>SUM(R135:R145)</f>
        <v>0</v>
      </c>
      <c r="T134" s="130">
        <f>SUM(T135:T145)</f>
        <v>0</v>
      </c>
      <c r="AR134" s="124" t="s">
        <v>82</v>
      </c>
      <c r="AT134" s="131" t="s">
        <v>73</v>
      </c>
      <c r="AU134" s="131" t="s">
        <v>82</v>
      </c>
      <c r="AY134" s="124" t="s">
        <v>164</v>
      </c>
      <c r="BK134" s="132">
        <f>SUM(BK135:BK145)</f>
        <v>0</v>
      </c>
    </row>
    <row r="135" spans="2:65" s="1" customFormat="1" ht="24.2" customHeight="1">
      <c r="B135" s="135"/>
      <c r="C135" s="136" t="s">
        <v>2657</v>
      </c>
      <c r="D135" s="136" t="s">
        <v>168</v>
      </c>
      <c r="E135" s="137" t="s">
        <v>2658</v>
      </c>
      <c r="F135" s="138" t="s">
        <v>2659</v>
      </c>
      <c r="G135" s="139" t="s">
        <v>171</v>
      </c>
      <c r="H135" s="140">
        <v>34.375999999999998</v>
      </c>
      <c r="I135" s="141"/>
      <c r="J135" s="142">
        <f t="shared" ref="J135:J145" si="0">ROUND(I135*H135,2)</f>
        <v>0</v>
      </c>
      <c r="K135" s="143"/>
      <c r="L135" s="28"/>
      <c r="M135" s="144" t="s">
        <v>1</v>
      </c>
      <c r="N135" s="145" t="s">
        <v>40</v>
      </c>
      <c r="P135" s="146">
        <f t="shared" ref="P135:P145" si="1">O135*H135</f>
        <v>0</v>
      </c>
      <c r="Q135" s="146">
        <v>0</v>
      </c>
      <c r="R135" s="146">
        <f t="shared" ref="R135:R145" si="2">Q135*H135</f>
        <v>0</v>
      </c>
      <c r="S135" s="146">
        <v>0</v>
      </c>
      <c r="T135" s="147">
        <f t="shared" ref="T135:T145" si="3">S135*H135</f>
        <v>0</v>
      </c>
      <c r="AR135" s="148" t="s">
        <v>172</v>
      </c>
      <c r="AT135" s="148" t="s">
        <v>168</v>
      </c>
      <c r="AU135" s="148" t="s">
        <v>173</v>
      </c>
      <c r="AY135" s="13" t="s">
        <v>164</v>
      </c>
      <c r="BE135" s="149">
        <f t="shared" ref="BE135:BE145" si="4">IF(N135="základná",J135,0)</f>
        <v>0</v>
      </c>
      <c r="BF135" s="149">
        <f t="shared" ref="BF135:BF145" si="5">IF(N135="znížená",J135,0)</f>
        <v>0</v>
      </c>
      <c r="BG135" s="149">
        <f t="shared" ref="BG135:BG145" si="6">IF(N135="zákl. prenesená",J135,0)</f>
        <v>0</v>
      </c>
      <c r="BH135" s="149">
        <f t="shared" ref="BH135:BH145" si="7">IF(N135="zníž. prenesená",J135,0)</f>
        <v>0</v>
      </c>
      <c r="BI135" s="149">
        <f t="shared" ref="BI135:BI145" si="8">IF(N135="nulová",J135,0)</f>
        <v>0</v>
      </c>
      <c r="BJ135" s="13" t="s">
        <v>173</v>
      </c>
      <c r="BK135" s="149">
        <f t="shared" ref="BK135:BK145" si="9">ROUND(I135*H135,2)</f>
        <v>0</v>
      </c>
      <c r="BL135" s="13" t="s">
        <v>172</v>
      </c>
      <c r="BM135" s="148" t="s">
        <v>173</v>
      </c>
    </row>
    <row r="136" spans="2:65" s="1" customFormat="1" ht="33" customHeight="1">
      <c r="B136" s="135"/>
      <c r="C136" s="136" t="s">
        <v>2660</v>
      </c>
      <c r="D136" s="136" t="s">
        <v>168</v>
      </c>
      <c r="E136" s="137" t="s">
        <v>2661</v>
      </c>
      <c r="F136" s="138" t="s">
        <v>2662</v>
      </c>
      <c r="G136" s="139" t="s">
        <v>171</v>
      </c>
      <c r="H136" s="140">
        <v>34.375999999999998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40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172</v>
      </c>
      <c r="AT136" s="148" t="s">
        <v>168</v>
      </c>
      <c r="AU136" s="148" t="s">
        <v>173</v>
      </c>
      <c r="AY136" s="13" t="s">
        <v>164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173</v>
      </c>
      <c r="BK136" s="149">
        <f t="shared" si="9"/>
        <v>0</v>
      </c>
      <c r="BL136" s="13" t="s">
        <v>172</v>
      </c>
      <c r="BM136" s="148" t="s">
        <v>172</v>
      </c>
    </row>
    <row r="137" spans="2:65" s="1" customFormat="1" ht="33" customHeight="1">
      <c r="B137" s="135"/>
      <c r="C137" s="136" t="s">
        <v>2663</v>
      </c>
      <c r="D137" s="136" t="s">
        <v>168</v>
      </c>
      <c r="E137" s="137" t="s">
        <v>2664</v>
      </c>
      <c r="F137" s="138" t="s">
        <v>2665</v>
      </c>
      <c r="G137" s="139" t="s">
        <v>177</v>
      </c>
      <c r="H137" s="140">
        <v>21.587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40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172</v>
      </c>
      <c r="AT137" s="148" t="s">
        <v>168</v>
      </c>
      <c r="AU137" s="148" t="s">
        <v>173</v>
      </c>
      <c r="AY137" s="13" t="s">
        <v>164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173</v>
      </c>
      <c r="BK137" s="149">
        <f t="shared" si="9"/>
        <v>0</v>
      </c>
      <c r="BL137" s="13" t="s">
        <v>172</v>
      </c>
      <c r="BM137" s="148" t="s">
        <v>535</v>
      </c>
    </row>
    <row r="138" spans="2:65" s="1" customFormat="1" ht="37.9" customHeight="1">
      <c r="B138" s="135"/>
      <c r="C138" s="136" t="s">
        <v>2666</v>
      </c>
      <c r="D138" s="136" t="s">
        <v>168</v>
      </c>
      <c r="E138" s="137" t="s">
        <v>2667</v>
      </c>
      <c r="F138" s="138" t="s">
        <v>2668</v>
      </c>
      <c r="G138" s="139" t="s">
        <v>177</v>
      </c>
      <c r="H138" s="140">
        <v>21.587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40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172</v>
      </c>
      <c r="AT138" s="148" t="s">
        <v>168</v>
      </c>
      <c r="AU138" s="148" t="s">
        <v>173</v>
      </c>
      <c r="AY138" s="13" t="s">
        <v>164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173</v>
      </c>
      <c r="BK138" s="149">
        <f t="shared" si="9"/>
        <v>0</v>
      </c>
      <c r="BL138" s="13" t="s">
        <v>172</v>
      </c>
      <c r="BM138" s="148" t="s">
        <v>543</v>
      </c>
    </row>
    <row r="139" spans="2:65" s="1" customFormat="1" ht="24.2" customHeight="1">
      <c r="B139" s="135"/>
      <c r="C139" s="136" t="s">
        <v>2669</v>
      </c>
      <c r="D139" s="136" t="s">
        <v>168</v>
      </c>
      <c r="E139" s="137" t="s">
        <v>2670</v>
      </c>
      <c r="F139" s="138" t="s">
        <v>2671</v>
      </c>
      <c r="G139" s="139" t="s">
        <v>177</v>
      </c>
      <c r="H139" s="140">
        <v>21.587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40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172</v>
      </c>
      <c r="AT139" s="148" t="s">
        <v>168</v>
      </c>
      <c r="AU139" s="148" t="s">
        <v>173</v>
      </c>
      <c r="AY139" s="13" t="s">
        <v>164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173</v>
      </c>
      <c r="BK139" s="149">
        <f t="shared" si="9"/>
        <v>0</v>
      </c>
      <c r="BL139" s="13" t="s">
        <v>172</v>
      </c>
      <c r="BM139" s="148" t="s">
        <v>108</v>
      </c>
    </row>
    <row r="140" spans="2:65" s="1" customFormat="1" ht="37.9" customHeight="1">
      <c r="B140" s="135"/>
      <c r="C140" s="136" t="s">
        <v>2672</v>
      </c>
      <c r="D140" s="136" t="s">
        <v>168</v>
      </c>
      <c r="E140" s="137" t="s">
        <v>2673</v>
      </c>
      <c r="F140" s="138" t="s">
        <v>2674</v>
      </c>
      <c r="G140" s="139" t="s">
        <v>177</v>
      </c>
      <c r="H140" s="140">
        <v>13.356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40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172</v>
      </c>
      <c r="AT140" s="148" t="s">
        <v>168</v>
      </c>
      <c r="AU140" s="148" t="s">
        <v>173</v>
      </c>
      <c r="AY140" s="13" t="s">
        <v>164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173</v>
      </c>
      <c r="BK140" s="149">
        <f t="shared" si="9"/>
        <v>0</v>
      </c>
      <c r="BL140" s="13" t="s">
        <v>172</v>
      </c>
      <c r="BM140" s="148" t="s">
        <v>114</v>
      </c>
    </row>
    <row r="141" spans="2:65" s="1" customFormat="1" ht="16.5" customHeight="1">
      <c r="B141" s="135"/>
      <c r="C141" s="136" t="s">
        <v>2675</v>
      </c>
      <c r="D141" s="136" t="s">
        <v>168</v>
      </c>
      <c r="E141" s="137" t="s">
        <v>547</v>
      </c>
      <c r="F141" s="138" t="s">
        <v>548</v>
      </c>
      <c r="G141" s="139" t="s">
        <v>177</v>
      </c>
      <c r="H141" s="140">
        <v>13.356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40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172</v>
      </c>
      <c r="AT141" s="148" t="s">
        <v>168</v>
      </c>
      <c r="AU141" s="148" t="s">
        <v>173</v>
      </c>
      <c r="AY141" s="13" t="s">
        <v>164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173</v>
      </c>
      <c r="BK141" s="149">
        <f t="shared" si="9"/>
        <v>0</v>
      </c>
      <c r="BL141" s="13" t="s">
        <v>172</v>
      </c>
      <c r="BM141" s="148" t="s">
        <v>120</v>
      </c>
    </row>
    <row r="142" spans="2:65" s="1" customFormat="1" ht="24.2" customHeight="1">
      <c r="B142" s="135"/>
      <c r="C142" s="136" t="s">
        <v>2676</v>
      </c>
      <c r="D142" s="136" t="s">
        <v>168</v>
      </c>
      <c r="E142" s="137" t="s">
        <v>550</v>
      </c>
      <c r="F142" s="138" t="s">
        <v>551</v>
      </c>
      <c r="G142" s="139" t="s">
        <v>274</v>
      </c>
      <c r="H142" s="140">
        <v>22.704999999999998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40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172</v>
      </c>
      <c r="AT142" s="148" t="s">
        <v>168</v>
      </c>
      <c r="AU142" s="148" t="s">
        <v>173</v>
      </c>
      <c r="AY142" s="13" t="s">
        <v>164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173</v>
      </c>
      <c r="BK142" s="149">
        <f t="shared" si="9"/>
        <v>0</v>
      </c>
      <c r="BL142" s="13" t="s">
        <v>172</v>
      </c>
      <c r="BM142" s="148" t="s">
        <v>215</v>
      </c>
    </row>
    <row r="143" spans="2:65" s="1" customFormat="1" ht="24.2" customHeight="1">
      <c r="B143" s="135"/>
      <c r="C143" s="136" t="s">
        <v>2677</v>
      </c>
      <c r="D143" s="136" t="s">
        <v>168</v>
      </c>
      <c r="E143" s="137" t="s">
        <v>553</v>
      </c>
      <c r="F143" s="138" t="s">
        <v>2678</v>
      </c>
      <c r="G143" s="139" t="s">
        <v>177</v>
      </c>
      <c r="H143" s="140">
        <v>8.2319999999999993</v>
      </c>
      <c r="I143" s="141"/>
      <c r="J143" s="142">
        <f t="shared" si="0"/>
        <v>0</v>
      </c>
      <c r="K143" s="143"/>
      <c r="L143" s="28"/>
      <c r="M143" s="144" t="s">
        <v>1</v>
      </c>
      <c r="N143" s="145" t="s">
        <v>40</v>
      </c>
      <c r="P143" s="146">
        <f t="shared" si="1"/>
        <v>0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AR143" s="148" t="s">
        <v>172</v>
      </c>
      <c r="AT143" s="148" t="s">
        <v>168</v>
      </c>
      <c r="AU143" s="148" t="s">
        <v>173</v>
      </c>
      <c r="AY143" s="13" t="s">
        <v>164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173</v>
      </c>
      <c r="BK143" s="149">
        <f t="shared" si="9"/>
        <v>0</v>
      </c>
      <c r="BL143" s="13" t="s">
        <v>172</v>
      </c>
      <c r="BM143" s="148" t="s">
        <v>223</v>
      </c>
    </row>
    <row r="144" spans="2:65" s="1" customFormat="1" ht="24.2" customHeight="1">
      <c r="B144" s="135"/>
      <c r="C144" s="136" t="s">
        <v>2679</v>
      </c>
      <c r="D144" s="136" t="s">
        <v>168</v>
      </c>
      <c r="E144" s="137" t="s">
        <v>2680</v>
      </c>
      <c r="F144" s="138" t="s">
        <v>2681</v>
      </c>
      <c r="G144" s="139" t="s">
        <v>177</v>
      </c>
      <c r="H144" s="140">
        <v>9.9179999999999993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40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172</v>
      </c>
      <c r="AT144" s="148" t="s">
        <v>168</v>
      </c>
      <c r="AU144" s="148" t="s">
        <v>173</v>
      </c>
      <c r="AY144" s="13" t="s">
        <v>164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173</v>
      </c>
      <c r="BK144" s="149">
        <f t="shared" si="9"/>
        <v>0</v>
      </c>
      <c r="BL144" s="13" t="s">
        <v>172</v>
      </c>
      <c r="BM144" s="148" t="s">
        <v>7</v>
      </c>
    </row>
    <row r="145" spans="2:65" s="1" customFormat="1" ht="16.5" customHeight="1">
      <c r="B145" s="135"/>
      <c r="C145" s="155" t="s">
        <v>2682</v>
      </c>
      <c r="D145" s="155" t="s">
        <v>556</v>
      </c>
      <c r="E145" s="156" t="s">
        <v>2683</v>
      </c>
      <c r="F145" s="157" t="s">
        <v>2684</v>
      </c>
      <c r="G145" s="158" t="s">
        <v>274</v>
      </c>
      <c r="H145" s="159">
        <v>16.861000000000001</v>
      </c>
      <c r="I145" s="160"/>
      <c r="J145" s="161">
        <f t="shared" si="0"/>
        <v>0</v>
      </c>
      <c r="K145" s="162"/>
      <c r="L145" s="163"/>
      <c r="M145" s="164" t="s">
        <v>1</v>
      </c>
      <c r="N145" s="165" t="s">
        <v>40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543</v>
      </c>
      <c r="AT145" s="148" t="s">
        <v>556</v>
      </c>
      <c r="AU145" s="148" t="s">
        <v>173</v>
      </c>
      <c r="AY145" s="13" t="s">
        <v>164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173</v>
      </c>
      <c r="BK145" s="149">
        <f t="shared" si="9"/>
        <v>0</v>
      </c>
      <c r="BL145" s="13" t="s">
        <v>172</v>
      </c>
      <c r="BM145" s="148" t="s">
        <v>238</v>
      </c>
    </row>
    <row r="146" spans="2:65" s="11" customFormat="1" ht="22.9" customHeight="1">
      <c r="B146" s="123"/>
      <c r="D146" s="124" t="s">
        <v>73</v>
      </c>
      <c r="E146" s="133" t="s">
        <v>172</v>
      </c>
      <c r="F146" s="133" t="s">
        <v>671</v>
      </c>
      <c r="I146" s="126"/>
      <c r="J146" s="134">
        <f>BK146</f>
        <v>0</v>
      </c>
      <c r="L146" s="123"/>
      <c r="M146" s="128"/>
      <c r="P146" s="129">
        <f>P147</f>
        <v>0</v>
      </c>
      <c r="R146" s="129">
        <f>R147</f>
        <v>0</v>
      </c>
      <c r="T146" s="130">
        <f>T147</f>
        <v>0</v>
      </c>
      <c r="AR146" s="124" t="s">
        <v>82</v>
      </c>
      <c r="AT146" s="131" t="s">
        <v>73</v>
      </c>
      <c r="AU146" s="131" t="s">
        <v>82</v>
      </c>
      <c r="AY146" s="124" t="s">
        <v>164</v>
      </c>
      <c r="BK146" s="132">
        <f>BK147</f>
        <v>0</v>
      </c>
    </row>
    <row r="147" spans="2:65" s="1" customFormat="1" ht="33" customHeight="1">
      <c r="B147" s="135"/>
      <c r="C147" s="136" t="s">
        <v>2685</v>
      </c>
      <c r="D147" s="136" t="s">
        <v>168</v>
      </c>
      <c r="E147" s="137" t="s">
        <v>2686</v>
      </c>
      <c r="F147" s="138" t="s">
        <v>2687</v>
      </c>
      <c r="G147" s="139" t="s">
        <v>177</v>
      </c>
      <c r="H147" s="140">
        <v>3.4380000000000002</v>
      </c>
      <c r="I147" s="141"/>
      <c r="J147" s="142">
        <f>ROUND(I147*H147,2)</f>
        <v>0</v>
      </c>
      <c r="K147" s="143"/>
      <c r="L147" s="28"/>
      <c r="M147" s="144" t="s">
        <v>1</v>
      </c>
      <c r="N147" s="145" t="s">
        <v>40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172</v>
      </c>
      <c r="AT147" s="148" t="s">
        <v>168</v>
      </c>
      <c r="AU147" s="148" t="s">
        <v>173</v>
      </c>
      <c r="AY147" s="13" t="s">
        <v>164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3" t="s">
        <v>173</v>
      </c>
      <c r="BK147" s="149">
        <f>ROUND(I147*H147,2)</f>
        <v>0</v>
      </c>
      <c r="BL147" s="13" t="s">
        <v>172</v>
      </c>
      <c r="BM147" s="148" t="s">
        <v>255</v>
      </c>
    </row>
    <row r="148" spans="2:65" s="11" customFormat="1" ht="22.9" customHeight="1">
      <c r="B148" s="123"/>
      <c r="D148" s="124" t="s">
        <v>73</v>
      </c>
      <c r="E148" s="133" t="s">
        <v>535</v>
      </c>
      <c r="F148" s="133" t="s">
        <v>684</v>
      </c>
      <c r="I148" s="126"/>
      <c r="J148" s="134">
        <f>BK148</f>
        <v>0</v>
      </c>
      <c r="L148" s="123"/>
      <c r="M148" s="128"/>
      <c r="P148" s="129">
        <f>SUM(P149:P152)</f>
        <v>0</v>
      </c>
      <c r="R148" s="129">
        <f>SUM(R149:R152)</f>
        <v>0</v>
      </c>
      <c r="T148" s="130">
        <f>SUM(T149:T152)</f>
        <v>0</v>
      </c>
      <c r="AR148" s="124" t="s">
        <v>82</v>
      </c>
      <c r="AT148" s="131" t="s">
        <v>73</v>
      </c>
      <c r="AU148" s="131" t="s">
        <v>82</v>
      </c>
      <c r="AY148" s="124" t="s">
        <v>164</v>
      </c>
      <c r="BK148" s="132">
        <f>SUM(BK149:BK152)</f>
        <v>0</v>
      </c>
    </row>
    <row r="149" spans="2:65" s="1" customFormat="1" ht="24.2" customHeight="1">
      <c r="B149" s="135"/>
      <c r="C149" s="136" t="s">
        <v>2688</v>
      </c>
      <c r="D149" s="136" t="s">
        <v>168</v>
      </c>
      <c r="E149" s="137" t="s">
        <v>2689</v>
      </c>
      <c r="F149" s="138" t="s">
        <v>2690</v>
      </c>
      <c r="G149" s="139" t="s">
        <v>171</v>
      </c>
      <c r="H149" s="140">
        <v>13.539</v>
      </c>
      <c r="I149" s="141"/>
      <c r="J149" s="142">
        <f>ROUND(I149*H149,2)</f>
        <v>0</v>
      </c>
      <c r="K149" s="143"/>
      <c r="L149" s="28"/>
      <c r="M149" s="144" t="s">
        <v>1</v>
      </c>
      <c r="N149" s="145" t="s">
        <v>40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172</v>
      </c>
      <c r="AT149" s="148" t="s">
        <v>168</v>
      </c>
      <c r="AU149" s="148" t="s">
        <v>173</v>
      </c>
      <c r="AY149" s="13" t="s">
        <v>164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3" t="s">
        <v>173</v>
      </c>
      <c r="BK149" s="149">
        <f>ROUND(I149*H149,2)</f>
        <v>0</v>
      </c>
      <c r="BL149" s="13" t="s">
        <v>172</v>
      </c>
      <c r="BM149" s="148" t="s">
        <v>263</v>
      </c>
    </row>
    <row r="150" spans="2:65" s="1" customFormat="1" ht="24.2" customHeight="1">
      <c r="B150" s="135"/>
      <c r="C150" s="136" t="s">
        <v>2691</v>
      </c>
      <c r="D150" s="136" t="s">
        <v>168</v>
      </c>
      <c r="E150" s="137" t="s">
        <v>2692</v>
      </c>
      <c r="F150" s="138" t="s">
        <v>2693</v>
      </c>
      <c r="G150" s="139" t="s">
        <v>177</v>
      </c>
      <c r="H150" s="140">
        <v>5.1559999999999997</v>
      </c>
      <c r="I150" s="141"/>
      <c r="J150" s="142">
        <f>ROUND(I150*H150,2)</f>
        <v>0</v>
      </c>
      <c r="K150" s="143"/>
      <c r="L150" s="28"/>
      <c r="M150" s="144" t="s">
        <v>1</v>
      </c>
      <c r="N150" s="145" t="s">
        <v>40</v>
      </c>
      <c r="P150" s="146">
        <f>O150*H150</f>
        <v>0</v>
      </c>
      <c r="Q150" s="146">
        <v>0</v>
      </c>
      <c r="R150" s="146">
        <f>Q150*H150</f>
        <v>0</v>
      </c>
      <c r="S150" s="146">
        <v>0</v>
      </c>
      <c r="T150" s="147">
        <f>S150*H150</f>
        <v>0</v>
      </c>
      <c r="AR150" s="148" t="s">
        <v>172</v>
      </c>
      <c r="AT150" s="148" t="s">
        <v>168</v>
      </c>
      <c r="AU150" s="148" t="s">
        <v>173</v>
      </c>
      <c r="AY150" s="13" t="s">
        <v>164</v>
      </c>
      <c r="BE150" s="149">
        <f>IF(N150="základná",J150,0)</f>
        <v>0</v>
      </c>
      <c r="BF150" s="149">
        <f>IF(N150="znížená",J150,0)</f>
        <v>0</v>
      </c>
      <c r="BG150" s="149">
        <f>IF(N150="zákl. prenesená",J150,0)</f>
        <v>0</v>
      </c>
      <c r="BH150" s="149">
        <f>IF(N150="zníž. prenesená",J150,0)</f>
        <v>0</v>
      </c>
      <c r="BI150" s="149">
        <f>IF(N150="nulová",J150,0)</f>
        <v>0</v>
      </c>
      <c r="BJ150" s="13" t="s">
        <v>173</v>
      </c>
      <c r="BK150" s="149">
        <f>ROUND(I150*H150,2)</f>
        <v>0</v>
      </c>
      <c r="BL150" s="13" t="s">
        <v>172</v>
      </c>
      <c r="BM150" s="148" t="s">
        <v>271</v>
      </c>
    </row>
    <row r="151" spans="2:65" s="1" customFormat="1" ht="33" customHeight="1">
      <c r="B151" s="135"/>
      <c r="C151" s="136" t="s">
        <v>2694</v>
      </c>
      <c r="D151" s="136" t="s">
        <v>168</v>
      </c>
      <c r="E151" s="137" t="s">
        <v>2695</v>
      </c>
      <c r="F151" s="138" t="s">
        <v>2696</v>
      </c>
      <c r="G151" s="139" t="s">
        <v>274</v>
      </c>
      <c r="H151" s="140">
        <v>0.39900000000000002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40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172</v>
      </c>
      <c r="AT151" s="148" t="s">
        <v>168</v>
      </c>
      <c r="AU151" s="148" t="s">
        <v>173</v>
      </c>
      <c r="AY151" s="13" t="s">
        <v>164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173</v>
      </c>
      <c r="BK151" s="149">
        <f>ROUND(I151*H151,2)</f>
        <v>0</v>
      </c>
      <c r="BL151" s="13" t="s">
        <v>172</v>
      </c>
      <c r="BM151" s="148" t="s">
        <v>276</v>
      </c>
    </row>
    <row r="152" spans="2:65" s="1" customFormat="1" ht="16.5" customHeight="1">
      <c r="B152" s="135"/>
      <c r="C152" s="136" t="s">
        <v>2697</v>
      </c>
      <c r="D152" s="136" t="s">
        <v>168</v>
      </c>
      <c r="E152" s="137" t="s">
        <v>2698</v>
      </c>
      <c r="F152" s="138" t="s">
        <v>2699</v>
      </c>
      <c r="G152" s="139" t="s">
        <v>171</v>
      </c>
      <c r="H152" s="140">
        <v>34.375999999999998</v>
      </c>
      <c r="I152" s="141"/>
      <c r="J152" s="142">
        <f>ROUND(I152*H152,2)</f>
        <v>0</v>
      </c>
      <c r="K152" s="143"/>
      <c r="L152" s="28"/>
      <c r="M152" s="144" t="s">
        <v>1</v>
      </c>
      <c r="N152" s="145" t="s">
        <v>40</v>
      </c>
      <c r="P152" s="146">
        <f>O152*H152</f>
        <v>0</v>
      </c>
      <c r="Q152" s="146">
        <v>0</v>
      </c>
      <c r="R152" s="146">
        <f>Q152*H152</f>
        <v>0</v>
      </c>
      <c r="S152" s="146">
        <v>0</v>
      </c>
      <c r="T152" s="147">
        <f>S152*H152</f>
        <v>0</v>
      </c>
      <c r="AR152" s="148" t="s">
        <v>172</v>
      </c>
      <c r="AT152" s="148" t="s">
        <v>168</v>
      </c>
      <c r="AU152" s="148" t="s">
        <v>173</v>
      </c>
      <c r="AY152" s="13" t="s">
        <v>164</v>
      </c>
      <c r="BE152" s="149">
        <f>IF(N152="základná",J152,0)</f>
        <v>0</v>
      </c>
      <c r="BF152" s="149">
        <f>IF(N152="znížená",J152,0)</f>
        <v>0</v>
      </c>
      <c r="BG152" s="149">
        <f>IF(N152="zákl. prenesená",J152,0)</f>
        <v>0</v>
      </c>
      <c r="BH152" s="149">
        <f>IF(N152="zníž. prenesená",J152,0)</f>
        <v>0</v>
      </c>
      <c r="BI152" s="149">
        <f>IF(N152="nulová",J152,0)</f>
        <v>0</v>
      </c>
      <c r="BJ152" s="13" t="s">
        <v>173</v>
      </c>
      <c r="BK152" s="149">
        <f>ROUND(I152*H152,2)</f>
        <v>0</v>
      </c>
      <c r="BL152" s="13" t="s">
        <v>172</v>
      </c>
      <c r="BM152" s="148" t="s">
        <v>284</v>
      </c>
    </row>
    <row r="153" spans="2:65" s="11" customFormat="1" ht="22.9" customHeight="1">
      <c r="B153" s="123"/>
      <c r="D153" s="124" t="s">
        <v>73</v>
      </c>
      <c r="E153" s="133" t="s">
        <v>543</v>
      </c>
      <c r="F153" s="133" t="s">
        <v>822</v>
      </c>
      <c r="I153" s="126"/>
      <c r="J153" s="134">
        <f>BK153</f>
        <v>0</v>
      </c>
      <c r="L153" s="123"/>
      <c r="M153" s="128"/>
      <c r="P153" s="129">
        <f>SUM(P154:P155)</f>
        <v>0</v>
      </c>
      <c r="R153" s="129">
        <f>SUM(R154:R155)</f>
        <v>0</v>
      </c>
      <c r="T153" s="130">
        <f>SUM(T154:T155)</f>
        <v>0</v>
      </c>
      <c r="AR153" s="124" t="s">
        <v>82</v>
      </c>
      <c r="AT153" s="131" t="s">
        <v>73</v>
      </c>
      <c r="AU153" s="131" t="s">
        <v>82</v>
      </c>
      <c r="AY153" s="124" t="s">
        <v>164</v>
      </c>
      <c r="BK153" s="132">
        <f>SUM(BK154:BK155)</f>
        <v>0</v>
      </c>
    </row>
    <row r="154" spans="2:65" s="1" customFormat="1" ht="37.9" customHeight="1">
      <c r="B154" s="135"/>
      <c r="C154" s="136" t="s">
        <v>2700</v>
      </c>
      <c r="D154" s="136" t="s">
        <v>168</v>
      </c>
      <c r="E154" s="137" t="s">
        <v>2701</v>
      </c>
      <c r="F154" s="138" t="s">
        <v>2702</v>
      </c>
      <c r="G154" s="139" t="s">
        <v>249</v>
      </c>
      <c r="H154" s="140">
        <v>7</v>
      </c>
      <c r="I154" s="141"/>
      <c r="J154" s="142">
        <f>ROUND(I154*H154,2)</f>
        <v>0</v>
      </c>
      <c r="K154" s="143"/>
      <c r="L154" s="28"/>
      <c r="M154" s="144" t="s">
        <v>1</v>
      </c>
      <c r="N154" s="145" t="s">
        <v>40</v>
      </c>
      <c r="P154" s="146">
        <f>O154*H154</f>
        <v>0</v>
      </c>
      <c r="Q154" s="146">
        <v>0</v>
      </c>
      <c r="R154" s="146">
        <f>Q154*H154</f>
        <v>0</v>
      </c>
      <c r="S154" s="146">
        <v>0</v>
      </c>
      <c r="T154" s="147">
        <f>S154*H154</f>
        <v>0</v>
      </c>
      <c r="AR154" s="148" t="s">
        <v>172</v>
      </c>
      <c r="AT154" s="148" t="s">
        <v>168</v>
      </c>
      <c r="AU154" s="148" t="s">
        <v>173</v>
      </c>
      <c r="AY154" s="13" t="s">
        <v>164</v>
      </c>
      <c r="BE154" s="149">
        <f>IF(N154="základná",J154,0)</f>
        <v>0</v>
      </c>
      <c r="BF154" s="149">
        <f>IF(N154="znížená",J154,0)</f>
        <v>0</v>
      </c>
      <c r="BG154" s="149">
        <f>IF(N154="zákl. prenesená",J154,0)</f>
        <v>0</v>
      </c>
      <c r="BH154" s="149">
        <f>IF(N154="zníž. prenesená",J154,0)</f>
        <v>0</v>
      </c>
      <c r="BI154" s="149">
        <f>IF(N154="nulová",J154,0)</f>
        <v>0</v>
      </c>
      <c r="BJ154" s="13" t="s">
        <v>173</v>
      </c>
      <c r="BK154" s="149">
        <f>ROUND(I154*H154,2)</f>
        <v>0</v>
      </c>
      <c r="BL154" s="13" t="s">
        <v>172</v>
      </c>
      <c r="BM154" s="148" t="s">
        <v>292</v>
      </c>
    </row>
    <row r="155" spans="2:65" s="1" customFormat="1" ht="24.2" customHeight="1">
      <c r="B155" s="135"/>
      <c r="C155" s="155" t="s">
        <v>2703</v>
      </c>
      <c r="D155" s="155" t="s">
        <v>556</v>
      </c>
      <c r="E155" s="156" t="s">
        <v>2704</v>
      </c>
      <c r="F155" s="157" t="s">
        <v>2705</v>
      </c>
      <c r="G155" s="158" t="s">
        <v>249</v>
      </c>
      <c r="H155" s="159">
        <v>7</v>
      </c>
      <c r="I155" s="160"/>
      <c r="J155" s="161">
        <f>ROUND(I155*H155,2)</f>
        <v>0</v>
      </c>
      <c r="K155" s="162"/>
      <c r="L155" s="163"/>
      <c r="M155" s="164" t="s">
        <v>1</v>
      </c>
      <c r="N155" s="165" t="s">
        <v>40</v>
      </c>
      <c r="P155" s="146">
        <f>O155*H155</f>
        <v>0</v>
      </c>
      <c r="Q155" s="146">
        <v>0</v>
      </c>
      <c r="R155" s="146">
        <f>Q155*H155</f>
        <v>0</v>
      </c>
      <c r="S155" s="146">
        <v>0</v>
      </c>
      <c r="T155" s="147">
        <f>S155*H155</f>
        <v>0</v>
      </c>
      <c r="AR155" s="148" t="s">
        <v>543</v>
      </c>
      <c r="AT155" s="148" t="s">
        <v>556</v>
      </c>
      <c r="AU155" s="148" t="s">
        <v>173</v>
      </c>
      <c r="AY155" s="13" t="s">
        <v>164</v>
      </c>
      <c r="BE155" s="149">
        <f>IF(N155="základná",J155,0)</f>
        <v>0</v>
      </c>
      <c r="BF155" s="149">
        <f>IF(N155="znížená",J155,0)</f>
        <v>0</v>
      </c>
      <c r="BG155" s="149">
        <f>IF(N155="zákl. prenesená",J155,0)</f>
        <v>0</v>
      </c>
      <c r="BH155" s="149">
        <f>IF(N155="zníž. prenesená",J155,0)</f>
        <v>0</v>
      </c>
      <c r="BI155" s="149">
        <f>IF(N155="nulová",J155,0)</f>
        <v>0</v>
      </c>
      <c r="BJ155" s="13" t="s">
        <v>173</v>
      </c>
      <c r="BK155" s="149">
        <f>ROUND(I155*H155,2)</f>
        <v>0</v>
      </c>
      <c r="BL155" s="13" t="s">
        <v>172</v>
      </c>
      <c r="BM155" s="148" t="s">
        <v>300</v>
      </c>
    </row>
    <row r="156" spans="2:65" s="11" customFormat="1" ht="22.9" customHeight="1">
      <c r="B156" s="123"/>
      <c r="D156" s="124" t="s">
        <v>73</v>
      </c>
      <c r="E156" s="133" t="s">
        <v>165</v>
      </c>
      <c r="F156" s="133" t="s">
        <v>166</v>
      </c>
      <c r="I156" s="126"/>
      <c r="J156" s="134">
        <f>BK156</f>
        <v>0</v>
      </c>
      <c r="L156" s="123"/>
      <c r="M156" s="128"/>
      <c r="P156" s="129">
        <f>SUM(P157:P164)</f>
        <v>0</v>
      </c>
      <c r="R156" s="129">
        <f>SUM(R157:R164)</f>
        <v>0</v>
      </c>
      <c r="T156" s="130">
        <f>SUM(T157:T164)</f>
        <v>0</v>
      </c>
      <c r="AR156" s="124" t="s">
        <v>82</v>
      </c>
      <c r="AT156" s="131" t="s">
        <v>73</v>
      </c>
      <c r="AU156" s="131" t="s">
        <v>82</v>
      </c>
      <c r="AY156" s="124" t="s">
        <v>164</v>
      </c>
      <c r="BK156" s="132">
        <f>SUM(BK157:BK164)</f>
        <v>0</v>
      </c>
    </row>
    <row r="157" spans="2:65" s="1" customFormat="1" ht="24.2" customHeight="1">
      <c r="B157" s="135"/>
      <c r="C157" s="136" t="s">
        <v>2706</v>
      </c>
      <c r="D157" s="136" t="s">
        <v>168</v>
      </c>
      <c r="E157" s="137" t="s">
        <v>2707</v>
      </c>
      <c r="F157" s="138" t="s">
        <v>2708</v>
      </c>
      <c r="G157" s="139" t="s">
        <v>249</v>
      </c>
      <c r="H157" s="140">
        <v>158.5</v>
      </c>
      <c r="I157" s="141"/>
      <c r="J157" s="142">
        <f t="shared" ref="J157:J164" si="10">ROUND(I157*H157,2)</f>
        <v>0</v>
      </c>
      <c r="K157" s="143"/>
      <c r="L157" s="28"/>
      <c r="M157" s="144" t="s">
        <v>1</v>
      </c>
      <c r="N157" s="145" t="s">
        <v>40</v>
      </c>
      <c r="P157" s="146">
        <f t="shared" ref="P157:P164" si="11">O157*H157</f>
        <v>0</v>
      </c>
      <c r="Q157" s="146">
        <v>0</v>
      </c>
      <c r="R157" s="146">
        <f t="shared" ref="R157:R164" si="12">Q157*H157</f>
        <v>0</v>
      </c>
      <c r="S157" s="146">
        <v>0</v>
      </c>
      <c r="T157" s="147">
        <f t="shared" ref="T157:T164" si="13">S157*H157</f>
        <v>0</v>
      </c>
      <c r="AR157" s="148" t="s">
        <v>172</v>
      </c>
      <c r="AT157" s="148" t="s">
        <v>168</v>
      </c>
      <c r="AU157" s="148" t="s">
        <v>173</v>
      </c>
      <c r="AY157" s="13" t="s">
        <v>164</v>
      </c>
      <c r="BE157" s="149">
        <f t="shared" ref="BE157:BE164" si="14">IF(N157="základná",J157,0)</f>
        <v>0</v>
      </c>
      <c r="BF157" s="149">
        <f t="shared" ref="BF157:BF164" si="15">IF(N157="znížená",J157,0)</f>
        <v>0</v>
      </c>
      <c r="BG157" s="149">
        <f t="shared" ref="BG157:BG164" si="16">IF(N157="zákl. prenesená",J157,0)</f>
        <v>0</v>
      </c>
      <c r="BH157" s="149">
        <f t="shared" ref="BH157:BH164" si="17">IF(N157="zníž. prenesená",J157,0)</f>
        <v>0</v>
      </c>
      <c r="BI157" s="149">
        <f t="shared" ref="BI157:BI164" si="18">IF(N157="nulová",J157,0)</f>
        <v>0</v>
      </c>
      <c r="BJ157" s="13" t="s">
        <v>173</v>
      </c>
      <c r="BK157" s="149">
        <f t="shared" ref="BK157:BK164" si="19">ROUND(I157*H157,2)</f>
        <v>0</v>
      </c>
      <c r="BL157" s="13" t="s">
        <v>172</v>
      </c>
      <c r="BM157" s="148" t="s">
        <v>322</v>
      </c>
    </row>
    <row r="158" spans="2:65" s="1" customFormat="1" ht="24.2" customHeight="1">
      <c r="B158" s="135"/>
      <c r="C158" s="136" t="s">
        <v>2709</v>
      </c>
      <c r="D158" s="136" t="s">
        <v>168</v>
      </c>
      <c r="E158" s="137" t="s">
        <v>2710</v>
      </c>
      <c r="F158" s="138" t="s">
        <v>2711</v>
      </c>
      <c r="G158" s="139" t="s">
        <v>171</v>
      </c>
      <c r="H158" s="140">
        <v>7.2110000000000003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40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172</v>
      </c>
      <c r="AT158" s="148" t="s">
        <v>168</v>
      </c>
      <c r="AU158" s="148" t="s">
        <v>173</v>
      </c>
      <c r="AY158" s="13" t="s">
        <v>164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173</v>
      </c>
      <c r="BK158" s="149">
        <f t="shared" si="19"/>
        <v>0</v>
      </c>
      <c r="BL158" s="13" t="s">
        <v>172</v>
      </c>
      <c r="BM158" s="148" t="s">
        <v>330</v>
      </c>
    </row>
    <row r="159" spans="2:65" s="1" customFormat="1" ht="24.2" customHeight="1">
      <c r="B159" s="135"/>
      <c r="C159" s="136" t="s">
        <v>2712</v>
      </c>
      <c r="D159" s="136" t="s">
        <v>168</v>
      </c>
      <c r="E159" s="137" t="s">
        <v>2713</v>
      </c>
      <c r="F159" s="138" t="s">
        <v>2714</v>
      </c>
      <c r="G159" s="139" t="s">
        <v>171</v>
      </c>
      <c r="H159" s="140">
        <v>8.9689999999999994</v>
      </c>
      <c r="I159" s="141"/>
      <c r="J159" s="142">
        <f t="shared" si="10"/>
        <v>0</v>
      </c>
      <c r="K159" s="143"/>
      <c r="L159" s="28"/>
      <c r="M159" s="144" t="s">
        <v>1</v>
      </c>
      <c r="N159" s="145" t="s">
        <v>40</v>
      </c>
      <c r="P159" s="146">
        <f t="shared" si="11"/>
        <v>0</v>
      </c>
      <c r="Q159" s="146">
        <v>0</v>
      </c>
      <c r="R159" s="146">
        <f t="shared" si="12"/>
        <v>0</v>
      </c>
      <c r="S159" s="146">
        <v>0</v>
      </c>
      <c r="T159" s="147">
        <f t="shared" si="13"/>
        <v>0</v>
      </c>
      <c r="AR159" s="148" t="s">
        <v>172</v>
      </c>
      <c r="AT159" s="148" t="s">
        <v>168</v>
      </c>
      <c r="AU159" s="148" t="s">
        <v>173</v>
      </c>
      <c r="AY159" s="13" t="s">
        <v>164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173</v>
      </c>
      <c r="BK159" s="149">
        <f t="shared" si="19"/>
        <v>0</v>
      </c>
      <c r="BL159" s="13" t="s">
        <v>172</v>
      </c>
      <c r="BM159" s="148" t="s">
        <v>340</v>
      </c>
    </row>
    <row r="160" spans="2:65" s="1" customFormat="1" ht="24.2" customHeight="1">
      <c r="B160" s="135"/>
      <c r="C160" s="136" t="s">
        <v>2715</v>
      </c>
      <c r="D160" s="136" t="s">
        <v>168</v>
      </c>
      <c r="E160" s="137" t="s">
        <v>2716</v>
      </c>
      <c r="F160" s="138" t="s">
        <v>2717</v>
      </c>
      <c r="G160" s="139" t="s">
        <v>2718</v>
      </c>
      <c r="H160" s="140">
        <v>80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40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172</v>
      </c>
      <c r="AT160" s="148" t="s">
        <v>168</v>
      </c>
      <c r="AU160" s="148" t="s">
        <v>173</v>
      </c>
      <c r="AY160" s="13" t="s">
        <v>164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173</v>
      </c>
      <c r="BK160" s="149">
        <f t="shared" si="19"/>
        <v>0</v>
      </c>
      <c r="BL160" s="13" t="s">
        <v>172</v>
      </c>
      <c r="BM160" s="148" t="s">
        <v>348</v>
      </c>
    </row>
    <row r="161" spans="2:65" s="1" customFormat="1" ht="24.2" customHeight="1">
      <c r="B161" s="135"/>
      <c r="C161" s="136" t="s">
        <v>2719</v>
      </c>
      <c r="D161" s="136" t="s">
        <v>168</v>
      </c>
      <c r="E161" s="137" t="s">
        <v>2720</v>
      </c>
      <c r="F161" s="138" t="s">
        <v>2721</v>
      </c>
      <c r="G161" s="139" t="s">
        <v>2718</v>
      </c>
      <c r="H161" s="140">
        <v>155</v>
      </c>
      <c r="I161" s="141"/>
      <c r="J161" s="142">
        <f t="shared" si="10"/>
        <v>0</v>
      </c>
      <c r="K161" s="143"/>
      <c r="L161" s="28"/>
      <c r="M161" s="144" t="s">
        <v>1</v>
      </c>
      <c r="N161" s="145" t="s">
        <v>40</v>
      </c>
      <c r="P161" s="146">
        <f t="shared" si="11"/>
        <v>0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AR161" s="148" t="s">
        <v>172</v>
      </c>
      <c r="AT161" s="148" t="s">
        <v>168</v>
      </c>
      <c r="AU161" s="148" t="s">
        <v>173</v>
      </c>
      <c r="AY161" s="13" t="s">
        <v>164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173</v>
      </c>
      <c r="BK161" s="149">
        <f t="shared" si="19"/>
        <v>0</v>
      </c>
      <c r="BL161" s="13" t="s">
        <v>172</v>
      </c>
      <c r="BM161" s="148" t="s">
        <v>367</v>
      </c>
    </row>
    <row r="162" spans="2:65" s="1" customFormat="1" ht="21.75" customHeight="1">
      <c r="B162" s="135"/>
      <c r="C162" s="136" t="s">
        <v>2722</v>
      </c>
      <c r="D162" s="136" t="s">
        <v>168</v>
      </c>
      <c r="E162" s="137" t="s">
        <v>289</v>
      </c>
      <c r="F162" s="138" t="s">
        <v>290</v>
      </c>
      <c r="G162" s="139" t="s">
        <v>274</v>
      </c>
      <c r="H162" s="140">
        <v>32.366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40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172</v>
      </c>
      <c r="AT162" s="148" t="s">
        <v>168</v>
      </c>
      <c r="AU162" s="148" t="s">
        <v>173</v>
      </c>
      <c r="AY162" s="13" t="s">
        <v>164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173</v>
      </c>
      <c r="BK162" s="149">
        <f t="shared" si="19"/>
        <v>0</v>
      </c>
      <c r="BL162" s="13" t="s">
        <v>172</v>
      </c>
      <c r="BM162" s="148" t="s">
        <v>379</v>
      </c>
    </row>
    <row r="163" spans="2:65" s="1" customFormat="1" ht="24.2" customHeight="1">
      <c r="B163" s="135"/>
      <c r="C163" s="136" t="s">
        <v>2723</v>
      </c>
      <c r="D163" s="136" t="s">
        <v>168</v>
      </c>
      <c r="E163" s="137" t="s">
        <v>293</v>
      </c>
      <c r="F163" s="138" t="s">
        <v>2383</v>
      </c>
      <c r="G163" s="139" t="s">
        <v>274</v>
      </c>
      <c r="H163" s="140">
        <v>32.366</v>
      </c>
      <c r="I163" s="141"/>
      <c r="J163" s="142">
        <f t="shared" si="10"/>
        <v>0</v>
      </c>
      <c r="K163" s="143"/>
      <c r="L163" s="28"/>
      <c r="M163" s="144" t="s">
        <v>1</v>
      </c>
      <c r="N163" s="145" t="s">
        <v>40</v>
      </c>
      <c r="P163" s="146">
        <f t="shared" si="11"/>
        <v>0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AR163" s="148" t="s">
        <v>172</v>
      </c>
      <c r="AT163" s="148" t="s">
        <v>168</v>
      </c>
      <c r="AU163" s="148" t="s">
        <v>173</v>
      </c>
      <c r="AY163" s="13" t="s">
        <v>164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173</v>
      </c>
      <c r="BK163" s="149">
        <f t="shared" si="19"/>
        <v>0</v>
      </c>
      <c r="BL163" s="13" t="s">
        <v>172</v>
      </c>
      <c r="BM163" s="148" t="s">
        <v>387</v>
      </c>
    </row>
    <row r="164" spans="2:65" s="1" customFormat="1" ht="24.2" customHeight="1">
      <c r="B164" s="135"/>
      <c r="C164" s="136" t="s">
        <v>2724</v>
      </c>
      <c r="D164" s="136" t="s">
        <v>168</v>
      </c>
      <c r="E164" s="137" t="s">
        <v>301</v>
      </c>
      <c r="F164" s="138" t="s">
        <v>2725</v>
      </c>
      <c r="G164" s="139" t="s">
        <v>274</v>
      </c>
      <c r="H164" s="140">
        <v>32.366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40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172</v>
      </c>
      <c r="AT164" s="148" t="s">
        <v>168</v>
      </c>
      <c r="AU164" s="148" t="s">
        <v>173</v>
      </c>
      <c r="AY164" s="13" t="s">
        <v>164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173</v>
      </c>
      <c r="BK164" s="149">
        <f t="shared" si="19"/>
        <v>0</v>
      </c>
      <c r="BL164" s="13" t="s">
        <v>172</v>
      </c>
      <c r="BM164" s="148" t="s">
        <v>395</v>
      </c>
    </row>
    <row r="165" spans="2:65" s="11" customFormat="1" ht="22.9" customHeight="1">
      <c r="B165" s="123"/>
      <c r="D165" s="124" t="s">
        <v>73</v>
      </c>
      <c r="E165" s="133" t="s">
        <v>312</v>
      </c>
      <c r="F165" s="133" t="s">
        <v>313</v>
      </c>
      <c r="I165" s="126"/>
      <c r="J165" s="134">
        <f>BK165</f>
        <v>0</v>
      </c>
      <c r="L165" s="123"/>
      <c r="M165" s="128"/>
      <c r="P165" s="129">
        <f>P166</f>
        <v>0</v>
      </c>
      <c r="R165" s="129">
        <f>R166</f>
        <v>0</v>
      </c>
      <c r="T165" s="130">
        <f>T166</f>
        <v>0</v>
      </c>
      <c r="AR165" s="124" t="s">
        <v>82</v>
      </c>
      <c r="AT165" s="131" t="s">
        <v>73</v>
      </c>
      <c r="AU165" s="131" t="s">
        <v>82</v>
      </c>
      <c r="AY165" s="124" t="s">
        <v>164</v>
      </c>
      <c r="BK165" s="132">
        <f>BK166</f>
        <v>0</v>
      </c>
    </row>
    <row r="166" spans="2:65" s="1" customFormat="1" ht="33" customHeight="1">
      <c r="B166" s="135"/>
      <c r="C166" s="136" t="s">
        <v>2726</v>
      </c>
      <c r="D166" s="136" t="s">
        <v>168</v>
      </c>
      <c r="E166" s="137" t="s">
        <v>2727</v>
      </c>
      <c r="F166" s="138" t="s">
        <v>2728</v>
      </c>
      <c r="G166" s="139" t="s">
        <v>274</v>
      </c>
      <c r="H166" s="140">
        <v>36.637999999999998</v>
      </c>
      <c r="I166" s="141"/>
      <c r="J166" s="142">
        <f>ROUND(I166*H166,2)</f>
        <v>0</v>
      </c>
      <c r="K166" s="143"/>
      <c r="L166" s="28"/>
      <c r="M166" s="144" t="s">
        <v>1</v>
      </c>
      <c r="N166" s="145" t="s">
        <v>40</v>
      </c>
      <c r="P166" s="146">
        <f>O166*H166</f>
        <v>0</v>
      </c>
      <c r="Q166" s="146">
        <v>0</v>
      </c>
      <c r="R166" s="146">
        <f>Q166*H166</f>
        <v>0</v>
      </c>
      <c r="S166" s="146">
        <v>0</v>
      </c>
      <c r="T166" s="147">
        <f>S166*H166</f>
        <v>0</v>
      </c>
      <c r="AR166" s="148" t="s">
        <v>172</v>
      </c>
      <c r="AT166" s="148" t="s">
        <v>168</v>
      </c>
      <c r="AU166" s="148" t="s">
        <v>173</v>
      </c>
      <c r="AY166" s="13" t="s">
        <v>164</v>
      </c>
      <c r="BE166" s="149">
        <f>IF(N166="základná",J166,0)</f>
        <v>0</v>
      </c>
      <c r="BF166" s="149">
        <f>IF(N166="znížená",J166,0)</f>
        <v>0</v>
      </c>
      <c r="BG166" s="149">
        <f>IF(N166="zákl. prenesená",J166,0)</f>
        <v>0</v>
      </c>
      <c r="BH166" s="149">
        <f>IF(N166="zníž. prenesená",J166,0)</f>
        <v>0</v>
      </c>
      <c r="BI166" s="149">
        <f>IF(N166="nulová",J166,0)</f>
        <v>0</v>
      </c>
      <c r="BJ166" s="13" t="s">
        <v>173</v>
      </c>
      <c r="BK166" s="149">
        <f>ROUND(I166*H166,2)</f>
        <v>0</v>
      </c>
      <c r="BL166" s="13" t="s">
        <v>172</v>
      </c>
      <c r="BM166" s="148" t="s">
        <v>404</v>
      </c>
    </row>
    <row r="167" spans="2:65" s="11" customFormat="1" ht="25.9" customHeight="1">
      <c r="B167" s="123"/>
      <c r="D167" s="124" t="s">
        <v>73</v>
      </c>
      <c r="E167" s="125" t="s">
        <v>318</v>
      </c>
      <c r="F167" s="125" t="s">
        <v>319</v>
      </c>
      <c r="I167" s="126"/>
      <c r="J167" s="127">
        <f>BK167</f>
        <v>0</v>
      </c>
      <c r="L167" s="123"/>
      <c r="M167" s="128"/>
      <c r="P167" s="129">
        <f>P168+P188+P192+P243+P294+P348</f>
        <v>0</v>
      </c>
      <c r="R167" s="129">
        <f>R168+R188+R192+R243+R294+R348</f>
        <v>0</v>
      </c>
      <c r="T167" s="130">
        <f>T168+T188+T192+T243+T294+T348</f>
        <v>0</v>
      </c>
      <c r="AR167" s="124" t="s">
        <v>173</v>
      </c>
      <c r="AT167" s="131" t="s">
        <v>73</v>
      </c>
      <c r="AU167" s="131" t="s">
        <v>74</v>
      </c>
      <c r="AY167" s="124" t="s">
        <v>164</v>
      </c>
      <c r="BK167" s="132">
        <f>BK168+BK188+BK192+BK243+BK294+BK348</f>
        <v>0</v>
      </c>
    </row>
    <row r="168" spans="2:65" s="11" customFormat="1" ht="22.9" customHeight="1">
      <c r="B168" s="123"/>
      <c r="D168" s="124" t="s">
        <v>73</v>
      </c>
      <c r="E168" s="133" t="s">
        <v>338</v>
      </c>
      <c r="F168" s="133" t="s">
        <v>339</v>
      </c>
      <c r="I168" s="126"/>
      <c r="J168" s="134">
        <f>BK168</f>
        <v>0</v>
      </c>
      <c r="L168" s="123"/>
      <c r="M168" s="128"/>
      <c r="P168" s="129">
        <f>SUM(P169:P187)</f>
        <v>0</v>
      </c>
      <c r="R168" s="129">
        <f>SUM(R169:R187)</f>
        <v>0</v>
      </c>
      <c r="T168" s="130">
        <f>SUM(T169:T187)</f>
        <v>0</v>
      </c>
      <c r="AR168" s="124" t="s">
        <v>173</v>
      </c>
      <c r="AT168" s="131" t="s">
        <v>73</v>
      </c>
      <c r="AU168" s="131" t="s">
        <v>82</v>
      </c>
      <c r="AY168" s="124" t="s">
        <v>164</v>
      </c>
      <c r="BK168" s="132">
        <f>SUM(BK169:BK187)</f>
        <v>0</v>
      </c>
    </row>
    <row r="169" spans="2:65" s="1" customFormat="1" ht="24.2" customHeight="1">
      <c r="B169" s="135"/>
      <c r="C169" s="136" t="s">
        <v>2729</v>
      </c>
      <c r="D169" s="136" t="s">
        <v>168</v>
      </c>
      <c r="E169" s="137" t="s">
        <v>2730</v>
      </c>
      <c r="F169" s="138" t="s">
        <v>2731</v>
      </c>
      <c r="G169" s="139" t="s">
        <v>249</v>
      </c>
      <c r="H169" s="140">
        <v>275.5</v>
      </c>
      <c r="I169" s="141"/>
      <c r="J169" s="142">
        <f t="shared" ref="J169:J187" si="20">ROUND(I169*H169,2)</f>
        <v>0</v>
      </c>
      <c r="K169" s="143"/>
      <c r="L169" s="28"/>
      <c r="M169" s="144" t="s">
        <v>1</v>
      </c>
      <c r="N169" s="145" t="s">
        <v>40</v>
      </c>
      <c r="P169" s="146">
        <f t="shared" ref="P169:P187" si="21">O169*H169</f>
        <v>0</v>
      </c>
      <c r="Q169" s="146">
        <v>0</v>
      </c>
      <c r="R169" s="146">
        <f t="shared" ref="R169:R187" si="22">Q169*H169</f>
        <v>0</v>
      </c>
      <c r="S169" s="146">
        <v>0</v>
      </c>
      <c r="T169" s="147">
        <f t="shared" ref="T169:T187" si="23">S169*H169</f>
        <v>0</v>
      </c>
      <c r="AR169" s="148" t="s">
        <v>215</v>
      </c>
      <c r="AT169" s="148" t="s">
        <v>168</v>
      </c>
      <c r="AU169" s="148" t="s">
        <v>173</v>
      </c>
      <c r="AY169" s="13" t="s">
        <v>164</v>
      </c>
      <c r="BE169" s="149">
        <f t="shared" ref="BE169:BE187" si="24">IF(N169="základná",J169,0)</f>
        <v>0</v>
      </c>
      <c r="BF169" s="149">
        <f t="shared" ref="BF169:BF187" si="25">IF(N169="znížená",J169,0)</f>
        <v>0</v>
      </c>
      <c r="BG169" s="149">
        <f t="shared" ref="BG169:BG187" si="26">IF(N169="zákl. prenesená",J169,0)</f>
        <v>0</v>
      </c>
      <c r="BH169" s="149">
        <f t="shared" ref="BH169:BH187" si="27">IF(N169="zníž. prenesená",J169,0)</f>
        <v>0</v>
      </c>
      <c r="BI169" s="149">
        <f t="shared" ref="BI169:BI187" si="28">IF(N169="nulová",J169,0)</f>
        <v>0</v>
      </c>
      <c r="BJ169" s="13" t="s">
        <v>173</v>
      </c>
      <c r="BK169" s="149">
        <f t="shared" ref="BK169:BK187" si="29">ROUND(I169*H169,2)</f>
        <v>0</v>
      </c>
      <c r="BL169" s="13" t="s">
        <v>215</v>
      </c>
      <c r="BM169" s="148" t="s">
        <v>418</v>
      </c>
    </row>
    <row r="170" spans="2:65" s="1" customFormat="1" ht="33" customHeight="1">
      <c r="B170" s="135"/>
      <c r="C170" s="155" t="s">
        <v>2732</v>
      </c>
      <c r="D170" s="155" t="s">
        <v>556</v>
      </c>
      <c r="E170" s="156" t="s">
        <v>2733</v>
      </c>
      <c r="F170" s="157" t="s">
        <v>2734</v>
      </c>
      <c r="G170" s="158" t="s">
        <v>249</v>
      </c>
      <c r="H170" s="159">
        <v>150</v>
      </c>
      <c r="I170" s="160"/>
      <c r="J170" s="161">
        <f t="shared" si="20"/>
        <v>0</v>
      </c>
      <c r="K170" s="162"/>
      <c r="L170" s="163"/>
      <c r="M170" s="164" t="s">
        <v>1</v>
      </c>
      <c r="N170" s="165" t="s">
        <v>40</v>
      </c>
      <c r="P170" s="146">
        <f t="shared" si="21"/>
        <v>0</v>
      </c>
      <c r="Q170" s="146">
        <v>0</v>
      </c>
      <c r="R170" s="146">
        <f t="shared" si="22"/>
        <v>0</v>
      </c>
      <c r="S170" s="146">
        <v>0</v>
      </c>
      <c r="T170" s="147">
        <f t="shared" si="23"/>
        <v>0</v>
      </c>
      <c r="AR170" s="148" t="s">
        <v>284</v>
      </c>
      <c r="AT170" s="148" t="s">
        <v>556</v>
      </c>
      <c r="AU170" s="148" t="s">
        <v>173</v>
      </c>
      <c r="AY170" s="13" t="s">
        <v>164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173</v>
      </c>
      <c r="BK170" s="149">
        <f t="shared" si="29"/>
        <v>0</v>
      </c>
      <c r="BL170" s="13" t="s">
        <v>215</v>
      </c>
      <c r="BM170" s="148" t="s">
        <v>427</v>
      </c>
    </row>
    <row r="171" spans="2:65" s="1" customFormat="1" ht="33" customHeight="1">
      <c r="B171" s="135"/>
      <c r="C171" s="155" t="s">
        <v>2735</v>
      </c>
      <c r="D171" s="155" t="s">
        <v>556</v>
      </c>
      <c r="E171" s="156" t="s">
        <v>2736</v>
      </c>
      <c r="F171" s="157" t="s">
        <v>2737</v>
      </c>
      <c r="G171" s="158" t="s">
        <v>249</v>
      </c>
      <c r="H171" s="159">
        <v>85</v>
      </c>
      <c r="I171" s="160"/>
      <c r="J171" s="161">
        <f t="shared" si="20"/>
        <v>0</v>
      </c>
      <c r="K171" s="162"/>
      <c r="L171" s="163"/>
      <c r="M171" s="164" t="s">
        <v>1</v>
      </c>
      <c r="N171" s="165" t="s">
        <v>40</v>
      </c>
      <c r="P171" s="146">
        <f t="shared" si="21"/>
        <v>0</v>
      </c>
      <c r="Q171" s="146">
        <v>0</v>
      </c>
      <c r="R171" s="146">
        <f t="shared" si="22"/>
        <v>0</v>
      </c>
      <c r="S171" s="146">
        <v>0</v>
      </c>
      <c r="T171" s="147">
        <f t="shared" si="23"/>
        <v>0</v>
      </c>
      <c r="AR171" s="148" t="s">
        <v>284</v>
      </c>
      <c r="AT171" s="148" t="s">
        <v>556</v>
      </c>
      <c r="AU171" s="148" t="s">
        <v>173</v>
      </c>
      <c r="AY171" s="13" t="s">
        <v>164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173</v>
      </c>
      <c r="BK171" s="149">
        <f t="shared" si="29"/>
        <v>0</v>
      </c>
      <c r="BL171" s="13" t="s">
        <v>215</v>
      </c>
      <c r="BM171" s="148" t="s">
        <v>435</v>
      </c>
    </row>
    <row r="172" spans="2:65" s="1" customFormat="1" ht="33" customHeight="1">
      <c r="B172" s="135"/>
      <c r="C172" s="155" t="s">
        <v>2738</v>
      </c>
      <c r="D172" s="155" t="s">
        <v>556</v>
      </c>
      <c r="E172" s="156" t="s">
        <v>2739</v>
      </c>
      <c r="F172" s="157" t="s">
        <v>2740</v>
      </c>
      <c r="G172" s="158" t="s">
        <v>249</v>
      </c>
      <c r="H172" s="159">
        <v>19</v>
      </c>
      <c r="I172" s="160"/>
      <c r="J172" s="161">
        <f t="shared" si="20"/>
        <v>0</v>
      </c>
      <c r="K172" s="162"/>
      <c r="L172" s="163"/>
      <c r="M172" s="164" t="s">
        <v>1</v>
      </c>
      <c r="N172" s="165" t="s">
        <v>40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284</v>
      </c>
      <c r="AT172" s="148" t="s">
        <v>556</v>
      </c>
      <c r="AU172" s="148" t="s">
        <v>173</v>
      </c>
      <c r="AY172" s="13" t="s">
        <v>164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173</v>
      </c>
      <c r="BK172" s="149">
        <f t="shared" si="29"/>
        <v>0</v>
      </c>
      <c r="BL172" s="13" t="s">
        <v>215</v>
      </c>
      <c r="BM172" s="148" t="s">
        <v>445</v>
      </c>
    </row>
    <row r="173" spans="2:65" s="1" customFormat="1" ht="33" customHeight="1">
      <c r="B173" s="135"/>
      <c r="C173" s="155" t="s">
        <v>2741</v>
      </c>
      <c r="D173" s="155" t="s">
        <v>556</v>
      </c>
      <c r="E173" s="156" t="s">
        <v>2742</v>
      </c>
      <c r="F173" s="157" t="s">
        <v>2743</v>
      </c>
      <c r="G173" s="158" t="s">
        <v>249</v>
      </c>
      <c r="H173" s="159">
        <v>21.5</v>
      </c>
      <c r="I173" s="160"/>
      <c r="J173" s="161">
        <f t="shared" si="20"/>
        <v>0</v>
      </c>
      <c r="K173" s="162"/>
      <c r="L173" s="163"/>
      <c r="M173" s="164" t="s">
        <v>1</v>
      </c>
      <c r="N173" s="165" t="s">
        <v>40</v>
      </c>
      <c r="P173" s="146">
        <f t="shared" si="21"/>
        <v>0</v>
      </c>
      <c r="Q173" s="146">
        <v>0</v>
      </c>
      <c r="R173" s="146">
        <f t="shared" si="22"/>
        <v>0</v>
      </c>
      <c r="S173" s="146">
        <v>0</v>
      </c>
      <c r="T173" s="147">
        <f t="shared" si="23"/>
        <v>0</v>
      </c>
      <c r="AR173" s="148" t="s">
        <v>284</v>
      </c>
      <c r="AT173" s="148" t="s">
        <v>556</v>
      </c>
      <c r="AU173" s="148" t="s">
        <v>173</v>
      </c>
      <c r="AY173" s="13" t="s">
        <v>164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173</v>
      </c>
      <c r="BK173" s="149">
        <f t="shared" si="29"/>
        <v>0</v>
      </c>
      <c r="BL173" s="13" t="s">
        <v>215</v>
      </c>
      <c r="BM173" s="148" t="s">
        <v>453</v>
      </c>
    </row>
    <row r="174" spans="2:65" s="1" customFormat="1" ht="24.2" customHeight="1">
      <c r="B174" s="135"/>
      <c r="C174" s="136" t="s">
        <v>2744</v>
      </c>
      <c r="D174" s="136" t="s">
        <v>168</v>
      </c>
      <c r="E174" s="137" t="s">
        <v>2745</v>
      </c>
      <c r="F174" s="138" t="s">
        <v>2746</v>
      </c>
      <c r="G174" s="139" t="s">
        <v>249</v>
      </c>
      <c r="H174" s="140">
        <v>109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40</v>
      </c>
      <c r="P174" s="146">
        <f t="shared" si="21"/>
        <v>0</v>
      </c>
      <c r="Q174" s="146">
        <v>0</v>
      </c>
      <c r="R174" s="146">
        <f t="shared" si="22"/>
        <v>0</v>
      </c>
      <c r="S174" s="146">
        <v>0</v>
      </c>
      <c r="T174" s="147">
        <f t="shared" si="23"/>
        <v>0</v>
      </c>
      <c r="AR174" s="148" t="s">
        <v>215</v>
      </c>
      <c r="AT174" s="148" t="s">
        <v>168</v>
      </c>
      <c r="AU174" s="148" t="s">
        <v>173</v>
      </c>
      <c r="AY174" s="13" t="s">
        <v>164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173</v>
      </c>
      <c r="BK174" s="149">
        <f t="shared" si="29"/>
        <v>0</v>
      </c>
      <c r="BL174" s="13" t="s">
        <v>215</v>
      </c>
      <c r="BM174" s="148" t="s">
        <v>463</v>
      </c>
    </row>
    <row r="175" spans="2:65" s="1" customFormat="1" ht="33" customHeight="1">
      <c r="B175" s="135"/>
      <c r="C175" s="155" t="s">
        <v>2747</v>
      </c>
      <c r="D175" s="155" t="s">
        <v>556</v>
      </c>
      <c r="E175" s="156" t="s">
        <v>2748</v>
      </c>
      <c r="F175" s="157" t="s">
        <v>2749</v>
      </c>
      <c r="G175" s="158" t="s">
        <v>249</v>
      </c>
      <c r="H175" s="159">
        <v>5</v>
      </c>
      <c r="I175" s="160"/>
      <c r="J175" s="161">
        <f t="shared" si="20"/>
        <v>0</v>
      </c>
      <c r="K175" s="162"/>
      <c r="L175" s="163"/>
      <c r="M175" s="164" t="s">
        <v>1</v>
      </c>
      <c r="N175" s="165" t="s">
        <v>40</v>
      </c>
      <c r="P175" s="146">
        <f t="shared" si="21"/>
        <v>0</v>
      </c>
      <c r="Q175" s="146">
        <v>0</v>
      </c>
      <c r="R175" s="146">
        <f t="shared" si="22"/>
        <v>0</v>
      </c>
      <c r="S175" s="146">
        <v>0</v>
      </c>
      <c r="T175" s="147">
        <f t="shared" si="23"/>
        <v>0</v>
      </c>
      <c r="AR175" s="148" t="s">
        <v>284</v>
      </c>
      <c r="AT175" s="148" t="s">
        <v>556</v>
      </c>
      <c r="AU175" s="148" t="s">
        <v>173</v>
      </c>
      <c r="AY175" s="13" t="s">
        <v>164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173</v>
      </c>
      <c r="BK175" s="149">
        <f t="shared" si="29"/>
        <v>0</v>
      </c>
      <c r="BL175" s="13" t="s">
        <v>215</v>
      </c>
      <c r="BM175" s="148" t="s">
        <v>473</v>
      </c>
    </row>
    <row r="176" spans="2:65" s="1" customFormat="1" ht="33" customHeight="1">
      <c r="B176" s="135"/>
      <c r="C176" s="155" t="s">
        <v>2750</v>
      </c>
      <c r="D176" s="155" t="s">
        <v>556</v>
      </c>
      <c r="E176" s="156" t="s">
        <v>2751</v>
      </c>
      <c r="F176" s="157" t="s">
        <v>2752</v>
      </c>
      <c r="G176" s="158" t="s">
        <v>249</v>
      </c>
      <c r="H176" s="159">
        <v>17</v>
      </c>
      <c r="I176" s="160"/>
      <c r="J176" s="161">
        <f t="shared" si="20"/>
        <v>0</v>
      </c>
      <c r="K176" s="162"/>
      <c r="L176" s="163"/>
      <c r="M176" s="164" t="s">
        <v>1</v>
      </c>
      <c r="N176" s="165" t="s">
        <v>40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284</v>
      </c>
      <c r="AT176" s="148" t="s">
        <v>556</v>
      </c>
      <c r="AU176" s="148" t="s">
        <v>173</v>
      </c>
      <c r="AY176" s="13" t="s">
        <v>164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173</v>
      </c>
      <c r="BK176" s="149">
        <f t="shared" si="29"/>
        <v>0</v>
      </c>
      <c r="BL176" s="13" t="s">
        <v>215</v>
      </c>
      <c r="BM176" s="148" t="s">
        <v>484</v>
      </c>
    </row>
    <row r="177" spans="2:65" s="1" customFormat="1" ht="33" customHeight="1">
      <c r="B177" s="135"/>
      <c r="C177" s="155" t="s">
        <v>2753</v>
      </c>
      <c r="D177" s="155" t="s">
        <v>556</v>
      </c>
      <c r="E177" s="156" t="s">
        <v>2754</v>
      </c>
      <c r="F177" s="157" t="s">
        <v>2755</v>
      </c>
      <c r="G177" s="158" t="s">
        <v>249</v>
      </c>
      <c r="H177" s="159">
        <v>19</v>
      </c>
      <c r="I177" s="160"/>
      <c r="J177" s="161">
        <f t="shared" si="20"/>
        <v>0</v>
      </c>
      <c r="K177" s="162"/>
      <c r="L177" s="163"/>
      <c r="M177" s="164" t="s">
        <v>1</v>
      </c>
      <c r="N177" s="165" t="s">
        <v>40</v>
      </c>
      <c r="P177" s="146">
        <f t="shared" si="21"/>
        <v>0</v>
      </c>
      <c r="Q177" s="146">
        <v>0</v>
      </c>
      <c r="R177" s="146">
        <f t="shared" si="22"/>
        <v>0</v>
      </c>
      <c r="S177" s="146">
        <v>0</v>
      </c>
      <c r="T177" s="147">
        <f t="shared" si="23"/>
        <v>0</v>
      </c>
      <c r="AR177" s="148" t="s">
        <v>284</v>
      </c>
      <c r="AT177" s="148" t="s">
        <v>556</v>
      </c>
      <c r="AU177" s="148" t="s">
        <v>173</v>
      </c>
      <c r="AY177" s="13" t="s">
        <v>164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173</v>
      </c>
      <c r="BK177" s="149">
        <f t="shared" si="29"/>
        <v>0</v>
      </c>
      <c r="BL177" s="13" t="s">
        <v>215</v>
      </c>
      <c r="BM177" s="148" t="s">
        <v>314</v>
      </c>
    </row>
    <row r="178" spans="2:65" s="1" customFormat="1" ht="33" customHeight="1">
      <c r="B178" s="135"/>
      <c r="C178" s="155" t="s">
        <v>2756</v>
      </c>
      <c r="D178" s="155" t="s">
        <v>556</v>
      </c>
      <c r="E178" s="156" t="s">
        <v>2757</v>
      </c>
      <c r="F178" s="157" t="s">
        <v>2758</v>
      </c>
      <c r="G178" s="158" t="s">
        <v>249</v>
      </c>
      <c r="H178" s="159">
        <v>68</v>
      </c>
      <c r="I178" s="160"/>
      <c r="J178" s="161">
        <f t="shared" si="20"/>
        <v>0</v>
      </c>
      <c r="K178" s="162"/>
      <c r="L178" s="163"/>
      <c r="M178" s="164" t="s">
        <v>1</v>
      </c>
      <c r="N178" s="165" t="s">
        <v>40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284</v>
      </c>
      <c r="AT178" s="148" t="s">
        <v>556</v>
      </c>
      <c r="AU178" s="148" t="s">
        <v>173</v>
      </c>
      <c r="AY178" s="13" t="s">
        <v>164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173</v>
      </c>
      <c r="BK178" s="149">
        <f t="shared" si="29"/>
        <v>0</v>
      </c>
      <c r="BL178" s="13" t="s">
        <v>215</v>
      </c>
      <c r="BM178" s="148" t="s">
        <v>246</v>
      </c>
    </row>
    <row r="179" spans="2:65" s="1" customFormat="1" ht="24.2" customHeight="1">
      <c r="B179" s="135"/>
      <c r="C179" s="136" t="s">
        <v>2759</v>
      </c>
      <c r="D179" s="136" t="s">
        <v>168</v>
      </c>
      <c r="E179" s="137" t="s">
        <v>2760</v>
      </c>
      <c r="F179" s="138" t="s">
        <v>2761</v>
      </c>
      <c r="G179" s="139" t="s">
        <v>249</v>
      </c>
      <c r="H179" s="140">
        <v>408</v>
      </c>
      <c r="I179" s="141"/>
      <c r="J179" s="142">
        <f t="shared" si="20"/>
        <v>0</v>
      </c>
      <c r="K179" s="143"/>
      <c r="L179" s="28"/>
      <c r="M179" s="144" t="s">
        <v>1</v>
      </c>
      <c r="N179" s="145" t="s">
        <v>40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215</v>
      </c>
      <c r="AT179" s="148" t="s">
        <v>168</v>
      </c>
      <c r="AU179" s="148" t="s">
        <v>173</v>
      </c>
      <c r="AY179" s="13" t="s">
        <v>164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173</v>
      </c>
      <c r="BK179" s="149">
        <f t="shared" si="29"/>
        <v>0</v>
      </c>
      <c r="BL179" s="13" t="s">
        <v>215</v>
      </c>
      <c r="BM179" s="148" t="s">
        <v>182</v>
      </c>
    </row>
    <row r="180" spans="2:65" s="1" customFormat="1" ht="33" customHeight="1">
      <c r="B180" s="135"/>
      <c r="C180" s="155" t="s">
        <v>2762</v>
      </c>
      <c r="D180" s="155" t="s">
        <v>556</v>
      </c>
      <c r="E180" s="156" t="s">
        <v>2763</v>
      </c>
      <c r="F180" s="157" t="s">
        <v>2764</v>
      </c>
      <c r="G180" s="158" t="s">
        <v>249</v>
      </c>
      <c r="H180" s="159">
        <v>93</v>
      </c>
      <c r="I180" s="160"/>
      <c r="J180" s="161">
        <f t="shared" si="20"/>
        <v>0</v>
      </c>
      <c r="K180" s="162"/>
      <c r="L180" s="163"/>
      <c r="M180" s="164" t="s">
        <v>1</v>
      </c>
      <c r="N180" s="165" t="s">
        <v>40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284</v>
      </c>
      <c r="AT180" s="148" t="s">
        <v>556</v>
      </c>
      <c r="AU180" s="148" t="s">
        <v>173</v>
      </c>
      <c r="AY180" s="13" t="s">
        <v>164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173</v>
      </c>
      <c r="BK180" s="149">
        <f t="shared" si="29"/>
        <v>0</v>
      </c>
      <c r="BL180" s="13" t="s">
        <v>215</v>
      </c>
      <c r="BM180" s="148" t="s">
        <v>189</v>
      </c>
    </row>
    <row r="181" spans="2:65" s="1" customFormat="1" ht="33" customHeight="1">
      <c r="B181" s="135"/>
      <c r="C181" s="155" t="s">
        <v>2765</v>
      </c>
      <c r="D181" s="155" t="s">
        <v>556</v>
      </c>
      <c r="E181" s="156" t="s">
        <v>2766</v>
      </c>
      <c r="F181" s="157" t="s">
        <v>2767</v>
      </c>
      <c r="G181" s="158" t="s">
        <v>249</v>
      </c>
      <c r="H181" s="159">
        <v>150</v>
      </c>
      <c r="I181" s="160"/>
      <c r="J181" s="161">
        <f t="shared" si="20"/>
        <v>0</v>
      </c>
      <c r="K181" s="162"/>
      <c r="L181" s="163"/>
      <c r="M181" s="164" t="s">
        <v>1</v>
      </c>
      <c r="N181" s="165" t="s">
        <v>40</v>
      </c>
      <c r="P181" s="146">
        <f t="shared" si="21"/>
        <v>0</v>
      </c>
      <c r="Q181" s="146">
        <v>0</v>
      </c>
      <c r="R181" s="146">
        <f t="shared" si="22"/>
        <v>0</v>
      </c>
      <c r="S181" s="146">
        <v>0</v>
      </c>
      <c r="T181" s="147">
        <f t="shared" si="23"/>
        <v>0</v>
      </c>
      <c r="AR181" s="148" t="s">
        <v>284</v>
      </c>
      <c r="AT181" s="148" t="s">
        <v>556</v>
      </c>
      <c r="AU181" s="148" t="s">
        <v>173</v>
      </c>
      <c r="AY181" s="13" t="s">
        <v>164</v>
      </c>
      <c r="BE181" s="149">
        <f t="shared" si="24"/>
        <v>0</v>
      </c>
      <c r="BF181" s="149">
        <f t="shared" si="25"/>
        <v>0</v>
      </c>
      <c r="BG181" s="149">
        <f t="shared" si="26"/>
        <v>0</v>
      </c>
      <c r="BH181" s="149">
        <f t="shared" si="27"/>
        <v>0</v>
      </c>
      <c r="BI181" s="149">
        <f t="shared" si="28"/>
        <v>0</v>
      </c>
      <c r="BJ181" s="13" t="s">
        <v>173</v>
      </c>
      <c r="BK181" s="149">
        <f t="shared" si="29"/>
        <v>0</v>
      </c>
      <c r="BL181" s="13" t="s">
        <v>215</v>
      </c>
      <c r="BM181" s="148" t="s">
        <v>194</v>
      </c>
    </row>
    <row r="182" spans="2:65" s="1" customFormat="1" ht="33" customHeight="1">
      <c r="B182" s="135"/>
      <c r="C182" s="155" t="s">
        <v>2768</v>
      </c>
      <c r="D182" s="155" t="s">
        <v>556</v>
      </c>
      <c r="E182" s="156" t="s">
        <v>2769</v>
      </c>
      <c r="F182" s="157" t="s">
        <v>2770</v>
      </c>
      <c r="G182" s="158" t="s">
        <v>249</v>
      </c>
      <c r="H182" s="159">
        <v>37</v>
      </c>
      <c r="I182" s="160"/>
      <c r="J182" s="161">
        <f t="shared" si="20"/>
        <v>0</v>
      </c>
      <c r="K182" s="162"/>
      <c r="L182" s="163"/>
      <c r="M182" s="164" t="s">
        <v>1</v>
      </c>
      <c r="N182" s="165" t="s">
        <v>40</v>
      </c>
      <c r="P182" s="146">
        <f t="shared" si="21"/>
        <v>0</v>
      </c>
      <c r="Q182" s="146">
        <v>0</v>
      </c>
      <c r="R182" s="146">
        <f t="shared" si="22"/>
        <v>0</v>
      </c>
      <c r="S182" s="146">
        <v>0</v>
      </c>
      <c r="T182" s="147">
        <f t="shared" si="23"/>
        <v>0</v>
      </c>
      <c r="AR182" s="148" t="s">
        <v>284</v>
      </c>
      <c r="AT182" s="148" t="s">
        <v>556</v>
      </c>
      <c r="AU182" s="148" t="s">
        <v>173</v>
      </c>
      <c r="AY182" s="13" t="s">
        <v>164</v>
      </c>
      <c r="BE182" s="149">
        <f t="shared" si="24"/>
        <v>0</v>
      </c>
      <c r="BF182" s="149">
        <f t="shared" si="25"/>
        <v>0</v>
      </c>
      <c r="BG182" s="149">
        <f t="shared" si="26"/>
        <v>0</v>
      </c>
      <c r="BH182" s="149">
        <f t="shared" si="27"/>
        <v>0</v>
      </c>
      <c r="BI182" s="149">
        <f t="shared" si="28"/>
        <v>0</v>
      </c>
      <c r="BJ182" s="13" t="s">
        <v>173</v>
      </c>
      <c r="BK182" s="149">
        <f t="shared" si="29"/>
        <v>0</v>
      </c>
      <c r="BL182" s="13" t="s">
        <v>215</v>
      </c>
      <c r="BM182" s="148" t="s">
        <v>251</v>
      </c>
    </row>
    <row r="183" spans="2:65" s="1" customFormat="1" ht="37.9" customHeight="1">
      <c r="B183" s="135"/>
      <c r="C183" s="155" t="s">
        <v>2771</v>
      </c>
      <c r="D183" s="155" t="s">
        <v>556</v>
      </c>
      <c r="E183" s="156" t="s">
        <v>2772</v>
      </c>
      <c r="F183" s="157" t="s">
        <v>2773</v>
      </c>
      <c r="G183" s="158" t="s">
        <v>249</v>
      </c>
      <c r="H183" s="159">
        <v>43</v>
      </c>
      <c r="I183" s="160"/>
      <c r="J183" s="161">
        <f t="shared" si="20"/>
        <v>0</v>
      </c>
      <c r="K183" s="162"/>
      <c r="L183" s="163"/>
      <c r="M183" s="164" t="s">
        <v>1</v>
      </c>
      <c r="N183" s="165" t="s">
        <v>40</v>
      </c>
      <c r="P183" s="146">
        <f t="shared" si="21"/>
        <v>0</v>
      </c>
      <c r="Q183" s="146">
        <v>0</v>
      </c>
      <c r="R183" s="146">
        <f t="shared" si="22"/>
        <v>0</v>
      </c>
      <c r="S183" s="146">
        <v>0</v>
      </c>
      <c r="T183" s="147">
        <f t="shared" si="23"/>
        <v>0</v>
      </c>
      <c r="AR183" s="148" t="s">
        <v>284</v>
      </c>
      <c r="AT183" s="148" t="s">
        <v>556</v>
      </c>
      <c r="AU183" s="148" t="s">
        <v>173</v>
      </c>
      <c r="AY183" s="13" t="s">
        <v>164</v>
      </c>
      <c r="BE183" s="149">
        <f t="shared" si="24"/>
        <v>0</v>
      </c>
      <c r="BF183" s="149">
        <f t="shared" si="25"/>
        <v>0</v>
      </c>
      <c r="BG183" s="149">
        <f t="shared" si="26"/>
        <v>0</v>
      </c>
      <c r="BH183" s="149">
        <f t="shared" si="27"/>
        <v>0</v>
      </c>
      <c r="BI183" s="149">
        <f t="shared" si="28"/>
        <v>0</v>
      </c>
      <c r="BJ183" s="13" t="s">
        <v>173</v>
      </c>
      <c r="BK183" s="149">
        <f t="shared" si="29"/>
        <v>0</v>
      </c>
      <c r="BL183" s="13" t="s">
        <v>215</v>
      </c>
      <c r="BM183" s="148" t="s">
        <v>778</v>
      </c>
    </row>
    <row r="184" spans="2:65" s="1" customFormat="1" ht="37.9" customHeight="1">
      <c r="B184" s="135"/>
      <c r="C184" s="155" t="s">
        <v>2774</v>
      </c>
      <c r="D184" s="155" t="s">
        <v>556</v>
      </c>
      <c r="E184" s="156" t="s">
        <v>2775</v>
      </c>
      <c r="F184" s="157" t="s">
        <v>2776</v>
      </c>
      <c r="G184" s="158" t="s">
        <v>249</v>
      </c>
      <c r="H184" s="159">
        <v>14</v>
      </c>
      <c r="I184" s="160"/>
      <c r="J184" s="161">
        <f t="shared" si="20"/>
        <v>0</v>
      </c>
      <c r="K184" s="162"/>
      <c r="L184" s="163"/>
      <c r="M184" s="164" t="s">
        <v>1</v>
      </c>
      <c r="N184" s="165" t="s">
        <v>40</v>
      </c>
      <c r="P184" s="146">
        <f t="shared" si="21"/>
        <v>0</v>
      </c>
      <c r="Q184" s="146">
        <v>0</v>
      </c>
      <c r="R184" s="146">
        <f t="shared" si="22"/>
        <v>0</v>
      </c>
      <c r="S184" s="146">
        <v>0</v>
      </c>
      <c r="T184" s="147">
        <f t="shared" si="23"/>
        <v>0</v>
      </c>
      <c r="AR184" s="148" t="s">
        <v>284</v>
      </c>
      <c r="AT184" s="148" t="s">
        <v>556</v>
      </c>
      <c r="AU184" s="148" t="s">
        <v>173</v>
      </c>
      <c r="AY184" s="13" t="s">
        <v>164</v>
      </c>
      <c r="BE184" s="149">
        <f t="shared" si="24"/>
        <v>0</v>
      </c>
      <c r="BF184" s="149">
        <f t="shared" si="25"/>
        <v>0</v>
      </c>
      <c r="BG184" s="149">
        <f t="shared" si="26"/>
        <v>0</v>
      </c>
      <c r="BH184" s="149">
        <f t="shared" si="27"/>
        <v>0</v>
      </c>
      <c r="BI184" s="149">
        <f t="shared" si="28"/>
        <v>0</v>
      </c>
      <c r="BJ184" s="13" t="s">
        <v>173</v>
      </c>
      <c r="BK184" s="149">
        <f t="shared" si="29"/>
        <v>0</v>
      </c>
      <c r="BL184" s="13" t="s">
        <v>215</v>
      </c>
      <c r="BM184" s="148" t="s">
        <v>786</v>
      </c>
    </row>
    <row r="185" spans="2:65" s="1" customFormat="1" ht="44.25" customHeight="1">
      <c r="B185" s="135"/>
      <c r="C185" s="155" t="s">
        <v>2777</v>
      </c>
      <c r="D185" s="155" t="s">
        <v>556</v>
      </c>
      <c r="E185" s="156" t="s">
        <v>2778</v>
      </c>
      <c r="F185" s="157" t="s">
        <v>2779</v>
      </c>
      <c r="G185" s="158" t="s">
        <v>249</v>
      </c>
      <c r="H185" s="159">
        <v>26</v>
      </c>
      <c r="I185" s="160"/>
      <c r="J185" s="161">
        <f t="shared" si="20"/>
        <v>0</v>
      </c>
      <c r="K185" s="162"/>
      <c r="L185" s="163"/>
      <c r="M185" s="164" t="s">
        <v>1</v>
      </c>
      <c r="N185" s="165" t="s">
        <v>40</v>
      </c>
      <c r="P185" s="146">
        <f t="shared" si="21"/>
        <v>0</v>
      </c>
      <c r="Q185" s="146">
        <v>0</v>
      </c>
      <c r="R185" s="146">
        <f t="shared" si="22"/>
        <v>0</v>
      </c>
      <c r="S185" s="146">
        <v>0</v>
      </c>
      <c r="T185" s="147">
        <f t="shared" si="23"/>
        <v>0</v>
      </c>
      <c r="AR185" s="148" t="s">
        <v>284</v>
      </c>
      <c r="AT185" s="148" t="s">
        <v>556</v>
      </c>
      <c r="AU185" s="148" t="s">
        <v>173</v>
      </c>
      <c r="AY185" s="13" t="s">
        <v>164</v>
      </c>
      <c r="BE185" s="149">
        <f t="shared" si="24"/>
        <v>0</v>
      </c>
      <c r="BF185" s="149">
        <f t="shared" si="25"/>
        <v>0</v>
      </c>
      <c r="BG185" s="149">
        <f t="shared" si="26"/>
        <v>0</v>
      </c>
      <c r="BH185" s="149">
        <f t="shared" si="27"/>
        <v>0</v>
      </c>
      <c r="BI185" s="149">
        <f t="shared" si="28"/>
        <v>0</v>
      </c>
      <c r="BJ185" s="13" t="s">
        <v>173</v>
      </c>
      <c r="BK185" s="149">
        <f t="shared" si="29"/>
        <v>0</v>
      </c>
      <c r="BL185" s="13" t="s">
        <v>215</v>
      </c>
      <c r="BM185" s="148" t="s">
        <v>794</v>
      </c>
    </row>
    <row r="186" spans="2:65" s="1" customFormat="1" ht="44.25" customHeight="1">
      <c r="B186" s="135"/>
      <c r="C186" s="155" t="s">
        <v>2780</v>
      </c>
      <c r="D186" s="155" t="s">
        <v>556</v>
      </c>
      <c r="E186" s="156" t="s">
        <v>2781</v>
      </c>
      <c r="F186" s="157" t="s">
        <v>2782</v>
      </c>
      <c r="G186" s="158" t="s">
        <v>249</v>
      </c>
      <c r="H186" s="159">
        <v>27</v>
      </c>
      <c r="I186" s="160"/>
      <c r="J186" s="161">
        <f t="shared" si="20"/>
        <v>0</v>
      </c>
      <c r="K186" s="162"/>
      <c r="L186" s="163"/>
      <c r="M186" s="164" t="s">
        <v>1</v>
      </c>
      <c r="N186" s="165" t="s">
        <v>40</v>
      </c>
      <c r="P186" s="146">
        <f t="shared" si="21"/>
        <v>0</v>
      </c>
      <c r="Q186" s="146">
        <v>0</v>
      </c>
      <c r="R186" s="146">
        <f t="shared" si="22"/>
        <v>0</v>
      </c>
      <c r="S186" s="146">
        <v>0</v>
      </c>
      <c r="T186" s="147">
        <f t="shared" si="23"/>
        <v>0</v>
      </c>
      <c r="AR186" s="148" t="s">
        <v>284</v>
      </c>
      <c r="AT186" s="148" t="s">
        <v>556</v>
      </c>
      <c r="AU186" s="148" t="s">
        <v>173</v>
      </c>
      <c r="AY186" s="13" t="s">
        <v>164</v>
      </c>
      <c r="BE186" s="149">
        <f t="shared" si="24"/>
        <v>0</v>
      </c>
      <c r="BF186" s="149">
        <f t="shared" si="25"/>
        <v>0</v>
      </c>
      <c r="BG186" s="149">
        <f t="shared" si="26"/>
        <v>0</v>
      </c>
      <c r="BH186" s="149">
        <f t="shared" si="27"/>
        <v>0</v>
      </c>
      <c r="BI186" s="149">
        <f t="shared" si="28"/>
        <v>0</v>
      </c>
      <c r="BJ186" s="13" t="s">
        <v>173</v>
      </c>
      <c r="BK186" s="149">
        <f t="shared" si="29"/>
        <v>0</v>
      </c>
      <c r="BL186" s="13" t="s">
        <v>215</v>
      </c>
      <c r="BM186" s="148" t="s">
        <v>802</v>
      </c>
    </row>
    <row r="187" spans="2:65" s="1" customFormat="1" ht="44.25" customHeight="1">
      <c r="B187" s="135"/>
      <c r="C187" s="155" t="s">
        <v>2783</v>
      </c>
      <c r="D187" s="155" t="s">
        <v>556</v>
      </c>
      <c r="E187" s="156" t="s">
        <v>2784</v>
      </c>
      <c r="F187" s="157" t="s">
        <v>2785</v>
      </c>
      <c r="G187" s="158" t="s">
        <v>249</v>
      </c>
      <c r="H187" s="159">
        <v>18</v>
      </c>
      <c r="I187" s="160"/>
      <c r="J187" s="161">
        <f t="shared" si="20"/>
        <v>0</v>
      </c>
      <c r="K187" s="162"/>
      <c r="L187" s="163"/>
      <c r="M187" s="164" t="s">
        <v>1</v>
      </c>
      <c r="N187" s="165" t="s">
        <v>40</v>
      </c>
      <c r="P187" s="146">
        <f t="shared" si="21"/>
        <v>0</v>
      </c>
      <c r="Q187" s="146">
        <v>0</v>
      </c>
      <c r="R187" s="146">
        <f t="shared" si="22"/>
        <v>0</v>
      </c>
      <c r="S187" s="146">
        <v>0</v>
      </c>
      <c r="T187" s="147">
        <f t="shared" si="23"/>
        <v>0</v>
      </c>
      <c r="AR187" s="148" t="s">
        <v>284</v>
      </c>
      <c r="AT187" s="148" t="s">
        <v>556</v>
      </c>
      <c r="AU187" s="148" t="s">
        <v>173</v>
      </c>
      <c r="AY187" s="13" t="s">
        <v>164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173</v>
      </c>
      <c r="BK187" s="149">
        <f t="shared" si="29"/>
        <v>0</v>
      </c>
      <c r="BL187" s="13" t="s">
        <v>215</v>
      </c>
      <c r="BM187" s="148" t="s">
        <v>810</v>
      </c>
    </row>
    <row r="188" spans="2:65" s="11" customFormat="1" ht="22.9" customHeight="1">
      <c r="B188" s="123"/>
      <c r="D188" s="124" t="s">
        <v>73</v>
      </c>
      <c r="E188" s="133" t="s">
        <v>352</v>
      </c>
      <c r="F188" s="133" t="s">
        <v>353</v>
      </c>
      <c r="I188" s="126"/>
      <c r="J188" s="134">
        <f>BK188</f>
        <v>0</v>
      </c>
      <c r="L188" s="123"/>
      <c r="M188" s="128"/>
      <c r="P188" s="129">
        <f>SUM(P189:P191)</f>
        <v>0</v>
      </c>
      <c r="R188" s="129">
        <f>SUM(R189:R191)</f>
        <v>0</v>
      </c>
      <c r="T188" s="130">
        <f>SUM(T189:T191)</f>
        <v>0</v>
      </c>
      <c r="AR188" s="124" t="s">
        <v>173</v>
      </c>
      <c r="AT188" s="131" t="s">
        <v>73</v>
      </c>
      <c r="AU188" s="131" t="s">
        <v>82</v>
      </c>
      <c r="AY188" s="124" t="s">
        <v>164</v>
      </c>
      <c r="BK188" s="132">
        <f>SUM(BK189:BK191)</f>
        <v>0</v>
      </c>
    </row>
    <row r="189" spans="2:65" s="1" customFormat="1" ht="24.2" customHeight="1">
      <c r="B189" s="135"/>
      <c r="C189" s="136" t="s">
        <v>2786</v>
      </c>
      <c r="D189" s="136" t="s">
        <v>168</v>
      </c>
      <c r="E189" s="137" t="s">
        <v>2787</v>
      </c>
      <c r="F189" s="138" t="s">
        <v>2788</v>
      </c>
      <c r="G189" s="139" t="s">
        <v>171</v>
      </c>
      <c r="H189" s="140">
        <v>34.375999999999998</v>
      </c>
      <c r="I189" s="141"/>
      <c r="J189" s="142">
        <f>ROUND(I189*H189,2)</f>
        <v>0</v>
      </c>
      <c r="K189" s="143"/>
      <c r="L189" s="28"/>
      <c r="M189" s="144" t="s">
        <v>1</v>
      </c>
      <c r="N189" s="145" t="s">
        <v>40</v>
      </c>
      <c r="P189" s="146">
        <f>O189*H189</f>
        <v>0</v>
      </c>
      <c r="Q189" s="146">
        <v>0</v>
      </c>
      <c r="R189" s="146">
        <f>Q189*H189</f>
        <v>0</v>
      </c>
      <c r="S189" s="146">
        <v>0</v>
      </c>
      <c r="T189" s="147">
        <f>S189*H189</f>
        <v>0</v>
      </c>
      <c r="AR189" s="148" t="s">
        <v>215</v>
      </c>
      <c r="AT189" s="148" t="s">
        <v>168</v>
      </c>
      <c r="AU189" s="148" t="s">
        <v>173</v>
      </c>
      <c r="AY189" s="13" t="s">
        <v>164</v>
      </c>
      <c r="BE189" s="149">
        <f>IF(N189="základná",J189,0)</f>
        <v>0</v>
      </c>
      <c r="BF189" s="149">
        <f>IF(N189="znížená",J189,0)</f>
        <v>0</v>
      </c>
      <c r="BG189" s="149">
        <f>IF(N189="zákl. prenesená",J189,0)</f>
        <v>0</v>
      </c>
      <c r="BH189" s="149">
        <f>IF(N189="zníž. prenesená",J189,0)</f>
        <v>0</v>
      </c>
      <c r="BI189" s="149">
        <f>IF(N189="nulová",J189,0)</f>
        <v>0</v>
      </c>
      <c r="BJ189" s="13" t="s">
        <v>173</v>
      </c>
      <c r="BK189" s="149">
        <f>ROUND(I189*H189,2)</f>
        <v>0</v>
      </c>
      <c r="BL189" s="13" t="s">
        <v>215</v>
      </c>
      <c r="BM189" s="148" t="s">
        <v>818</v>
      </c>
    </row>
    <row r="190" spans="2:65" s="1" customFormat="1" ht="16.5" customHeight="1">
      <c r="B190" s="135"/>
      <c r="C190" s="155" t="s">
        <v>2789</v>
      </c>
      <c r="D190" s="155" t="s">
        <v>556</v>
      </c>
      <c r="E190" s="156" t="s">
        <v>2790</v>
      </c>
      <c r="F190" s="157" t="s">
        <v>2791</v>
      </c>
      <c r="G190" s="158" t="s">
        <v>171</v>
      </c>
      <c r="H190" s="159">
        <v>75.626999999999995</v>
      </c>
      <c r="I190" s="160"/>
      <c r="J190" s="161">
        <f>ROUND(I190*H190,2)</f>
        <v>0</v>
      </c>
      <c r="K190" s="162"/>
      <c r="L190" s="163"/>
      <c r="M190" s="164" t="s">
        <v>1</v>
      </c>
      <c r="N190" s="165" t="s">
        <v>40</v>
      </c>
      <c r="P190" s="146">
        <f>O190*H190</f>
        <v>0</v>
      </c>
      <c r="Q190" s="146">
        <v>0</v>
      </c>
      <c r="R190" s="146">
        <f>Q190*H190</f>
        <v>0</v>
      </c>
      <c r="S190" s="146">
        <v>0</v>
      </c>
      <c r="T190" s="147">
        <f>S190*H190</f>
        <v>0</v>
      </c>
      <c r="AR190" s="148" t="s">
        <v>284</v>
      </c>
      <c r="AT190" s="148" t="s">
        <v>556</v>
      </c>
      <c r="AU190" s="148" t="s">
        <v>173</v>
      </c>
      <c r="AY190" s="13" t="s">
        <v>164</v>
      </c>
      <c r="BE190" s="149">
        <f>IF(N190="základná",J190,0)</f>
        <v>0</v>
      </c>
      <c r="BF190" s="149">
        <f>IF(N190="znížená",J190,0)</f>
        <v>0</v>
      </c>
      <c r="BG190" s="149">
        <f>IF(N190="zákl. prenesená",J190,0)</f>
        <v>0</v>
      </c>
      <c r="BH190" s="149">
        <f>IF(N190="zníž. prenesená",J190,0)</f>
        <v>0</v>
      </c>
      <c r="BI190" s="149">
        <f>IF(N190="nulová",J190,0)</f>
        <v>0</v>
      </c>
      <c r="BJ190" s="13" t="s">
        <v>173</v>
      </c>
      <c r="BK190" s="149">
        <f>ROUND(I190*H190,2)</f>
        <v>0</v>
      </c>
      <c r="BL190" s="13" t="s">
        <v>215</v>
      </c>
      <c r="BM190" s="148" t="s">
        <v>827</v>
      </c>
    </row>
    <row r="191" spans="2:65" s="1" customFormat="1" ht="16.5" customHeight="1">
      <c r="B191" s="135"/>
      <c r="C191" s="155" t="s">
        <v>2792</v>
      </c>
      <c r="D191" s="155" t="s">
        <v>556</v>
      </c>
      <c r="E191" s="156" t="s">
        <v>2793</v>
      </c>
      <c r="F191" s="157" t="s">
        <v>2794</v>
      </c>
      <c r="G191" s="158" t="s">
        <v>171</v>
      </c>
      <c r="H191" s="159">
        <v>75.626999999999995</v>
      </c>
      <c r="I191" s="160"/>
      <c r="J191" s="161">
        <f>ROUND(I191*H191,2)</f>
        <v>0</v>
      </c>
      <c r="K191" s="162"/>
      <c r="L191" s="163"/>
      <c r="M191" s="164" t="s">
        <v>1</v>
      </c>
      <c r="N191" s="165" t="s">
        <v>40</v>
      </c>
      <c r="P191" s="146">
        <f>O191*H191</f>
        <v>0</v>
      </c>
      <c r="Q191" s="146">
        <v>0</v>
      </c>
      <c r="R191" s="146">
        <f>Q191*H191</f>
        <v>0</v>
      </c>
      <c r="S191" s="146">
        <v>0</v>
      </c>
      <c r="T191" s="147">
        <f>S191*H191</f>
        <v>0</v>
      </c>
      <c r="AR191" s="148" t="s">
        <v>284</v>
      </c>
      <c r="AT191" s="148" t="s">
        <v>556</v>
      </c>
      <c r="AU191" s="148" t="s">
        <v>173</v>
      </c>
      <c r="AY191" s="13" t="s">
        <v>164</v>
      </c>
      <c r="BE191" s="149">
        <f>IF(N191="základná",J191,0)</f>
        <v>0</v>
      </c>
      <c r="BF191" s="149">
        <f>IF(N191="znížená",J191,0)</f>
        <v>0</v>
      </c>
      <c r="BG191" s="149">
        <f>IF(N191="zákl. prenesená",J191,0)</f>
        <v>0</v>
      </c>
      <c r="BH191" s="149">
        <f>IF(N191="zníž. prenesená",J191,0)</f>
        <v>0</v>
      </c>
      <c r="BI191" s="149">
        <f>IF(N191="nulová",J191,0)</f>
        <v>0</v>
      </c>
      <c r="BJ191" s="13" t="s">
        <v>173</v>
      </c>
      <c r="BK191" s="149">
        <f>ROUND(I191*H191,2)</f>
        <v>0</v>
      </c>
      <c r="BL191" s="13" t="s">
        <v>215</v>
      </c>
      <c r="BM191" s="148" t="s">
        <v>835</v>
      </c>
    </row>
    <row r="192" spans="2:65" s="11" customFormat="1" ht="22.9" customHeight="1">
      <c r="B192" s="123"/>
      <c r="D192" s="124" t="s">
        <v>73</v>
      </c>
      <c r="E192" s="133" t="s">
        <v>1158</v>
      </c>
      <c r="F192" s="133" t="s">
        <v>2795</v>
      </c>
      <c r="I192" s="126"/>
      <c r="J192" s="134">
        <f>BK192</f>
        <v>0</v>
      </c>
      <c r="L192" s="123"/>
      <c r="M192" s="128"/>
      <c r="P192" s="129">
        <f>SUM(P193:P242)</f>
        <v>0</v>
      </c>
      <c r="R192" s="129">
        <f>SUM(R193:R242)</f>
        <v>0</v>
      </c>
      <c r="T192" s="130">
        <f>SUM(T193:T242)</f>
        <v>0</v>
      </c>
      <c r="AR192" s="124" t="s">
        <v>173</v>
      </c>
      <c r="AT192" s="131" t="s">
        <v>73</v>
      </c>
      <c r="AU192" s="131" t="s">
        <v>82</v>
      </c>
      <c r="AY192" s="124" t="s">
        <v>164</v>
      </c>
      <c r="BK192" s="132">
        <f>SUM(BK193:BK242)</f>
        <v>0</v>
      </c>
    </row>
    <row r="193" spans="2:65" s="1" customFormat="1" ht="24.2" customHeight="1">
      <c r="B193" s="135"/>
      <c r="C193" s="136" t="s">
        <v>2796</v>
      </c>
      <c r="D193" s="136" t="s">
        <v>168</v>
      </c>
      <c r="E193" s="137" t="s">
        <v>2797</v>
      </c>
      <c r="F193" s="138" t="s">
        <v>2798</v>
      </c>
      <c r="G193" s="139" t="s">
        <v>249</v>
      </c>
      <c r="H193" s="140">
        <v>100</v>
      </c>
      <c r="I193" s="141"/>
      <c r="J193" s="142">
        <f t="shared" ref="J193:J224" si="30">ROUND(I193*H193,2)</f>
        <v>0</v>
      </c>
      <c r="K193" s="143"/>
      <c r="L193" s="28"/>
      <c r="M193" s="144" t="s">
        <v>1</v>
      </c>
      <c r="N193" s="145" t="s">
        <v>40</v>
      </c>
      <c r="P193" s="146">
        <f t="shared" ref="P193:P224" si="31">O193*H193</f>
        <v>0</v>
      </c>
      <c r="Q193" s="146">
        <v>0</v>
      </c>
      <c r="R193" s="146">
        <f t="shared" ref="R193:R224" si="32">Q193*H193</f>
        <v>0</v>
      </c>
      <c r="S193" s="146">
        <v>0</v>
      </c>
      <c r="T193" s="147">
        <f t="shared" ref="T193:T224" si="33">S193*H193</f>
        <v>0</v>
      </c>
      <c r="AR193" s="148" t="s">
        <v>215</v>
      </c>
      <c r="AT193" s="148" t="s">
        <v>168</v>
      </c>
      <c r="AU193" s="148" t="s">
        <v>173</v>
      </c>
      <c r="AY193" s="13" t="s">
        <v>164</v>
      </c>
      <c r="BE193" s="149">
        <f t="shared" ref="BE193:BE224" si="34">IF(N193="základná",J193,0)</f>
        <v>0</v>
      </c>
      <c r="BF193" s="149">
        <f t="shared" ref="BF193:BF224" si="35">IF(N193="znížená",J193,0)</f>
        <v>0</v>
      </c>
      <c r="BG193" s="149">
        <f t="shared" ref="BG193:BG224" si="36">IF(N193="zákl. prenesená",J193,0)</f>
        <v>0</v>
      </c>
      <c r="BH193" s="149">
        <f t="shared" ref="BH193:BH224" si="37">IF(N193="zníž. prenesená",J193,0)</f>
        <v>0</v>
      </c>
      <c r="BI193" s="149">
        <f t="shared" ref="BI193:BI224" si="38">IF(N193="nulová",J193,0)</f>
        <v>0</v>
      </c>
      <c r="BJ193" s="13" t="s">
        <v>173</v>
      </c>
      <c r="BK193" s="149">
        <f t="shared" ref="BK193:BK224" si="39">ROUND(I193*H193,2)</f>
        <v>0</v>
      </c>
      <c r="BL193" s="13" t="s">
        <v>215</v>
      </c>
      <c r="BM193" s="148" t="s">
        <v>842</v>
      </c>
    </row>
    <row r="194" spans="2:65" s="1" customFormat="1" ht="33" customHeight="1">
      <c r="B194" s="135"/>
      <c r="C194" s="136" t="s">
        <v>2799</v>
      </c>
      <c r="D194" s="136" t="s">
        <v>168</v>
      </c>
      <c r="E194" s="137" t="s">
        <v>2800</v>
      </c>
      <c r="F194" s="138" t="s">
        <v>2801</v>
      </c>
      <c r="G194" s="139" t="s">
        <v>249</v>
      </c>
      <c r="H194" s="140">
        <v>50</v>
      </c>
      <c r="I194" s="141"/>
      <c r="J194" s="142">
        <f t="shared" si="30"/>
        <v>0</v>
      </c>
      <c r="K194" s="143"/>
      <c r="L194" s="28"/>
      <c r="M194" s="144" t="s">
        <v>1</v>
      </c>
      <c r="N194" s="145" t="s">
        <v>40</v>
      </c>
      <c r="P194" s="146">
        <f t="shared" si="31"/>
        <v>0</v>
      </c>
      <c r="Q194" s="146">
        <v>0</v>
      </c>
      <c r="R194" s="146">
        <f t="shared" si="32"/>
        <v>0</v>
      </c>
      <c r="S194" s="146">
        <v>0</v>
      </c>
      <c r="T194" s="147">
        <f t="shared" si="33"/>
        <v>0</v>
      </c>
      <c r="AR194" s="148" t="s">
        <v>215</v>
      </c>
      <c r="AT194" s="148" t="s">
        <v>168</v>
      </c>
      <c r="AU194" s="148" t="s">
        <v>173</v>
      </c>
      <c r="AY194" s="13" t="s">
        <v>164</v>
      </c>
      <c r="BE194" s="149">
        <f t="shared" si="34"/>
        <v>0</v>
      </c>
      <c r="BF194" s="149">
        <f t="shared" si="35"/>
        <v>0</v>
      </c>
      <c r="BG194" s="149">
        <f t="shared" si="36"/>
        <v>0</v>
      </c>
      <c r="BH194" s="149">
        <f t="shared" si="37"/>
        <v>0</v>
      </c>
      <c r="BI194" s="149">
        <f t="shared" si="38"/>
        <v>0</v>
      </c>
      <c r="BJ194" s="13" t="s">
        <v>173</v>
      </c>
      <c r="BK194" s="149">
        <f t="shared" si="39"/>
        <v>0</v>
      </c>
      <c r="BL194" s="13" t="s">
        <v>215</v>
      </c>
      <c r="BM194" s="148" t="s">
        <v>850</v>
      </c>
    </row>
    <row r="195" spans="2:65" s="1" customFormat="1" ht="24.2" customHeight="1">
      <c r="B195" s="135"/>
      <c r="C195" s="136" t="s">
        <v>2802</v>
      </c>
      <c r="D195" s="136" t="s">
        <v>168</v>
      </c>
      <c r="E195" s="137" t="s">
        <v>2803</v>
      </c>
      <c r="F195" s="138" t="s">
        <v>2804</v>
      </c>
      <c r="G195" s="139" t="s">
        <v>249</v>
      </c>
      <c r="H195" s="140">
        <v>15.5</v>
      </c>
      <c r="I195" s="141"/>
      <c r="J195" s="142">
        <f t="shared" si="30"/>
        <v>0</v>
      </c>
      <c r="K195" s="143"/>
      <c r="L195" s="28"/>
      <c r="M195" s="144" t="s">
        <v>1</v>
      </c>
      <c r="N195" s="145" t="s">
        <v>40</v>
      </c>
      <c r="P195" s="146">
        <f t="shared" si="31"/>
        <v>0</v>
      </c>
      <c r="Q195" s="146">
        <v>0</v>
      </c>
      <c r="R195" s="146">
        <f t="shared" si="32"/>
        <v>0</v>
      </c>
      <c r="S195" s="146">
        <v>0</v>
      </c>
      <c r="T195" s="147">
        <f t="shared" si="33"/>
        <v>0</v>
      </c>
      <c r="AR195" s="148" t="s">
        <v>215</v>
      </c>
      <c r="AT195" s="148" t="s">
        <v>168</v>
      </c>
      <c r="AU195" s="148" t="s">
        <v>173</v>
      </c>
      <c r="AY195" s="13" t="s">
        <v>164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173</v>
      </c>
      <c r="BK195" s="149">
        <f t="shared" si="39"/>
        <v>0</v>
      </c>
      <c r="BL195" s="13" t="s">
        <v>215</v>
      </c>
      <c r="BM195" s="148" t="s">
        <v>858</v>
      </c>
    </row>
    <row r="196" spans="2:65" s="1" customFormat="1" ht="24.2" customHeight="1">
      <c r="B196" s="135"/>
      <c r="C196" s="136" t="s">
        <v>2805</v>
      </c>
      <c r="D196" s="136" t="s">
        <v>168</v>
      </c>
      <c r="E196" s="137" t="s">
        <v>2806</v>
      </c>
      <c r="F196" s="138" t="s">
        <v>2807</v>
      </c>
      <c r="G196" s="139" t="s">
        <v>249</v>
      </c>
      <c r="H196" s="140">
        <v>78.5</v>
      </c>
      <c r="I196" s="141"/>
      <c r="J196" s="142">
        <f t="shared" si="30"/>
        <v>0</v>
      </c>
      <c r="K196" s="143"/>
      <c r="L196" s="28"/>
      <c r="M196" s="144" t="s">
        <v>1</v>
      </c>
      <c r="N196" s="145" t="s">
        <v>40</v>
      </c>
      <c r="P196" s="146">
        <f t="shared" si="31"/>
        <v>0</v>
      </c>
      <c r="Q196" s="146">
        <v>0</v>
      </c>
      <c r="R196" s="146">
        <f t="shared" si="32"/>
        <v>0</v>
      </c>
      <c r="S196" s="146">
        <v>0</v>
      </c>
      <c r="T196" s="147">
        <f t="shared" si="33"/>
        <v>0</v>
      </c>
      <c r="AR196" s="148" t="s">
        <v>215</v>
      </c>
      <c r="AT196" s="148" t="s">
        <v>168</v>
      </c>
      <c r="AU196" s="148" t="s">
        <v>173</v>
      </c>
      <c r="AY196" s="13" t="s">
        <v>164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173</v>
      </c>
      <c r="BK196" s="149">
        <f t="shared" si="39"/>
        <v>0</v>
      </c>
      <c r="BL196" s="13" t="s">
        <v>215</v>
      </c>
      <c r="BM196" s="148" t="s">
        <v>866</v>
      </c>
    </row>
    <row r="197" spans="2:65" s="1" customFormat="1" ht="24.2" customHeight="1">
      <c r="B197" s="135"/>
      <c r="C197" s="136" t="s">
        <v>2808</v>
      </c>
      <c r="D197" s="136" t="s">
        <v>168</v>
      </c>
      <c r="E197" s="137" t="s">
        <v>2809</v>
      </c>
      <c r="F197" s="138" t="s">
        <v>2810</v>
      </c>
      <c r="G197" s="139" t="s">
        <v>249</v>
      </c>
      <c r="H197" s="140">
        <v>31</v>
      </c>
      <c r="I197" s="141"/>
      <c r="J197" s="142">
        <f t="shared" si="30"/>
        <v>0</v>
      </c>
      <c r="K197" s="143"/>
      <c r="L197" s="28"/>
      <c r="M197" s="144" t="s">
        <v>1</v>
      </c>
      <c r="N197" s="145" t="s">
        <v>40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215</v>
      </c>
      <c r="AT197" s="148" t="s">
        <v>168</v>
      </c>
      <c r="AU197" s="148" t="s">
        <v>173</v>
      </c>
      <c r="AY197" s="13" t="s">
        <v>164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173</v>
      </c>
      <c r="BK197" s="149">
        <f t="shared" si="39"/>
        <v>0</v>
      </c>
      <c r="BL197" s="13" t="s">
        <v>215</v>
      </c>
      <c r="BM197" s="148" t="s">
        <v>874</v>
      </c>
    </row>
    <row r="198" spans="2:65" s="1" customFormat="1" ht="24.2" customHeight="1">
      <c r="B198" s="135"/>
      <c r="C198" s="136" t="s">
        <v>2811</v>
      </c>
      <c r="D198" s="136" t="s">
        <v>168</v>
      </c>
      <c r="E198" s="137" t="s">
        <v>2812</v>
      </c>
      <c r="F198" s="138" t="s">
        <v>2813</v>
      </c>
      <c r="G198" s="139" t="s">
        <v>249</v>
      </c>
      <c r="H198" s="140">
        <v>23</v>
      </c>
      <c r="I198" s="141"/>
      <c r="J198" s="142">
        <f t="shared" si="30"/>
        <v>0</v>
      </c>
      <c r="K198" s="143"/>
      <c r="L198" s="28"/>
      <c r="M198" s="144" t="s">
        <v>1</v>
      </c>
      <c r="N198" s="145" t="s">
        <v>40</v>
      </c>
      <c r="P198" s="146">
        <f t="shared" si="31"/>
        <v>0</v>
      </c>
      <c r="Q198" s="146">
        <v>0</v>
      </c>
      <c r="R198" s="146">
        <f t="shared" si="32"/>
        <v>0</v>
      </c>
      <c r="S198" s="146">
        <v>0</v>
      </c>
      <c r="T198" s="147">
        <f t="shared" si="33"/>
        <v>0</v>
      </c>
      <c r="AR198" s="148" t="s">
        <v>215</v>
      </c>
      <c r="AT198" s="148" t="s">
        <v>168</v>
      </c>
      <c r="AU198" s="148" t="s">
        <v>173</v>
      </c>
      <c r="AY198" s="13" t="s">
        <v>164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173</v>
      </c>
      <c r="BK198" s="149">
        <f t="shared" si="39"/>
        <v>0</v>
      </c>
      <c r="BL198" s="13" t="s">
        <v>215</v>
      </c>
      <c r="BM198" s="148" t="s">
        <v>882</v>
      </c>
    </row>
    <row r="199" spans="2:65" s="1" customFormat="1" ht="21.75" customHeight="1">
      <c r="B199" s="135"/>
      <c r="C199" s="136" t="s">
        <v>2814</v>
      </c>
      <c r="D199" s="136" t="s">
        <v>168</v>
      </c>
      <c r="E199" s="137" t="s">
        <v>2815</v>
      </c>
      <c r="F199" s="138" t="s">
        <v>2816</v>
      </c>
      <c r="G199" s="139" t="s">
        <v>249</v>
      </c>
      <c r="H199" s="140">
        <v>66</v>
      </c>
      <c r="I199" s="141"/>
      <c r="J199" s="142">
        <f t="shared" si="30"/>
        <v>0</v>
      </c>
      <c r="K199" s="143"/>
      <c r="L199" s="28"/>
      <c r="M199" s="144" t="s">
        <v>1</v>
      </c>
      <c r="N199" s="145" t="s">
        <v>40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215</v>
      </c>
      <c r="AT199" s="148" t="s">
        <v>168</v>
      </c>
      <c r="AU199" s="148" t="s">
        <v>173</v>
      </c>
      <c r="AY199" s="13" t="s">
        <v>164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173</v>
      </c>
      <c r="BK199" s="149">
        <f t="shared" si="39"/>
        <v>0</v>
      </c>
      <c r="BL199" s="13" t="s">
        <v>215</v>
      </c>
      <c r="BM199" s="148" t="s">
        <v>890</v>
      </c>
    </row>
    <row r="200" spans="2:65" s="1" customFormat="1" ht="21.75" customHeight="1">
      <c r="B200" s="135"/>
      <c r="C200" s="136" t="s">
        <v>2817</v>
      </c>
      <c r="D200" s="136" t="s">
        <v>168</v>
      </c>
      <c r="E200" s="137" t="s">
        <v>2818</v>
      </c>
      <c r="F200" s="138" t="s">
        <v>2819</v>
      </c>
      <c r="G200" s="139" t="s">
        <v>249</v>
      </c>
      <c r="H200" s="140">
        <v>26</v>
      </c>
      <c r="I200" s="141"/>
      <c r="J200" s="142">
        <f t="shared" si="30"/>
        <v>0</v>
      </c>
      <c r="K200" s="143"/>
      <c r="L200" s="28"/>
      <c r="M200" s="144" t="s">
        <v>1</v>
      </c>
      <c r="N200" s="145" t="s">
        <v>40</v>
      </c>
      <c r="P200" s="146">
        <f t="shared" si="31"/>
        <v>0</v>
      </c>
      <c r="Q200" s="146">
        <v>0</v>
      </c>
      <c r="R200" s="146">
        <f t="shared" si="32"/>
        <v>0</v>
      </c>
      <c r="S200" s="146">
        <v>0</v>
      </c>
      <c r="T200" s="147">
        <f t="shared" si="33"/>
        <v>0</v>
      </c>
      <c r="AR200" s="148" t="s">
        <v>215</v>
      </c>
      <c r="AT200" s="148" t="s">
        <v>168</v>
      </c>
      <c r="AU200" s="148" t="s">
        <v>173</v>
      </c>
      <c r="AY200" s="13" t="s">
        <v>164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173</v>
      </c>
      <c r="BK200" s="149">
        <f t="shared" si="39"/>
        <v>0</v>
      </c>
      <c r="BL200" s="13" t="s">
        <v>215</v>
      </c>
      <c r="BM200" s="148" t="s">
        <v>898</v>
      </c>
    </row>
    <row r="201" spans="2:65" s="1" customFormat="1" ht="24.2" customHeight="1">
      <c r="B201" s="135"/>
      <c r="C201" s="136" t="s">
        <v>2820</v>
      </c>
      <c r="D201" s="136" t="s">
        <v>168</v>
      </c>
      <c r="E201" s="137" t="s">
        <v>2821</v>
      </c>
      <c r="F201" s="138" t="s">
        <v>2822</v>
      </c>
      <c r="G201" s="139" t="s">
        <v>249</v>
      </c>
      <c r="H201" s="140">
        <v>11</v>
      </c>
      <c r="I201" s="141"/>
      <c r="J201" s="142">
        <f t="shared" si="30"/>
        <v>0</v>
      </c>
      <c r="K201" s="143"/>
      <c r="L201" s="28"/>
      <c r="M201" s="144" t="s">
        <v>1</v>
      </c>
      <c r="N201" s="145" t="s">
        <v>40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215</v>
      </c>
      <c r="AT201" s="148" t="s">
        <v>168</v>
      </c>
      <c r="AU201" s="148" t="s">
        <v>173</v>
      </c>
      <c r="AY201" s="13" t="s">
        <v>164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173</v>
      </c>
      <c r="BK201" s="149">
        <f t="shared" si="39"/>
        <v>0</v>
      </c>
      <c r="BL201" s="13" t="s">
        <v>215</v>
      </c>
      <c r="BM201" s="148" t="s">
        <v>908</v>
      </c>
    </row>
    <row r="202" spans="2:65" s="1" customFormat="1" ht="24.2" customHeight="1">
      <c r="B202" s="135"/>
      <c r="C202" s="136" t="s">
        <v>2823</v>
      </c>
      <c r="D202" s="136" t="s">
        <v>168</v>
      </c>
      <c r="E202" s="137" t="s">
        <v>2824</v>
      </c>
      <c r="F202" s="138" t="s">
        <v>2825</v>
      </c>
      <c r="G202" s="139" t="s">
        <v>249</v>
      </c>
      <c r="H202" s="140">
        <v>155</v>
      </c>
      <c r="I202" s="141"/>
      <c r="J202" s="142">
        <f t="shared" si="30"/>
        <v>0</v>
      </c>
      <c r="K202" s="143"/>
      <c r="L202" s="28"/>
      <c r="M202" s="144" t="s">
        <v>1</v>
      </c>
      <c r="N202" s="145" t="s">
        <v>40</v>
      </c>
      <c r="P202" s="146">
        <f t="shared" si="31"/>
        <v>0</v>
      </c>
      <c r="Q202" s="146">
        <v>0</v>
      </c>
      <c r="R202" s="146">
        <f t="shared" si="32"/>
        <v>0</v>
      </c>
      <c r="S202" s="146">
        <v>0</v>
      </c>
      <c r="T202" s="147">
        <f t="shared" si="33"/>
        <v>0</v>
      </c>
      <c r="AR202" s="148" t="s">
        <v>215</v>
      </c>
      <c r="AT202" s="148" t="s">
        <v>168</v>
      </c>
      <c r="AU202" s="148" t="s">
        <v>173</v>
      </c>
      <c r="AY202" s="13" t="s">
        <v>164</v>
      </c>
      <c r="BE202" s="149">
        <f t="shared" si="34"/>
        <v>0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3" t="s">
        <v>173</v>
      </c>
      <c r="BK202" s="149">
        <f t="shared" si="39"/>
        <v>0</v>
      </c>
      <c r="BL202" s="13" t="s">
        <v>215</v>
      </c>
      <c r="BM202" s="148" t="s">
        <v>916</v>
      </c>
    </row>
    <row r="203" spans="2:65" s="1" customFormat="1" ht="24.2" customHeight="1">
      <c r="B203" s="135"/>
      <c r="C203" s="136" t="s">
        <v>2826</v>
      </c>
      <c r="D203" s="136" t="s">
        <v>168</v>
      </c>
      <c r="E203" s="137" t="s">
        <v>2827</v>
      </c>
      <c r="F203" s="138" t="s">
        <v>2828</v>
      </c>
      <c r="G203" s="139" t="s">
        <v>249</v>
      </c>
      <c r="H203" s="140">
        <v>11</v>
      </c>
      <c r="I203" s="141"/>
      <c r="J203" s="142">
        <f t="shared" si="30"/>
        <v>0</v>
      </c>
      <c r="K203" s="143"/>
      <c r="L203" s="28"/>
      <c r="M203" s="144" t="s">
        <v>1</v>
      </c>
      <c r="N203" s="145" t="s">
        <v>40</v>
      </c>
      <c r="P203" s="146">
        <f t="shared" si="31"/>
        <v>0</v>
      </c>
      <c r="Q203" s="146">
        <v>0</v>
      </c>
      <c r="R203" s="146">
        <f t="shared" si="32"/>
        <v>0</v>
      </c>
      <c r="S203" s="146">
        <v>0</v>
      </c>
      <c r="T203" s="147">
        <f t="shared" si="33"/>
        <v>0</v>
      </c>
      <c r="AR203" s="148" t="s">
        <v>215</v>
      </c>
      <c r="AT203" s="148" t="s">
        <v>168</v>
      </c>
      <c r="AU203" s="148" t="s">
        <v>173</v>
      </c>
      <c r="AY203" s="13" t="s">
        <v>164</v>
      </c>
      <c r="BE203" s="149">
        <f t="shared" si="34"/>
        <v>0</v>
      </c>
      <c r="BF203" s="149">
        <f t="shared" si="35"/>
        <v>0</v>
      </c>
      <c r="BG203" s="149">
        <f t="shared" si="36"/>
        <v>0</v>
      </c>
      <c r="BH203" s="149">
        <f t="shared" si="37"/>
        <v>0</v>
      </c>
      <c r="BI203" s="149">
        <f t="shared" si="38"/>
        <v>0</v>
      </c>
      <c r="BJ203" s="13" t="s">
        <v>173</v>
      </c>
      <c r="BK203" s="149">
        <f t="shared" si="39"/>
        <v>0</v>
      </c>
      <c r="BL203" s="13" t="s">
        <v>215</v>
      </c>
      <c r="BM203" s="148" t="s">
        <v>925</v>
      </c>
    </row>
    <row r="204" spans="2:65" s="1" customFormat="1" ht="24.2" customHeight="1">
      <c r="B204" s="135"/>
      <c r="C204" s="136" t="s">
        <v>2829</v>
      </c>
      <c r="D204" s="136" t="s">
        <v>168</v>
      </c>
      <c r="E204" s="137" t="s">
        <v>2830</v>
      </c>
      <c r="F204" s="138" t="s">
        <v>2831</v>
      </c>
      <c r="G204" s="139" t="s">
        <v>249</v>
      </c>
      <c r="H204" s="140">
        <v>21</v>
      </c>
      <c r="I204" s="141"/>
      <c r="J204" s="142">
        <f t="shared" si="30"/>
        <v>0</v>
      </c>
      <c r="K204" s="143"/>
      <c r="L204" s="28"/>
      <c r="M204" s="144" t="s">
        <v>1</v>
      </c>
      <c r="N204" s="145" t="s">
        <v>40</v>
      </c>
      <c r="P204" s="146">
        <f t="shared" si="31"/>
        <v>0</v>
      </c>
      <c r="Q204" s="146">
        <v>0</v>
      </c>
      <c r="R204" s="146">
        <f t="shared" si="32"/>
        <v>0</v>
      </c>
      <c r="S204" s="146">
        <v>0</v>
      </c>
      <c r="T204" s="147">
        <f t="shared" si="33"/>
        <v>0</v>
      </c>
      <c r="AR204" s="148" t="s">
        <v>215</v>
      </c>
      <c r="AT204" s="148" t="s">
        <v>168</v>
      </c>
      <c r="AU204" s="148" t="s">
        <v>173</v>
      </c>
      <c r="AY204" s="13" t="s">
        <v>164</v>
      </c>
      <c r="BE204" s="149">
        <f t="shared" si="34"/>
        <v>0</v>
      </c>
      <c r="BF204" s="149">
        <f t="shared" si="35"/>
        <v>0</v>
      </c>
      <c r="BG204" s="149">
        <f t="shared" si="36"/>
        <v>0</v>
      </c>
      <c r="BH204" s="149">
        <f t="shared" si="37"/>
        <v>0</v>
      </c>
      <c r="BI204" s="149">
        <f t="shared" si="38"/>
        <v>0</v>
      </c>
      <c r="BJ204" s="13" t="s">
        <v>173</v>
      </c>
      <c r="BK204" s="149">
        <f t="shared" si="39"/>
        <v>0</v>
      </c>
      <c r="BL204" s="13" t="s">
        <v>215</v>
      </c>
      <c r="BM204" s="148" t="s">
        <v>933</v>
      </c>
    </row>
    <row r="205" spans="2:65" s="1" customFormat="1" ht="24.2" customHeight="1">
      <c r="B205" s="135"/>
      <c r="C205" s="136" t="s">
        <v>2832</v>
      </c>
      <c r="D205" s="136" t="s">
        <v>168</v>
      </c>
      <c r="E205" s="137" t="s">
        <v>2833</v>
      </c>
      <c r="F205" s="138" t="s">
        <v>2834</v>
      </c>
      <c r="G205" s="139" t="s">
        <v>249</v>
      </c>
      <c r="H205" s="140">
        <v>23</v>
      </c>
      <c r="I205" s="141"/>
      <c r="J205" s="142">
        <f t="shared" si="30"/>
        <v>0</v>
      </c>
      <c r="K205" s="143"/>
      <c r="L205" s="28"/>
      <c r="M205" s="144" t="s">
        <v>1</v>
      </c>
      <c r="N205" s="145" t="s">
        <v>40</v>
      </c>
      <c r="P205" s="146">
        <f t="shared" si="31"/>
        <v>0</v>
      </c>
      <c r="Q205" s="146">
        <v>0</v>
      </c>
      <c r="R205" s="146">
        <f t="shared" si="32"/>
        <v>0</v>
      </c>
      <c r="S205" s="146">
        <v>0</v>
      </c>
      <c r="T205" s="147">
        <f t="shared" si="33"/>
        <v>0</v>
      </c>
      <c r="AR205" s="148" t="s">
        <v>215</v>
      </c>
      <c r="AT205" s="148" t="s">
        <v>168</v>
      </c>
      <c r="AU205" s="148" t="s">
        <v>173</v>
      </c>
      <c r="AY205" s="13" t="s">
        <v>164</v>
      </c>
      <c r="BE205" s="149">
        <f t="shared" si="34"/>
        <v>0</v>
      </c>
      <c r="BF205" s="149">
        <f t="shared" si="35"/>
        <v>0</v>
      </c>
      <c r="BG205" s="149">
        <f t="shared" si="36"/>
        <v>0</v>
      </c>
      <c r="BH205" s="149">
        <f t="shared" si="37"/>
        <v>0</v>
      </c>
      <c r="BI205" s="149">
        <f t="shared" si="38"/>
        <v>0</v>
      </c>
      <c r="BJ205" s="13" t="s">
        <v>173</v>
      </c>
      <c r="BK205" s="149">
        <f t="shared" si="39"/>
        <v>0</v>
      </c>
      <c r="BL205" s="13" t="s">
        <v>215</v>
      </c>
      <c r="BM205" s="148" t="s">
        <v>941</v>
      </c>
    </row>
    <row r="206" spans="2:65" s="1" customFormat="1" ht="24.2" customHeight="1">
      <c r="B206" s="135"/>
      <c r="C206" s="136" t="s">
        <v>2835</v>
      </c>
      <c r="D206" s="136" t="s">
        <v>168</v>
      </c>
      <c r="E206" s="137" t="s">
        <v>2836</v>
      </c>
      <c r="F206" s="138" t="s">
        <v>2837</v>
      </c>
      <c r="G206" s="139" t="s">
        <v>249</v>
      </c>
      <c r="H206" s="140">
        <v>6.5</v>
      </c>
      <c r="I206" s="141"/>
      <c r="J206" s="142">
        <f t="shared" si="30"/>
        <v>0</v>
      </c>
      <c r="K206" s="143"/>
      <c r="L206" s="28"/>
      <c r="M206" s="144" t="s">
        <v>1</v>
      </c>
      <c r="N206" s="145" t="s">
        <v>40</v>
      </c>
      <c r="P206" s="146">
        <f t="shared" si="31"/>
        <v>0</v>
      </c>
      <c r="Q206" s="146">
        <v>0</v>
      </c>
      <c r="R206" s="146">
        <f t="shared" si="32"/>
        <v>0</v>
      </c>
      <c r="S206" s="146">
        <v>0</v>
      </c>
      <c r="T206" s="147">
        <f t="shared" si="33"/>
        <v>0</v>
      </c>
      <c r="AR206" s="148" t="s">
        <v>215</v>
      </c>
      <c r="AT206" s="148" t="s">
        <v>168</v>
      </c>
      <c r="AU206" s="148" t="s">
        <v>173</v>
      </c>
      <c r="AY206" s="13" t="s">
        <v>164</v>
      </c>
      <c r="BE206" s="149">
        <f t="shared" si="34"/>
        <v>0</v>
      </c>
      <c r="BF206" s="149">
        <f t="shared" si="35"/>
        <v>0</v>
      </c>
      <c r="BG206" s="149">
        <f t="shared" si="36"/>
        <v>0</v>
      </c>
      <c r="BH206" s="149">
        <f t="shared" si="37"/>
        <v>0</v>
      </c>
      <c r="BI206" s="149">
        <f t="shared" si="38"/>
        <v>0</v>
      </c>
      <c r="BJ206" s="13" t="s">
        <v>173</v>
      </c>
      <c r="BK206" s="149">
        <f t="shared" si="39"/>
        <v>0</v>
      </c>
      <c r="BL206" s="13" t="s">
        <v>215</v>
      </c>
      <c r="BM206" s="148" t="s">
        <v>949</v>
      </c>
    </row>
    <row r="207" spans="2:65" s="1" customFormat="1" ht="24.2" customHeight="1">
      <c r="B207" s="135"/>
      <c r="C207" s="136" t="s">
        <v>2838</v>
      </c>
      <c r="D207" s="136" t="s">
        <v>168</v>
      </c>
      <c r="E207" s="137" t="s">
        <v>2839</v>
      </c>
      <c r="F207" s="138" t="s">
        <v>2840</v>
      </c>
      <c r="G207" s="139" t="s">
        <v>249</v>
      </c>
      <c r="H207" s="140">
        <v>30</v>
      </c>
      <c r="I207" s="141"/>
      <c r="J207" s="142">
        <f t="shared" si="30"/>
        <v>0</v>
      </c>
      <c r="K207" s="143"/>
      <c r="L207" s="28"/>
      <c r="M207" s="144" t="s">
        <v>1</v>
      </c>
      <c r="N207" s="145" t="s">
        <v>40</v>
      </c>
      <c r="P207" s="146">
        <f t="shared" si="31"/>
        <v>0</v>
      </c>
      <c r="Q207" s="146">
        <v>0</v>
      </c>
      <c r="R207" s="146">
        <f t="shared" si="32"/>
        <v>0</v>
      </c>
      <c r="S207" s="146">
        <v>0</v>
      </c>
      <c r="T207" s="147">
        <f t="shared" si="33"/>
        <v>0</v>
      </c>
      <c r="AR207" s="148" t="s">
        <v>215</v>
      </c>
      <c r="AT207" s="148" t="s">
        <v>168</v>
      </c>
      <c r="AU207" s="148" t="s">
        <v>173</v>
      </c>
      <c r="AY207" s="13" t="s">
        <v>164</v>
      </c>
      <c r="BE207" s="149">
        <f t="shared" si="34"/>
        <v>0</v>
      </c>
      <c r="BF207" s="149">
        <f t="shared" si="35"/>
        <v>0</v>
      </c>
      <c r="BG207" s="149">
        <f t="shared" si="36"/>
        <v>0</v>
      </c>
      <c r="BH207" s="149">
        <f t="shared" si="37"/>
        <v>0</v>
      </c>
      <c r="BI207" s="149">
        <f t="shared" si="38"/>
        <v>0</v>
      </c>
      <c r="BJ207" s="13" t="s">
        <v>173</v>
      </c>
      <c r="BK207" s="149">
        <f t="shared" si="39"/>
        <v>0</v>
      </c>
      <c r="BL207" s="13" t="s">
        <v>215</v>
      </c>
      <c r="BM207" s="148" t="s">
        <v>957</v>
      </c>
    </row>
    <row r="208" spans="2:65" s="1" customFormat="1" ht="24.2" customHeight="1">
      <c r="B208" s="135"/>
      <c r="C208" s="136" t="s">
        <v>2841</v>
      </c>
      <c r="D208" s="136" t="s">
        <v>168</v>
      </c>
      <c r="E208" s="137" t="s">
        <v>2842</v>
      </c>
      <c r="F208" s="138" t="s">
        <v>2843</v>
      </c>
      <c r="G208" s="139" t="s">
        <v>249</v>
      </c>
      <c r="H208" s="140">
        <v>100</v>
      </c>
      <c r="I208" s="141"/>
      <c r="J208" s="142">
        <f t="shared" si="30"/>
        <v>0</v>
      </c>
      <c r="K208" s="143"/>
      <c r="L208" s="28"/>
      <c r="M208" s="144" t="s">
        <v>1</v>
      </c>
      <c r="N208" s="145" t="s">
        <v>40</v>
      </c>
      <c r="P208" s="146">
        <f t="shared" si="31"/>
        <v>0</v>
      </c>
      <c r="Q208" s="146">
        <v>0</v>
      </c>
      <c r="R208" s="146">
        <f t="shared" si="32"/>
        <v>0</v>
      </c>
      <c r="S208" s="146">
        <v>0</v>
      </c>
      <c r="T208" s="147">
        <f t="shared" si="33"/>
        <v>0</v>
      </c>
      <c r="AR208" s="148" t="s">
        <v>215</v>
      </c>
      <c r="AT208" s="148" t="s">
        <v>168</v>
      </c>
      <c r="AU208" s="148" t="s">
        <v>173</v>
      </c>
      <c r="AY208" s="13" t="s">
        <v>164</v>
      </c>
      <c r="BE208" s="149">
        <f t="shared" si="34"/>
        <v>0</v>
      </c>
      <c r="BF208" s="149">
        <f t="shared" si="35"/>
        <v>0</v>
      </c>
      <c r="BG208" s="149">
        <f t="shared" si="36"/>
        <v>0</v>
      </c>
      <c r="BH208" s="149">
        <f t="shared" si="37"/>
        <v>0</v>
      </c>
      <c r="BI208" s="149">
        <f t="shared" si="38"/>
        <v>0</v>
      </c>
      <c r="BJ208" s="13" t="s">
        <v>173</v>
      </c>
      <c r="BK208" s="149">
        <f t="shared" si="39"/>
        <v>0</v>
      </c>
      <c r="BL208" s="13" t="s">
        <v>215</v>
      </c>
      <c r="BM208" s="148" t="s">
        <v>965</v>
      </c>
    </row>
    <row r="209" spans="2:65" s="1" customFormat="1" ht="33" customHeight="1">
      <c r="B209" s="135"/>
      <c r="C209" s="136" t="s">
        <v>2844</v>
      </c>
      <c r="D209" s="136" t="s">
        <v>168</v>
      </c>
      <c r="E209" s="137" t="s">
        <v>2845</v>
      </c>
      <c r="F209" s="138" t="s">
        <v>2846</v>
      </c>
      <c r="G209" s="139" t="s">
        <v>249</v>
      </c>
      <c r="H209" s="140">
        <v>150</v>
      </c>
      <c r="I209" s="141"/>
      <c r="J209" s="142">
        <f t="shared" si="30"/>
        <v>0</v>
      </c>
      <c r="K209" s="143"/>
      <c r="L209" s="28"/>
      <c r="M209" s="144" t="s">
        <v>1</v>
      </c>
      <c r="N209" s="145" t="s">
        <v>40</v>
      </c>
      <c r="P209" s="146">
        <f t="shared" si="31"/>
        <v>0</v>
      </c>
      <c r="Q209" s="146">
        <v>0</v>
      </c>
      <c r="R209" s="146">
        <f t="shared" si="32"/>
        <v>0</v>
      </c>
      <c r="S209" s="146">
        <v>0</v>
      </c>
      <c r="T209" s="147">
        <f t="shared" si="33"/>
        <v>0</v>
      </c>
      <c r="AR209" s="148" t="s">
        <v>215</v>
      </c>
      <c r="AT209" s="148" t="s">
        <v>168</v>
      </c>
      <c r="AU209" s="148" t="s">
        <v>173</v>
      </c>
      <c r="AY209" s="13" t="s">
        <v>164</v>
      </c>
      <c r="BE209" s="149">
        <f t="shared" si="34"/>
        <v>0</v>
      </c>
      <c r="BF209" s="149">
        <f t="shared" si="35"/>
        <v>0</v>
      </c>
      <c r="BG209" s="149">
        <f t="shared" si="36"/>
        <v>0</v>
      </c>
      <c r="BH209" s="149">
        <f t="shared" si="37"/>
        <v>0</v>
      </c>
      <c r="BI209" s="149">
        <f t="shared" si="38"/>
        <v>0</v>
      </c>
      <c r="BJ209" s="13" t="s">
        <v>173</v>
      </c>
      <c r="BK209" s="149">
        <f t="shared" si="39"/>
        <v>0</v>
      </c>
      <c r="BL209" s="13" t="s">
        <v>215</v>
      </c>
      <c r="BM209" s="148" t="s">
        <v>973</v>
      </c>
    </row>
    <row r="210" spans="2:65" s="1" customFormat="1" ht="33" customHeight="1">
      <c r="B210" s="135"/>
      <c r="C210" s="136" t="s">
        <v>2847</v>
      </c>
      <c r="D210" s="136" t="s">
        <v>168</v>
      </c>
      <c r="E210" s="137" t="s">
        <v>2848</v>
      </c>
      <c r="F210" s="138" t="s">
        <v>2849</v>
      </c>
      <c r="G210" s="139" t="s">
        <v>249</v>
      </c>
      <c r="H210" s="140">
        <v>100</v>
      </c>
      <c r="I210" s="141"/>
      <c r="J210" s="142">
        <f t="shared" si="30"/>
        <v>0</v>
      </c>
      <c r="K210" s="143"/>
      <c r="L210" s="28"/>
      <c r="M210" s="144" t="s">
        <v>1</v>
      </c>
      <c r="N210" s="145" t="s">
        <v>40</v>
      </c>
      <c r="P210" s="146">
        <f t="shared" si="31"/>
        <v>0</v>
      </c>
      <c r="Q210" s="146">
        <v>0</v>
      </c>
      <c r="R210" s="146">
        <f t="shared" si="32"/>
        <v>0</v>
      </c>
      <c r="S210" s="146">
        <v>0</v>
      </c>
      <c r="T210" s="147">
        <f t="shared" si="33"/>
        <v>0</v>
      </c>
      <c r="AR210" s="148" t="s">
        <v>215</v>
      </c>
      <c r="AT210" s="148" t="s">
        <v>168</v>
      </c>
      <c r="AU210" s="148" t="s">
        <v>173</v>
      </c>
      <c r="AY210" s="13" t="s">
        <v>164</v>
      </c>
      <c r="BE210" s="149">
        <f t="shared" si="34"/>
        <v>0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3" t="s">
        <v>173</v>
      </c>
      <c r="BK210" s="149">
        <f t="shared" si="39"/>
        <v>0</v>
      </c>
      <c r="BL210" s="13" t="s">
        <v>215</v>
      </c>
      <c r="BM210" s="148" t="s">
        <v>981</v>
      </c>
    </row>
    <row r="211" spans="2:65" s="1" customFormat="1" ht="24.2" customHeight="1">
      <c r="B211" s="135"/>
      <c r="C211" s="136" t="s">
        <v>2850</v>
      </c>
      <c r="D211" s="136" t="s">
        <v>168</v>
      </c>
      <c r="E211" s="137" t="s">
        <v>2851</v>
      </c>
      <c r="F211" s="138" t="s">
        <v>2852</v>
      </c>
      <c r="G211" s="139" t="s">
        <v>192</v>
      </c>
      <c r="H211" s="140">
        <v>1</v>
      </c>
      <c r="I211" s="141"/>
      <c r="J211" s="142">
        <f t="shared" si="30"/>
        <v>0</v>
      </c>
      <c r="K211" s="143"/>
      <c r="L211" s="28"/>
      <c r="M211" s="144" t="s">
        <v>1</v>
      </c>
      <c r="N211" s="145" t="s">
        <v>40</v>
      </c>
      <c r="P211" s="146">
        <f t="shared" si="31"/>
        <v>0</v>
      </c>
      <c r="Q211" s="146">
        <v>0</v>
      </c>
      <c r="R211" s="146">
        <f t="shared" si="32"/>
        <v>0</v>
      </c>
      <c r="S211" s="146">
        <v>0</v>
      </c>
      <c r="T211" s="147">
        <f t="shared" si="33"/>
        <v>0</v>
      </c>
      <c r="AR211" s="148" t="s">
        <v>215</v>
      </c>
      <c r="AT211" s="148" t="s">
        <v>168</v>
      </c>
      <c r="AU211" s="148" t="s">
        <v>173</v>
      </c>
      <c r="AY211" s="13" t="s">
        <v>164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173</v>
      </c>
      <c r="BK211" s="149">
        <f t="shared" si="39"/>
        <v>0</v>
      </c>
      <c r="BL211" s="13" t="s">
        <v>215</v>
      </c>
      <c r="BM211" s="148" t="s">
        <v>989</v>
      </c>
    </row>
    <row r="212" spans="2:65" s="1" customFormat="1" ht="24.2" customHeight="1">
      <c r="B212" s="135"/>
      <c r="C212" s="155" t="s">
        <v>2853</v>
      </c>
      <c r="D212" s="155" t="s">
        <v>556</v>
      </c>
      <c r="E212" s="156" t="s">
        <v>2854</v>
      </c>
      <c r="F212" s="157" t="s">
        <v>2855</v>
      </c>
      <c r="G212" s="158" t="s">
        <v>192</v>
      </c>
      <c r="H212" s="159">
        <v>9</v>
      </c>
      <c r="I212" s="160"/>
      <c r="J212" s="161">
        <f t="shared" si="30"/>
        <v>0</v>
      </c>
      <c r="K212" s="162"/>
      <c r="L212" s="163"/>
      <c r="M212" s="164" t="s">
        <v>1</v>
      </c>
      <c r="N212" s="165" t="s">
        <v>40</v>
      </c>
      <c r="P212" s="146">
        <f t="shared" si="31"/>
        <v>0</v>
      </c>
      <c r="Q212" s="146">
        <v>0</v>
      </c>
      <c r="R212" s="146">
        <f t="shared" si="32"/>
        <v>0</v>
      </c>
      <c r="S212" s="146">
        <v>0</v>
      </c>
      <c r="T212" s="147">
        <f t="shared" si="33"/>
        <v>0</v>
      </c>
      <c r="AR212" s="148" t="s">
        <v>284</v>
      </c>
      <c r="AT212" s="148" t="s">
        <v>556</v>
      </c>
      <c r="AU212" s="148" t="s">
        <v>173</v>
      </c>
      <c r="AY212" s="13" t="s">
        <v>164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173</v>
      </c>
      <c r="BK212" s="149">
        <f t="shared" si="39"/>
        <v>0</v>
      </c>
      <c r="BL212" s="13" t="s">
        <v>215</v>
      </c>
      <c r="BM212" s="148" t="s">
        <v>997</v>
      </c>
    </row>
    <row r="213" spans="2:65" s="1" customFormat="1" ht="24.2" customHeight="1">
      <c r="B213" s="135"/>
      <c r="C213" s="155" t="s">
        <v>2856</v>
      </c>
      <c r="D213" s="155" t="s">
        <v>556</v>
      </c>
      <c r="E213" s="156" t="s">
        <v>2857</v>
      </c>
      <c r="F213" s="157" t="s">
        <v>2858</v>
      </c>
      <c r="G213" s="158" t="s">
        <v>192</v>
      </c>
      <c r="H213" s="159">
        <v>2</v>
      </c>
      <c r="I213" s="160"/>
      <c r="J213" s="161">
        <f t="shared" si="30"/>
        <v>0</v>
      </c>
      <c r="K213" s="162"/>
      <c r="L213" s="163"/>
      <c r="M213" s="164" t="s">
        <v>1</v>
      </c>
      <c r="N213" s="165" t="s">
        <v>40</v>
      </c>
      <c r="P213" s="146">
        <f t="shared" si="31"/>
        <v>0</v>
      </c>
      <c r="Q213" s="146">
        <v>0</v>
      </c>
      <c r="R213" s="146">
        <f t="shared" si="32"/>
        <v>0</v>
      </c>
      <c r="S213" s="146">
        <v>0</v>
      </c>
      <c r="T213" s="147">
        <f t="shared" si="33"/>
        <v>0</v>
      </c>
      <c r="AR213" s="148" t="s">
        <v>284</v>
      </c>
      <c r="AT213" s="148" t="s">
        <v>556</v>
      </c>
      <c r="AU213" s="148" t="s">
        <v>173</v>
      </c>
      <c r="AY213" s="13" t="s">
        <v>164</v>
      </c>
      <c r="BE213" s="149">
        <f t="shared" si="34"/>
        <v>0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3" t="s">
        <v>173</v>
      </c>
      <c r="BK213" s="149">
        <f t="shared" si="39"/>
        <v>0</v>
      </c>
      <c r="BL213" s="13" t="s">
        <v>215</v>
      </c>
      <c r="BM213" s="148" t="s">
        <v>1005</v>
      </c>
    </row>
    <row r="214" spans="2:65" s="1" customFormat="1" ht="24.2" customHeight="1">
      <c r="B214" s="135"/>
      <c r="C214" s="136" t="s">
        <v>2859</v>
      </c>
      <c r="D214" s="136" t="s">
        <v>168</v>
      </c>
      <c r="E214" s="137" t="s">
        <v>2860</v>
      </c>
      <c r="F214" s="138" t="s">
        <v>2861</v>
      </c>
      <c r="G214" s="139" t="s">
        <v>192</v>
      </c>
      <c r="H214" s="140">
        <v>4</v>
      </c>
      <c r="I214" s="141"/>
      <c r="J214" s="142">
        <f t="shared" si="30"/>
        <v>0</v>
      </c>
      <c r="K214" s="143"/>
      <c r="L214" s="28"/>
      <c r="M214" s="144" t="s">
        <v>1</v>
      </c>
      <c r="N214" s="145" t="s">
        <v>40</v>
      </c>
      <c r="P214" s="146">
        <f t="shared" si="31"/>
        <v>0</v>
      </c>
      <c r="Q214" s="146">
        <v>0</v>
      </c>
      <c r="R214" s="146">
        <f t="shared" si="32"/>
        <v>0</v>
      </c>
      <c r="S214" s="146">
        <v>0</v>
      </c>
      <c r="T214" s="147">
        <f t="shared" si="33"/>
        <v>0</v>
      </c>
      <c r="AR214" s="148" t="s">
        <v>215</v>
      </c>
      <c r="AT214" s="148" t="s">
        <v>168</v>
      </c>
      <c r="AU214" s="148" t="s">
        <v>173</v>
      </c>
      <c r="AY214" s="13" t="s">
        <v>164</v>
      </c>
      <c r="BE214" s="149">
        <f t="shared" si="34"/>
        <v>0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3" t="s">
        <v>173</v>
      </c>
      <c r="BK214" s="149">
        <f t="shared" si="39"/>
        <v>0</v>
      </c>
      <c r="BL214" s="13" t="s">
        <v>215</v>
      </c>
      <c r="BM214" s="148" t="s">
        <v>1013</v>
      </c>
    </row>
    <row r="215" spans="2:65" s="1" customFormat="1" ht="24.2" customHeight="1">
      <c r="B215" s="135"/>
      <c r="C215" s="155" t="s">
        <v>2862</v>
      </c>
      <c r="D215" s="155" t="s">
        <v>556</v>
      </c>
      <c r="E215" s="156" t="s">
        <v>2863</v>
      </c>
      <c r="F215" s="157" t="s">
        <v>2864</v>
      </c>
      <c r="G215" s="158" t="s">
        <v>192</v>
      </c>
      <c r="H215" s="159">
        <v>2</v>
      </c>
      <c r="I215" s="160"/>
      <c r="J215" s="161">
        <f t="shared" si="30"/>
        <v>0</v>
      </c>
      <c r="K215" s="162"/>
      <c r="L215" s="163"/>
      <c r="M215" s="164" t="s">
        <v>1</v>
      </c>
      <c r="N215" s="165" t="s">
        <v>40</v>
      </c>
      <c r="P215" s="146">
        <f t="shared" si="31"/>
        <v>0</v>
      </c>
      <c r="Q215" s="146">
        <v>0</v>
      </c>
      <c r="R215" s="146">
        <f t="shared" si="32"/>
        <v>0</v>
      </c>
      <c r="S215" s="146">
        <v>0</v>
      </c>
      <c r="T215" s="147">
        <f t="shared" si="33"/>
        <v>0</v>
      </c>
      <c r="AR215" s="148" t="s">
        <v>284</v>
      </c>
      <c r="AT215" s="148" t="s">
        <v>556</v>
      </c>
      <c r="AU215" s="148" t="s">
        <v>173</v>
      </c>
      <c r="AY215" s="13" t="s">
        <v>164</v>
      </c>
      <c r="BE215" s="149">
        <f t="shared" si="34"/>
        <v>0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3" t="s">
        <v>173</v>
      </c>
      <c r="BK215" s="149">
        <f t="shared" si="39"/>
        <v>0</v>
      </c>
      <c r="BL215" s="13" t="s">
        <v>215</v>
      </c>
      <c r="BM215" s="148" t="s">
        <v>1021</v>
      </c>
    </row>
    <row r="216" spans="2:65" s="1" customFormat="1" ht="24.2" customHeight="1">
      <c r="B216" s="135"/>
      <c r="C216" s="155" t="s">
        <v>2865</v>
      </c>
      <c r="D216" s="155" t="s">
        <v>556</v>
      </c>
      <c r="E216" s="156" t="s">
        <v>2866</v>
      </c>
      <c r="F216" s="157" t="s">
        <v>2867</v>
      </c>
      <c r="G216" s="158" t="s">
        <v>192</v>
      </c>
      <c r="H216" s="159">
        <v>2</v>
      </c>
      <c r="I216" s="160"/>
      <c r="J216" s="161">
        <f t="shared" si="30"/>
        <v>0</v>
      </c>
      <c r="K216" s="162"/>
      <c r="L216" s="163"/>
      <c r="M216" s="164" t="s">
        <v>1</v>
      </c>
      <c r="N216" s="165" t="s">
        <v>40</v>
      </c>
      <c r="P216" s="146">
        <f t="shared" si="31"/>
        <v>0</v>
      </c>
      <c r="Q216" s="146">
        <v>0</v>
      </c>
      <c r="R216" s="146">
        <f t="shared" si="32"/>
        <v>0</v>
      </c>
      <c r="S216" s="146">
        <v>0</v>
      </c>
      <c r="T216" s="147">
        <f t="shared" si="33"/>
        <v>0</v>
      </c>
      <c r="AR216" s="148" t="s">
        <v>284</v>
      </c>
      <c r="AT216" s="148" t="s">
        <v>556</v>
      </c>
      <c r="AU216" s="148" t="s">
        <v>173</v>
      </c>
      <c r="AY216" s="13" t="s">
        <v>164</v>
      </c>
      <c r="BE216" s="149">
        <f t="shared" si="34"/>
        <v>0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3" t="s">
        <v>173</v>
      </c>
      <c r="BK216" s="149">
        <f t="shared" si="39"/>
        <v>0</v>
      </c>
      <c r="BL216" s="13" t="s">
        <v>215</v>
      </c>
      <c r="BM216" s="148" t="s">
        <v>1029</v>
      </c>
    </row>
    <row r="217" spans="2:65" s="1" customFormat="1" ht="16.5" customHeight="1">
      <c r="B217" s="135"/>
      <c r="C217" s="136" t="s">
        <v>2868</v>
      </c>
      <c r="D217" s="136" t="s">
        <v>168</v>
      </c>
      <c r="E217" s="137" t="s">
        <v>2869</v>
      </c>
      <c r="F217" s="138" t="s">
        <v>2870</v>
      </c>
      <c r="G217" s="139" t="s">
        <v>192</v>
      </c>
      <c r="H217" s="140">
        <v>14</v>
      </c>
      <c r="I217" s="141"/>
      <c r="J217" s="142">
        <f t="shared" si="30"/>
        <v>0</v>
      </c>
      <c r="K217" s="143"/>
      <c r="L217" s="28"/>
      <c r="M217" s="144" t="s">
        <v>1</v>
      </c>
      <c r="N217" s="145" t="s">
        <v>40</v>
      </c>
      <c r="P217" s="146">
        <f t="shared" si="31"/>
        <v>0</v>
      </c>
      <c r="Q217" s="146">
        <v>0</v>
      </c>
      <c r="R217" s="146">
        <f t="shared" si="32"/>
        <v>0</v>
      </c>
      <c r="S217" s="146">
        <v>0</v>
      </c>
      <c r="T217" s="147">
        <f t="shared" si="33"/>
        <v>0</v>
      </c>
      <c r="AR217" s="148" t="s">
        <v>215</v>
      </c>
      <c r="AT217" s="148" t="s">
        <v>168</v>
      </c>
      <c r="AU217" s="148" t="s">
        <v>173</v>
      </c>
      <c r="AY217" s="13" t="s">
        <v>164</v>
      </c>
      <c r="BE217" s="149">
        <f t="shared" si="34"/>
        <v>0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3" t="s">
        <v>173</v>
      </c>
      <c r="BK217" s="149">
        <f t="shared" si="39"/>
        <v>0</v>
      </c>
      <c r="BL217" s="13" t="s">
        <v>215</v>
      </c>
      <c r="BM217" s="148" t="s">
        <v>1035</v>
      </c>
    </row>
    <row r="218" spans="2:65" s="1" customFormat="1" ht="21.75" customHeight="1">
      <c r="B218" s="135"/>
      <c r="C218" s="136" t="s">
        <v>2871</v>
      </c>
      <c r="D218" s="136" t="s">
        <v>168</v>
      </c>
      <c r="E218" s="137" t="s">
        <v>2872</v>
      </c>
      <c r="F218" s="138" t="s">
        <v>2873</v>
      </c>
      <c r="G218" s="139" t="s">
        <v>192</v>
      </c>
      <c r="H218" s="140">
        <v>14</v>
      </c>
      <c r="I218" s="141"/>
      <c r="J218" s="142">
        <f t="shared" si="30"/>
        <v>0</v>
      </c>
      <c r="K218" s="143"/>
      <c r="L218" s="28"/>
      <c r="M218" s="144" t="s">
        <v>1</v>
      </c>
      <c r="N218" s="145" t="s">
        <v>40</v>
      </c>
      <c r="P218" s="146">
        <f t="shared" si="31"/>
        <v>0</v>
      </c>
      <c r="Q218" s="146">
        <v>0</v>
      </c>
      <c r="R218" s="146">
        <f t="shared" si="32"/>
        <v>0</v>
      </c>
      <c r="S218" s="146">
        <v>0</v>
      </c>
      <c r="T218" s="147">
        <f t="shared" si="33"/>
        <v>0</v>
      </c>
      <c r="AR218" s="148" t="s">
        <v>215</v>
      </c>
      <c r="AT218" s="148" t="s">
        <v>168</v>
      </c>
      <c r="AU218" s="148" t="s">
        <v>173</v>
      </c>
      <c r="AY218" s="13" t="s">
        <v>164</v>
      </c>
      <c r="BE218" s="149">
        <f t="shared" si="34"/>
        <v>0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3" t="s">
        <v>173</v>
      </c>
      <c r="BK218" s="149">
        <f t="shared" si="39"/>
        <v>0</v>
      </c>
      <c r="BL218" s="13" t="s">
        <v>215</v>
      </c>
      <c r="BM218" s="148" t="s">
        <v>1043</v>
      </c>
    </row>
    <row r="219" spans="2:65" s="1" customFormat="1" ht="24.2" customHeight="1">
      <c r="B219" s="135"/>
      <c r="C219" s="136" t="s">
        <v>2874</v>
      </c>
      <c r="D219" s="136" t="s">
        <v>168</v>
      </c>
      <c r="E219" s="137" t="s">
        <v>2875</v>
      </c>
      <c r="F219" s="138" t="s">
        <v>2876</v>
      </c>
      <c r="G219" s="139" t="s">
        <v>249</v>
      </c>
      <c r="H219" s="140">
        <v>48</v>
      </c>
      <c r="I219" s="141"/>
      <c r="J219" s="142">
        <f t="shared" si="30"/>
        <v>0</v>
      </c>
      <c r="K219" s="143"/>
      <c r="L219" s="28"/>
      <c r="M219" s="144" t="s">
        <v>1</v>
      </c>
      <c r="N219" s="145" t="s">
        <v>40</v>
      </c>
      <c r="P219" s="146">
        <f t="shared" si="31"/>
        <v>0</v>
      </c>
      <c r="Q219" s="146">
        <v>0</v>
      </c>
      <c r="R219" s="146">
        <f t="shared" si="32"/>
        <v>0</v>
      </c>
      <c r="S219" s="146">
        <v>0</v>
      </c>
      <c r="T219" s="147">
        <f t="shared" si="33"/>
        <v>0</v>
      </c>
      <c r="AR219" s="148" t="s">
        <v>215</v>
      </c>
      <c r="AT219" s="148" t="s">
        <v>168</v>
      </c>
      <c r="AU219" s="148" t="s">
        <v>173</v>
      </c>
      <c r="AY219" s="13" t="s">
        <v>164</v>
      </c>
      <c r="BE219" s="149">
        <f t="shared" si="34"/>
        <v>0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3" t="s">
        <v>173</v>
      </c>
      <c r="BK219" s="149">
        <f t="shared" si="39"/>
        <v>0</v>
      </c>
      <c r="BL219" s="13" t="s">
        <v>215</v>
      </c>
      <c r="BM219" s="148" t="s">
        <v>1049</v>
      </c>
    </row>
    <row r="220" spans="2:65" s="1" customFormat="1" ht="24.2" customHeight="1">
      <c r="B220" s="135"/>
      <c r="C220" s="136" t="s">
        <v>2877</v>
      </c>
      <c r="D220" s="136" t="s">
        <v>168</v>
      </c>
      <c r="E220" s="137" t="s">
        <v>2878</v>
      </c>
      <c r="F220" s="138" t="s">
        <v>2879</v>
      </c>
      <c r="G220" s="139" t="s">
        <v>192</v>
      </c>
      <c r="H220" s="140">
        <v>31</v>
      </c>
      <c r="I220" s="141"/>
      <c r="J220" s="142">
        <f t="shared" si="30"/>
        <v>0</v>
      </c>
      <c r="K220" s="143"/>
      <c r="L220" s="28"/>
      <c r="M220" s="144" t="s">
        <v>1</v>
      </c>
      <c r="N220" s="145" t="s">
        <v>40</v>
      </c>
      <c r="P220" s="146">
        <f t="shared" si="31"/>
        <v>0</v>
      </c>
      <c r="Q220" s="146">
        <v>0</v>
      </c>
      <c r="R220" s="146">
        <f t="shared" si="32"/>
        <v>0</v>
      </c>
      <c r="S220" s="146">
        <v>0</v>
      </c>
      <c r="T220" s="147">
        <f t="shared" si="33"/>
        <v>0</v>
      </c>
      <c r="AR220" s="148" t="s">
        <v>215</v>
      </c>
      <c r="AT220" s="148" t="s">
        <v>168</v>
      </c>
      <c r="AU220" s="148" t="s">
        <v>173</v>
      </c>
      <c r="AY220" s="13" t="s">
        <v>164</v>
      </c>
      <c r="BE220" s="149">
        <f t="shared" si="34"/>
        <v>0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3" t="s">
        <v>173</v>
      </c>
      <c r="BK220" s="149">
        <f t="shared" si="39"/>
        <v>0</v>
      </c>
      <c r="BL220" s="13" t="s">
        <v>215</v>
      </c>
      <c r="BM220" s="148" t="s">
        <v>1058</v>
      </c>
    </row>
    <row r="221" spans="2:65" s="1" customFormat="1" ht="24.2" customHeight="1">
      <c r="B221" s="135"/>
      <c r="C221" s="136" t="s">
        <v>2880</v>
      </c>
      <c r="D221" s="136" t="s">
        <v>168</v>
      </c>
      <c r="E221" s="137" t="s">
        <v>2881</v>
      </c>
      <c r="F221" s="138" t="s">
        <v>2882</v>
      </c>
      <c r="G221" s="139" t="s">
        <v>192</v>
      </c>
      <c r="H221" s="140">
        <v>49</v>
      </c>
      <c r="I221" s="141"/>
      <c r="J221" s="142">
        <f t="shared" si="30"/>
        <v>0</v>
      </c>
      <c r="K221" s="143"/>
      <c r="L221" s="28"/>
      <c r="M221" s="144" t="s">
        <v>1</v>
      </c>
      <c r="N221" s="145" t="s">
        <v>40</v>
      </c>
      <c r="P221" s="146">
        <f t="shared" si="31"/>
        <v>0</v>
      </c>
      <c r="Q221" s="146">
        <v>0</v>
      </c>
      <c r="R221" s="146">
        <f t="shared" si="32"/>
        <v>0</v>
      </c>
      <c r="S221" s="146">
        <v>0</v>
      </c>
      <c r="T221" s="147">
        <f t="shared" si="33"/>
        <v>0</v>
      </c>
      <c r="AR221" s="148" t="s">
        <v>215</v>
      </c>
      <c r="AT221" s="148" t="s">
        <v>168</v>
      </c>
      <c r="AU221" s="148" t="s">
        <v>173</v>
      </c>
      <c r="AY221" s="13" t="s">
        <v>164</v>
      </c>
      <c r="BE221" s="149">
        <f t="shared" si="34"/>
        <v>0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3" t="s">
        <v>173</v>
      </c>
      <c r="BK221" s="149">
        <f t="shared" si="39"/>
        <v>0</v>
      </c>
      <c r="BL221" s="13" t="s">
        <v>215</v>
      </c>
      <c r="BM221" s="148" t="s">
        <v>1066</v>
      </c>
    </row>
    <row r="222" spans="2:65" s="1" customFormat="1" ht="24.2" customHeight="1">
      <c r="B222" s="135"/>
      <c r="C222" s="136" t="s">
        <v>2883</v>
      </c>
      <c r="D222" s="136" t="s">
        <v>168</v>
      </c>
      <c r="E222" s="137" t="s">
        <v>2884</v>
      </c>
      <c r="F222" s="138" t="s">
        <v>2885</v>
      </c>
      <c r="G222" s="139" t="s">
        <v>192</v>
      </c>
      <c r="H222" s="140">
        <v>27</v>
      </c>
      <c r="I222" s="141"/>
      <c r="J222" s="142">
        <f t="shared" si="30"/>
        <v>0</v>
      </c>
      <c r="K222" s="143"/>
      <c r="L222" s="28"/>
      <c r="M222" s="144" t="s">
        <v>1</v>
      </c>
      <c r="N222" s="145" t="s">
        <v>40</v>
      </c>
      <c r="P222" s="146">
        <f t="shared" si="31"/>
        <v>0</v>
      </c>
      <c r="Q222" s="146">
        <v>0</v>
      </c>
      <c r="R222" s="146">
        <f t="shared" si="32"/>
        <v>0</v>
      </c>
      <c r="S222" s="146">
        <v>0</v>
      </c>
      <c r="T222" s="147">
        <f t="shared" si="33"/>
        <v>0</v>
      </c>
      <c r="AR222" s="148" t="s">
        <v>215</v>
      </c>
      <c r="AT222" s="148" t="s">
        <v>168</v>
      </c>
      <c r="AU222" s="148" t="s">
        <v>173</v>
      </c>
      <c r="AY222" s="13" t="s">
        <v>164</v>
      </c>
      <c r="BE222" s="149">
        <f t="shared" si="34"/>
        <v>0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3" t="s">
        <v>173</v>
      </c>
      <c r="BK222" s="149">
        <f t="shared" si="39"/>
        <v>0</v>
      </c>
      <c r="BL222" s="13" t="s">
        <v>215</v>
      </c>
      <c r="BM222" s="148" t="s">
        <v>1074</v>
      </c>
    </row>
    <row r="223" spans="2:65" s="1" customFormat="1" ht="24.2" customHeight="1">
      <c r="B223" s="135"/>
      <c r="C223" s="136" t="s">
        <v>2886</v>
      </c>
      <c r="D223" s="136" t="s">
        <v>168</v>
      </c>
      <c r="E223" s="137" t="s">
        <v>2887</v>
      </c>
      <c r="F223" s="138" t="s">
        <v>2888</v>
      </c>
      <c r="G223" s="139" t="s">
        <v>192</v>
      </c>
      <c r="H223" s="140">
        <v>45</v>
      </c>
      <c r="I223" s="141"/>
      <c r="J223" s="142">
        <f t="shared" si="30"/>
        <v>0</v>
      </c>
      <c r="K223" s="143"/>
      <c r="L223" s="28"/>
      <c r="M223" s="144" t="s">
        <v>1</v>
      </c>
      <c r="N223" s="145" t="s">
        <v>40</v>
      </c>
      <c r="P223" s="146">
        <f t="shared" si="31"/>
        <v>0</v>
      </c>
      <c r="Q223" s="146">
        <v>0</v>
      </c>
      <c r="R223" s="146">
        <f t="shared" si="32"/>
        <v>0</v>
      </c>
      <c r="S223" s="146">
        <v>0</v>
      </c>
      <c r="T223" s="147">
        <f t="shared" si="33"/>
        <v>0</v>
      </c>
      <c r="AR223" s="148" t="s">
        <v>215</v>
      </c>
      <c r="AT223" s="148" t="s">
        <v>168</v>
      </c>
      <c r="AU223" s="148" t="s">
        <v>173</v>
      </c>
      <c r="AY223" s="13" t="s">
        <v>164</v>
      </c>
      <c r="BE223" s="149">
        <f t="shared" si="34"/>
        <v>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3" t="s">
        <v>173</v>
      </c>
      <c r="BK223" s="149">
        <f t="shared" si="39"/>
        <v>0</v>
      </c>
      <c r="BL223" s="13" t="s">
        <v>215</v>
      </c>
      <c r="BM223" s="148" t="s">
        <v>1082</v>
      </c>
    </row>
    <row r="224" spans="2:65" s="1" customFormat="1" ht="49.15" customHeight="1">
      <c r="B224" s="135"/>
      <c r="C224" s="155" t="s">
        <v>2889</v>
      </c>
      <c r="D224" s="155" t="s">
        <v>556</v>
      </c>
      <c r="E224" s="156" t="s">
        <v>2890</v>
      </c>
      <c r="F224" s="157" t="s">
        <v>2891</v>
      </c>
      <c r="G224" s="158" t="s">
        <v>192</v>
      </c>
      <c r="H224" s="159">
        <v>45</v>
      </c>
      <c r="I224" s="160"/>
      <c r="J224" s="161">
        <f t="shared" si="30"/>
        <v>0</v>
      </c>
      <c r="K224" s="162"/>
      <c r="L224" s="163"/>
      <c r="M224" s="164" t="s">
        <v>1</v>
      </c>
      <c r="N224" s="165" t="s">
        <v>40</v>
      </c>
      <c r="P224" s="146">
        <f t="shared" si="31"/>
        <v>0</v>
      </c>
      <c r="Q224" s="146">
        <v>0</v>
      </c>
      <c r="R224" s="146">
        <f t="shared" si="32"/>
        <v>0</v>
      </c>
      <c r="S224" s="146">
        <v>0</v>
      </c>
      <c r="T224" s="147">
        <f t="shared" si="33"/>
        <v>0</v>
      </c>
      <c r="AR224" s="148" t="s">
        <v>284</v>
      </c>
      <c r="AT224" s="148" t="s">
        <v>556</v>
      </c>
      <c r="AU224" s="148" t="s">
        <v>173</v>
      </c>
      <c r="AY224" s="13" t="s">
        <v>164</v>
      </c>
      <c r="BE224" s="149">
        <f t="shared" si="34"/>
        <v>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3" t="s">
        <v>173</v>
      </c>
      <c r="BK224" s="149">
        <f t="shared" si="39"/>
        <v>0</v>
      </c>
      <c r="BL224" s="13" t="s">
        <v>215</v>
      </c>
      <c r="BM224" s="148" t="s">
        <v>1090</v>
      </c>
    </row>
    <row r="225" spans="2:65" s="1" customFormat="1" ht="49.15" customHeight="1">
      <c r="B225" s="135"/>
      <c r="C225" s="155" t="s">
        <v>2892</v>
      </c>
      <c r="D225" s="155" t="s">
        <v>556</v>
      </c>
      <c r="E225" s="156" t="s">
        <v>2893</v>
      </c>
      <c r="F225" s="157" t="s">
        <v>2894</v>
      </c>
      <c r="G225" s="158" t="s">
        <v>192</v>
      </c>
      <c r="H225" s="159">
        <v>45</v>
      </c>
      <c r="I225" s="160"/>
      <c r="J225" s="161">
        <f t="shared" ref="J225:J256" si="40">ROUND(I225*H225,2)</f>
        <v>0</v>
      </c>
      <c r="K225" s="162"/>
      <c r="L225" s="163"/>
      <c r="M225" s="164" t="s">
        <v>1</v>
      </c>
      <c r="N225" s="165" t="s">
        <v>40</v>
      </c>
      <c r="P225" s="146">
        <f t="shared" ref="P225:P256" si="41">O225*H225</f>
        <v>0</v>
      </c>
      <c r="Q225" s="146">
        <v>0</v>
      </c>
      <c r="R225" s="146">
        <f t="shared" ref="R225:R256" si="42">Q225*H225</f>
        <v>0</v>
      </c>
      <c r="S225" s="146">
        <v>0</v>
      </c>
      <c r="T225" s="147">
        <f t="shared" ref="T225:T256" si="43">S225*H225</f>
        <v>0</v>
      </c>
      <c r="AR225" s="148" t="s">
        <v>284</v>
      </c>
      <c r="AT225" s="148" t="s">
        <v>556</v>
      </c>
      <c r="AU225" s="148" t="s">
        <v>173</v>
      </c>
      <c r="AY225" s="13" t="s">
        <v>164</v>
      </c>
      <c r="BE225" s="149">
        <f t="shared" ref="BE225:BE242" si="44">IF(N225="základná",J225,0)</f>
        <v>0</v>
      </c>
      <c r="BF225" s="149">
        <f t="shared" ref="BF225:BF242" si="45">IF(N225="znížená",J225,0)</f>
        <v>0</v>
      </c>
      <c r="BG225" s="149">
        <f t="shared" ref="BG225:BG242" si="46">IF(N225="zákl. prenesená",J225,0)</f>
        <v>0</v>
      </c>
      <c r="BH225" s="149">
        <f t="shared" ref="BH225:BH242" si="47">IF(N225="zníž. prenesená",J225,0)</f>
        <v>0</v>
      </c>
      <c r="BI225" s="149">
        <f t="shared" ref="BI225:BI242" si="48">IF(N225="nulová",J225,0)</f>
        <v>0</v>
      </c>
      <c r="BJ225" s="13" t="s">
        <v>173</v>
      </c>
      <c r="BK225" s="149">
        <f t="shared" ref="BK225:BK242" si="49">ROUND(I225*H225,2)</f>
        <v>0</v>
      </c>
      <c r="BL225" s="13" t="s">
        <v>215</v>
      </c>
      <c r="BM225" s="148" t="s">
        <v>1096</v>
      </c>
    </row>
    <row r="226" spans="2:65" s="1" customFormat="1" ht="24.2" customHeight="1">
      <c r="B226" s="135"/>
      <c r="C226" s="136" t="s">
        <v>2895</v>
      </c>
      <c r="D226" s="136" t="s">
        <v>168</v>
      </c>
      <c r="E226" s="137" t="s">
        <v>2896</v>
      </c>
      <c r="F226" s="138" t="s">
        <v>2897</v>
      </c>
      <c r="G226" s="139" t="s">
        <v>192</v>
      </c>
      <c r="H226" s="140">
        <v>31</v>
      </c>
      <c r="I226" s="141"/>
      <c r="J226" s="142">
        <f t="shared" si="40"/>
        <v>0</v>
      </c>
      <c r="K226" s="143"/>
      <c r="L226" s="28"/>
      <c r="M226" s="144" t="s">
        <v>1</v>
      </c>
      <c r="N226" s="145" t="s">
        <v>40</v>
      </c>
      <c r="P226" s="146">
        <f t="shared" si="41"/>
        <v>0</v>
      </c>
      <c r="Q226" s="146">
        <v>0</v>
      </c>
      <c r="R226" s="146">
        <f t="shared" si="42"/>
        <v>0</v>
      </c>
      <c r="S226" s="146">
        <v>0</v>
      </c>
      <c r="T226" s="147">
        <f t="shared" si="43"/>
        <v>0</v>
      </c>
      <c r="AR226" s="148" t="s">
        <v>215</v>
      </c>
      <c r="AT226" s="148" t="s">
        <v>168</v>
      </c>
      <c r="AU226" s="148" t="s">
        <v>173</v>
      </c>
      <c r="AY226" s="13" t="s">
        <v>164</v>
      </c>
      <c r="BE226" s="149">
        <f t="shared" si="44"/>
        <v>0</v>
      </c>
      <c r="BF226" s="149">
        <f t="shared" si="45"/>
        <v>0</v>
      </c>
      <c r="BG226" s="149">
        <f t="shared" si="46"/>
        <v>0</v>
      </c>
      <c r="BH226" s="149">
        <f t="shared" si="47"/>
        <v>0</v>
      </c>
      <c r="BI226" s="149">
        <f t="shared" si="48"/>
        <v>0</v>
      </c>
      <c r="BJ226" s="13" t="s">
        <v>173</v>
      </c>
      <c r="BK226" s="149">
        <f t="shared" si="49"/>
        <v>0</v>
      </c>
      <c r="BL226" s="13" t="s">
        <v>215</v>
      </c>
      <c r="BM226" s="148" t="s">
        <v>1104</v>
      </c>
    </row>
    <row r="227" spans="2:65" s="1" customFormat="1" ht="21.75" customHeight="1">
      <c r="B227" s="135"/>
      <c r="C227" s="155" t="s">
        <v>2898</v>
      </c>
      <c r="D227" s="155" t="s">
        <v>556</v>
      </c>
      <c r="E227" s="156" t="s">
        <v>2899</v>
      </c>
      <c r="F227" s="157" t="s">
        <v>2900</v>
      </c>
      <c r="G227" s="158" t="s">
        <v>192</v>
      </c>
      <c r="H227" s="159">
        <v>31</v>
      </c>
      <c r="I227" s="160"/>
      <c r="J227" s="161">
        <f t="shared" si="40"/>
        <v>0</v>
      </c>
      <c r="K227" s="162"/>
      <c r="L227" s="163"/>
      <c r="M227" s="164" t="s">
        <v>1</v>
      </c>
      <c r="N227" s="165" t="s">
        <v>40</v>
      </c>
      <c r="P227" s="146">
        <f t="shared" si="41"/>
        <v>0</v>
      </c>
      <c r="Q227" s="146">
        <v>0</v>
      </c>
      <c r="R227" s="146">
        <f t="shared" si="42"/>
        <v>0</v>
      </c>
      <c r="S227" s="146">
        <v>0</v>
      </c>
      <c r="T227" s="147">
        <f t="shared" si="43"/>
        <v>0</v>
      </c>
      <c r="AR227" s="148" t="s">
        <v>284</v>
      </c>
      <c r="AT227" s="148" t="s">
        <v>556</v>
      </c>
      <c r="AU227" s="148" t="s">
        <v>173</v>
      </c>
      <c r="AY227" s="13" t="s">
        <v>164</v>
      </c>
      <c r="BE227" s="149">
        <f t="shared" si="44"/>
        <v>0</v>
      </c>
      <c r="BF227" s="149">
        <f t="shared" si="45"/>
        <v>0</v>
      </c>
      <c r="BG227" s="149">
        <f t="shared" si="46"/>
        <v>0</v>
      </c>
      <c r="BH227" s="149">
        <f t="shared" si="47"/>
        <v>0</v>
      </c>
      <c r="BI227" s="149">
        <f t="shared" si="48"/>
        <v>0</v>
      </c>
      <c r="BJ227" s="13" t="s">
        <v>173</v>
      </c>
      <c r="BK227" s="149">
        <f t="shared" si="49"/>
        <v>0</v>
      </c>
      <c r="BL227" s="13" t="s">
        <v>215</v>
      </c>
      <c r="BM227" s="148" t="s">
        <v>1112</v>
      </c>
    </row>
    <row r="228" spans="2:65" s="1" customFormat="1" ht="24.2" customHeight="1">
      <c r="B228" s="135"/>
      <c r="C228" s="136" t="s">
        <v>2901</v>
      </c>
      <c r="D228" s="136" t="s">
        <v>168</v>
      </c>
      <c r="E228" s="137" t="s">
        <v>2902</v>
      </c>
      <c r="F228" s="138" t="s">
        <v>2903</v>
      </c>
      <c r="G228" s="139" t="s">
        <v>192</v>
      </c>
      <c r="H228" s="140">
        <v>18</v>
      </c>
      <c r="I228" s="141"/>
      <c r="J228" s="142">
        <f t="shared" si="40"/>
        <v>0</v>
      </c>
      <c r="K228" s="143"/>
      <c r="L228" s="28"/>
      <c r="M228" s="144" t="s">
        <v>1</v>
      </c>
      <c r="N228" s="145" t="s">
        <v>40</v>
      </c>
      <c r="P228" s="146">
        <f t="shared" si="41"/>
        <v>0</v>
      </c>
      <c r="Q228" s="146">
        <v>0</v>
      </c>
      <c r="R228" s="146">
        <f t="shared" si="42"/>
        <v>0</v>
      </c>
      <c r="S228" s="146">
        <v>0</v>
      </c>
      <c r="T228" s="147">
        <f t="shared" si="43"/>
        <v>0</v>
      </c>
      <c r="AR228" s="148" t="s">
        <v>215</v>
      </c>
      <c r="AT228" s="148" t="s">
        <v>168</v>
      </c>
      <c r="AU228" s="148" t="s">
        <v>173</v>
      </c>
      <c r="AY228" s="13" t="s">
        <v>164</v>
      </c>
      <c r="BE228" s="149">
        <f t="shared" si="44"/>
        <v>0</v>
      </c>
      <c r="BF228" s="149">
        <f t="shared" si="45"/>
        <v>0</v>
      </c>
      <c r="BG228" s="149">
        <f t="shared" si="46"/>
        <v>0</v>
      </c>
      <c r="BH228" s="149">
        <f t="shared" si="47"/>
        <v>0</v>
      </c>
      <c r="BI228" s="149">
        <f t="shared" si="48"/>
        <v>0</v>
      </c>
      <c r="BJ228" s="13" t="s">
        <v>173</v>
      </c>
      <c r="BK228" s="149">
        <f t="shared" si="49"/>
        <v>0</v>
      </c>
      <c r="BL228" s="13" t="s">
        <v>215</v>
      </c>
      <c r="BM228" s="148" t="s">
        <v>1120</v>
      </c>
    </row>
    <row r="229" spans="2:65" s="1" customFormat="1" ht="16.5" customHeight="1">
      <c r="B229" s="135"/>
      <c r="C229" s="155" t="s">
        <v>2904</v>
      </c>
      <c r="D229" s="155" t="s">
        <v>556</v>
      </c>
      <c r="E229" s="156" t="s">
        <v>2905</v>
      </c>
      <c r="F229" s="157" t="s">
        <v>2906</v>
      </c>
      <c r="G229" s="158" t="s">
        <v>192</v>
      </c>
      <c r="H229" s="159">
        <v>18</v>
      </c>
      <c r="I229" s="160"/>
      <c r="J229" s="161">
        <f t="shared" si="40"/>
        <v>0</v>
      </c>
      <c r="K229" s="162"/>
      <c r="L229" s="163"/>
      <c r="M229" s="164" t="s">
        <v>1</v>
      </c>
      <c r="N229" s="165" t="s">
        <v>40</v>
      </c>
      <c r="P229" s="146">
        <f t="shared" si="41"/>
        <v>0</v>
      </c>
      <c r="Q229" s="146">
        <v>0</v>
      </c>
      <c r="R229" s="146">
        <f t="shared" si="42"/>
        <v>0</v>
      </c>
      <c r="S229" s="146">
        <v>0</v>
      </c>
      <c r="T229" s="147">
        <f t="shared" si="43"/>
        <v>0</v>
      </c>
      <c r="AR229" s="148" t="s">
        <v>284</v>
      </c>
      <c r="AT229" s="148" t="s">
        <v>556</v>
      </c>
      <c r="AU229" s="148" t="s">
        <v>173</v>
      </c>
      <c r="AY229" s="13" t="s">
        <v>164</v>
      </c>
      <c r="BE229" s="149">
        <f t="shared" si="44"/>
        <v>0</v>
      </c>
      <c r="BF229" s="149">
        <f t="shared" si="45"/>
        <v>0</v>
      </c>
      <c r="BG229" s="149">
        <f t="shared" si="46"/>
        <v>0</v>
      </c>
      <c r="BH229" s="149">
        <f t="shared" si="47"/>
        <v>0</v>
      </c>
      <c r="BI229" s="149">
        <f t="shared" si="48"/>
        <v>0</v>
      </c>
      <c r="BJ229" s="13" t="s">
        <v>173</v>
      </c>
      <c r="BK229" s="149">
        <f t="shared" si="49"/>
        <v>0</v>
      </c>
      <c r="BL229" s="13" t="s">
        <v>215</v>
      </c>
      <c r="BM229" s="148" t="s">
        <v>1128</v>
      </c>
    </row>
    <row r="230" spans="2:65" s="1" customFormat="1" ht="24.2" customHeight="1">
      <c r="B230" s="135"/>
      <c r="C230" s="136" t="s">
        <v>2907</v>
      </c>
      <c r="D230" s="136" t="s">
        <v>168</v>
      </c>
      <c r="E230" s="137" t="s">
        <v>2908</v>
      </c>
      <c r="F230" s="138" t="s">
        <v>2909</v>
      </c>
      <c r="G230" s="139" t="s">
        <v>192</v>
      </c>
      <c r="H230" s="140">
        <v>2</v>
      </c>
      <c r="I230" s="141"/>
      <c r="J230" s="142">
        <f t="shared" si="40"/>
        <v>0</v>
      </c>
      <c r="K230" s="143"/>
      <c r="L230" s="28"/>
      <c r="M230" s="144" t="s">
        <v>1</v>
      </c>
      <c r="N230" s="145" t="s">
        <v>40</v>
      </c>
      <c r="P230" s="146">
        <f t="shared" si="41"/>
        <v>0</v>
      </c>
      <c r="Q230" s="146">
        <v>0</v>
      </c>
      <c r="R230" s="146">
        <f t="shared" si="42"/>
        <v>0</v>
      </c>
      <c r="S230" s="146">
        <v>0</v>
      </c>
      <c r="T230" s="147">
        <f t="shared" si="43"/>
        <v>0</v>
      </c>
      <c r="AR230" s="148" t="s">
        <v>215</v>
      </c>
      <c r="AT230" s="148" t="s">
        <v>168</v>
      </c>
      <c r="AU230" s="148" t="s">
        <v>173</v>
      </c>
      <c r="AY230" s="13" t="s">
        <v>164</v>
      </c>
      <c r="BE230" s="149">
        <f t="shared" si="44"/>
        <v>0</v>
      </c>
      <c r="BF230" s="149">
        <f t="shared" si="45"/>
        <v>0</v>
      </c>
      <c r="BG230" s="149">
        <f t="shared" si="46"/>
        <v>0</v>
      </c>
      <c r="BH230" s="149">
        <f t="shared" si="47"/>
        <v>0</v>
      </c>
      <c r="BI230" s="149">
        <f t="shared" si="48"/>
        <v>0</v>
      </c>
      <c r="BJ230" s="13" t="s">
        <v>173</v>
      </c>
      <c r="BK230" s="149">
        <f t="shared" si="49"/>
        <v>0</v>
      </c>
      <c r="BL230" s="13" t="s">
        <v>215</v>
      </c>
      <c r="BM230" s="148" t="s">
        <v>1138</v>
      </c>
    </row>
    <row r="231" spans="2:65" s="1" customFormat="1" ht="37.9" customHeight="1">
      <c r="B231" s="135"/>
      <c r="C231" s="155" t="s">
        <v>2910</v>
      </c>
      <c r="D231" s="155" t="s">
        <v>556</v>
      </c>
      <c r="E231" s="156" t="s">
        <v>2911</v>
      </c>
      <c r="F231" s="157" t="s">
        <v>2912</v>
      </c>
      <c r="G231" s="158" t="s">
        <v>192</v>
      </c>
      <c r="H231" s="159">
        <v>1</v>
      </c>
      <c r="I231" s="160"/>
      <c r="J231" s="161">
        <f t="shared" si="40"/>
        <v>0</v>
      </c>
      <c r="K231" s="162"/>
      <c r="L231" s="163"/>
      <c r="M231" s="164" t="s">
        <v>1</v>
      </c>
      <c r="N231" s="165" t="s">
        <v>40</v>
      </c>
      <c r="P231" s="146">
        <f t="shared" si="41"/>
        <v>0</v>
      </c>
      <c r="Q231" s="146">
        <v>0</v>
      </c>
      <c r="R231" s="146">
        <f t="shared" si="42"/>
        <v>0</v>
      </c>
      <c r="S231" s="146">
        <v>0</v>
      </c>
      <c r="T231" s="147">
        <f t="shared" si="43"/>
        <v>0</v>
      </c>
      <c r="AR231" s="148" t="s">
        <v>284</v>
      </c>
      <c r="AT231" s="148" t="s">
        <v>556</v>
      </c>
      <c r="AU231" s="148" t="s">
        <v>173</v>
      </c>
      <c r="AY231" s="13" t="s">
        <v>164</v>
      </c>
      <c r="BE231" s="149">
        <f t="shared" si="44"/>
        <v>0</v>
      </c>
      <c r="BF231" s="149">
        <f t="shared" si="45"/>
        <v>0</v>
      </c>
      <c r="BG231" s="149">
        <f t="shared" si="46"/>
        <v>0</v>
      </c>
      <c r="BH231" s="149">
        <f t="shared" si="47"/>
        <v>0</v>
      </c>
      <c r="BI231" s="149">
        <f t="shared" si="48"/>
        <v>0</v>
      </c>
      <c r="BJ231" s="13" t="s">
        <v>173</v>
      </c>
      <c r="BK231" s="149">
        <f t="shared" si="49"/>
        <v>0</v>
      </c>
      <c r="BL231" s="13" t="s">
        <v>215</v>
      </c>
      <c r="BM231" s="148" t="s">
        <v>1146</v>
      </c>
    </row>
    <row r="232" spans="2:65" s="1" customFormat="1" ht="49.15" customHeight="1">
      <c r="B232" s="135"/>
      <c r="C232" s="155" t="s">
        <v>2913</v>
      </c>
      <c r="D232" s="155" t="s">
        <v>556</v>
      </c>
      <c r="E232" s="156" t="s">
        <v>2914</v>
      </c>
      <c r="F232" s="157" t="s">
        <v>2915</v>
      </c>
      <c r="G232" s="158" t="s">
        <v>192</v>
      </c>
      <c r="H232" s="159">
        <v>2</v>
      </c>
      <c r="I232" s="160"/>
      <c r="J232" s="161">
        <f t="shared" si="40"/>
        <v>0</v>
      </c>
      <c r="K232" s="162"/>
      <c r="L232" s="163"/>
      <c r="M232" s="164" t="s">
        <v>1</v>
      </c>
      <c r="N232" s="165" t="s">
        <v>40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284</v>
      </c>
      <c r="AT232" s="148" t="s">
        <v>556</v>
      </c>
      <c r="AU232" s="148" t="s">
        <v>173</v>
      </c>
      <c r="AY232" s="13" t="s">
        <v>164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173</v>
      </c>
      <c r="BK232" s="149">
        <f t="shared" si="49"/>
        <v>0</v>
      </c>
      <c r="BL232" s="13" t="s">
        <v>215</v>
      </c>
      <c r="BM232" s="148" t="s">
        <v>1154</v>
      </c>
    </row>
    <row r="233" spans="2:65" s="1" customFormat="1" ht="24.2" customHeight="1">
      <c r="B233" s="135"/>
      <c r="C233" s="136" t="s">
        <v>2916</v>
      </c>
      <c r="D233" s="136" t="s">
        <v>168</v>
      </c>
      <c r="E233" s="137" t="s">
        <v>2917</v>
      </c>
      <c r="F233" s="138" t="s">
        <v>2918</v>
      </c>
      <c r="G233" s="139" t="s">
        <v>192</v>
      </c>
      <c r="H233" s="140">
        <v>2</v>
      </c>
      <c r="I233" s="141"/>
      <c r="J233" s="142">
        <f t="shared" si="40"/>
        <v>0</v>
      </c>
      <c r="K233" s="143"/>
      <c r="L233" s="28"/>
      <c r="M233" s="144" t="s">
        <v>1</v>
      </c>
      <c r="N233" s="145" t="s">
        <v>40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215</v>
      </c>
      <c r="AT233" s="148" t="s">
        <v>168</v>
      </c>
      <c r="AU233" s="148" t="s">
        <v>173</v>
      </c>
      <c r="AY233" s="13" t="s">
        <v>164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173</v>
      </c>
      <c r="BK233" s="149">
        <f t="shared" si="49"/>
        <v>0</v>
      </c>
      <c r="BL233" s="13" t="s">
        <v>215</v>
      </c>
      <c r="BM233" s="148" t="s">
        <v>1164</v>
      </c>
    </row>
    <row r="234" spans="2:65" s="1" customFormat="1" ht="33" customHeight="1">
      <c r="B234" s="135"/>
      <c r="C234" s="155" t="s">
        <v>2919</v>
      </c>
      <c r="D234" s="155" t="s">
        <v>556</v>
      </c>
      <c r="E234" s="156" t="s">
        <v>2920</v>
      </c>
      <c r="F234" s="157" t="s">
        <v>2921</v>
      </c>
      <c r="G234" s="158" t="s">
        <v>192</v>
      </c>
      <c r="H234" s="159">
        <v>2</v>
      </c>
      <c r="I234" s="160"/>
      <c r="J234" s="161">
        <f t="shared" si="40"/>
        <v>0</v>
      </c>
      <c r="K234" s="162"/>
      <c r="L234" s="163"/>
      <c r="M234" s="164" t="s">
        <v>1</v>
      </c>
      <c r="N234" s="165" t="s">
        <v>40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284</v>
      </c>
      <c r="AT234" s="148" t="s">
        <v>556</v>
      </c>
      <c r="AU234" s="148" t="s">
        <v>173</v>
      </c>
      <c r="AY234" s="13" t="s">
        <v>164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173</v>
      </c>
      <c r="BK234" s="149">
        <f t="shared" si="49"/>
        <v>0</v>
      </c>
      <c r="BL234" s="13" t="s">
        <v>215</v>
      </c>
      <c r="BM234" s="148" t="s">
        <v>1172</v>
      </c>
    </row>
    <row r="235" spans="2:65" s="1" customFormat="1" ht="16.5" customHeight="1">
      <c r="B235" s="135"/>
      <c r="C235" s="136" t="s">
        <v>2922</v>
      </c>
      <c r="D235" s="136" t="s">
        <v>168</v>
      </c>
      <c r="E235" s="137" t="s">
        <v>2923</v>
      </c>
      <c r="F235" s="138" t="s">
        <v>2924</v>
      </c>
      <c r="G235" s="139" t="s">
        <v>192</v>
      </c>
      <c r="H235" s="140">
        <v>1</v>
      </c>
      <c r="I235" s="141"/>
      <c r="J235" s="142">
        <f t="shared" si="40"/>
        <v>0</v>
      </c>
      <c r="K235" s="143"/>
      <c r="L235" s="28"/>
      <c r="M235" s="144" t="s">
        <v>1</v>
      </c>
      <c r="N235" s="145" t="s">
        <v>40</v>
      </c>
      <c r="P235" s="146">
        <f t="shared" si="41"/>
        <v>0</v>
      </c>
      <c r="Q235" s="146">
        <v>0</v>
      </c>
      <c r="R235" s="146">
        <f t="shared" si="42"/>
        <v>0</v>
      </c>
      <c r="S235" s="146">
        <v>0</v>
      </c>
      <c r="T235" s="147">
        <f t="shared" si="43"/>
        <v>0</v>
      </c>
      <c r="AR235" s="148" t="s">
        <v>215</v>
      </c>
      <c r="AT235" s="148" t="s">
        <v>168</v>
      </c>
      <c r="AU235" s="148" t="s">
        <v>173</v>
      </c>
      <c r="AY235" s="13" t="s">
        <v>164</v>
      </c>
      <c r="BE235" s="149">
        <f t="shared" si="44"/>
        <v>0</v>
      </c>
      <c r="BF235" s="149">
        <f t="shared" si="45"/>
        <v>0</v>
      </c>
      <c r="BG235" s="149">
        <f t="shared" si="46"/>
        <v>0</v>
      </c>
      <c r="BH235" s="149">
        <f t="shared" si="47"/>
        <v>0</v>
      </c>
      <c r="BI235" s="149">
        <f t="shared" si="48"/>
        <v>0</v>
      </c>
      <c r="BJ235" s="13" t="s">
        <v>173</v>
      </c>
      <c r="BK235" s="149">
        <f t="shared" si="49"/>
        <v>0</v>
      </c>
      <c r="BL235" s="13" t="s">
        <v>215</v>
      </c>
      <c r="BM235" s="148" t="s">
        <v>1182</v>
      </c>
    </row>
    <row r="236" spans="2:65" s="1" customFormat="1" ht="37.9" customHeight="1">
      <c r="B236" s="135"/>
      <c r="C236" s="155" t="s">
        <v>2925</v>
      </c>
      <c r="D236" s="155" t="s">
        <v>556</v>
      </c>
      <c r="E236" s="156" t="s">
        <v>2926</v>
      </c>
      <c r="F236" s="157" t="s">
        <v>2927</v>
      </c>
      <c r="G236" s="158" t="s">
        <v>192</v>
      </c>
      <c r="H236" s="159">
        <v>1</v>
      </c>
      <c r="I236" s="160"/>
      <c r="J236" s="161">
        <f t="shared" si="40"/>
        <v>0</v>
      </c>
      <c r="K236" s="162"/>
      <c r="L236" s="163"/>
      <c r="M236" s="164" t="s">
        <v>1</v>
      </c>
      <c r="N236" s="165" t="s">
        <v>40</v>
      </c>
      <c r="P236" s="146">
        <f t="shared" si="41"/>
        <v>0</v>
      </c>
      <c r="Q236" s="146">
        <v>0</v>
      </c>
      <c r="R236" s="146">
        <f t="shared" si="42"/>
        <v>0</v>
      </c>
      <c r="S236" s="146">
        <v>0</v>
      </c>
      <c r="T236" s="147">
        <f t="shared" si="43"/>
        <v>0</v>
      </c>
      <c r="AR236" s="148" t="s">
        <v>284</v>
      </c>
      <c r="AT236" s="148" t="s">
        <v>556</v>
      </c>
      <c r="AU236" s="148" t="s">
        <v>173</v>
      </c>
      <c r="AY236" s="13" t="s">
        <v>164</v>
      </c>
      <c r="BE236" s="149">
        <f t="shared" si="44"/>
        <v>0</v>
      </c>
      <c r="BF236" s="149">
        <f t="shared" si="45"/>
        <v>0</v>
      </c>
      <c r="BG236" s="149">
        <f t="shared" si="46"/>
        <v>0</v>
      </c>
      <c r="BH236" s="149">
        <f t="shared" si="47"/>
        <v>0</v>
      </c>
      <c r="BI236" s="149">
        <f t="shared" si="48"/>
        <v>0</v>
      </c>
      <c r="BJ236" s="13" t="s">
        <v>173</v>
      </c>
      <c r="BK236" s="149">
        <f t="shared" si="49"/>
        <v>0</v>
      </c>
      <c r="BL236" s="13" t="s">
        <v>215</v>
      </c>
      <c r="BM236" s="148" t="s">
        <v>1192</v>
      </c>
    </row>
    <row r="237" spans="2:65" s="1" customFormat="1" ht="16.5" customHeight="1">
      <c r="B237" s="135"/>
      <c r="C237" s="136" t="s">
        <v>2928</v>
      </c>
      <c r="D237" s="136" t="s">
        <v>168</v>
      </c>
      <c r="E237" s="137" t="s">
        <v>2929</v>
      </c>
      <c r="F237" s="138" t="s">
        <v>2930</v>
      </c>
      <c r="G237" s="139" t="s">
        <v>192</v>
      </c>
      <c r="H237" s="140">
        <v>8</v>
      </c>
      <c r="I237" s="141"/>
      <c r="J237" s="142">
        <f t="shared" si="40"/>
        <v>0</v>
      </c>
      <c r="K237" s="143"/>
      <c r="L237" s="28"/>
      <c r="M237" s="144" t="s">
        <v>1</v>
      </c>
      <c r="N237" s="145" t="s">
        <v>40</v>
      </c>
      <c r="P237" s="146">
        <f t="shared" si="41"/>
        <v>0</v>
      </c>
      <c r="Q237" s="146">
        <v>0</v>
      </c>
      <c r="R237" s="146">
        <f t="shared" si="42"/>
        <v>0</v>
      </c>
      <c r="S237" s="146">
        <v>0</v>
      </c>
      <c r="T237" s="147">
        <f t="shared" si="43"/>
        <v>0</v>
      </c>
      <c r="AR237" s="148" t="s">
        <v>215</v>
      </c>
      <c r="AT237" s="148" t="s">
        <v>168</v>
      </c>
      <c r="AU237" s="148" t="s">
        <v>173</v>
      </c>
      <c r="AY237" s="13" t="s">
        <v>164</v>
      </c>
      <c r="BE237" s="149">
        <f t="shared" si="44"/>
        <v>0</v>
      </c>
      <c r="BF237" s="149">
        <f t="shared" si="45"/>
        <v>0</v>
      </c>
      <c r="BG237" s="149">
        <f t="shared" si="46"/>
        <v>0</v>
      </c>
      <c r="BH237" s="149">
        <f t="shared" si="47"/>
        <v>0</v>
      </c>
      <c r="BI237" s="149">
        <f t="shared" si="48"/>
        <v>0</v>
      </c>
      <c r="BJ237" s="13" t="s">
        <v>173</v>
      </c>
      <c r="BK237" s="149">
        <f t="shared" si="49"/>
        <v>0</v>
      </c>
      <c r="BL237" s="13" t="s">
        <v>215</v>
      </c>
      <c r="BM237" s="148" t="s">
        <v>1200</v>
      </c>
    </row>
    <row r="238" spans="2:65" s="1" customFormat="1" ht="37.9" customHeight="1">
      <c r="B238" s="135"/>
      <c r="C238" s="155" t="s">
        <v>2931</v>
      </c>
      <c r="D238" s="155" t="s">
        <v>556</v>
      </c>
      <c r="E238" s="156" t="s">
        <v>2932</v>
      </c>
      <c r="F238" s="157" t="s">
        <v>2933</v>
      </c>
      <c r="G238" s="158" t="s">
        <v>192</v>
      </c>
      <c r="H238" s="159">
        <v>3</v>
      </c>
      <c r="I238" s="160"/>
      <c r="J238" s="161">
        <f t="shared" si="40"/>
        <v>0</v>
      </c>
      <c r="K238" s="162"/>
      <c r="L238" s="163"/>
      <c r="M238" s="164" t="s">
        <v>1</v>
      </c>
      <c r="N238" s="165" t="s">
        <v>40</v>
      </c>
      <c r="P238" s="146">
        <f t="shared" si="41"/>
        <v>0</v>
      </c>
      <c r="Q238" s="146">
        <v>0</v>
      </c>
      <c r="R238" s="146">
        <f t="shared" si="42"/>
        <v>0</v>
      </c>
      <c r="S238" s="146">
        <v>0</v>
      </c>
      <c r="T238" s="147">
        <f t="shared" si="43"/>
        <v>0</v>
      </c>
      <c r="AR238" s="148" t="s">
        <v>284</v>
      </c>
      <c r="AT238" s="148" t="s">
        <v>556</v>
      </c>
      <c r="AU238" s="148" t="s">
        <v>173</v>
      </c>
      <c r="AY238" s="13" t="s">
        <v>164</v>
      </c>
      <c r="BE238" s="149">
        <f t="shared" si="44"/>
        <v>0</v>
      </c>
      <c r="BF238" s="149">
        <f t="shared" si="45"/>
        <v>0</v>
      </c>
      <c r="BG238" s="149">
        <f t="shared" si="46"/>
        <v>0</v>
      </c>
      <c r="BH238" s="149">
        <f t="shared" si="47"/>
        <v>0</v>
      </c>
      <c r="BI238" s="149">
        <f t="shared" si="48"/>
        <v>0</v>
      </c>
      <c r="BJ238" s="13" t="s">
        <v>173</v>
      </c>
      <c r="BK238" s="149">
        <f t="shared" si="49"/>
        <v>0</v>
      </c>
      <c r="BL238" s="13" t="s">
        <v>215</v>
      </c>
      <c r="BM238" s="148" t="s">
        <v>1208</v>
      </c>
    </row>
    <row r="239" spans="2:65" s="1" customFormat="1" ht="24.2" customHeight="1">
      <c r="B239" s="135"/>
      <c r="C239" s="155" t="s">
        <v>2934</v>
      </c>
      <c r="D239" s="155" t="s">
        <v>556</v>
      </c>
      <c r="E239" s="156" t="s">
        <v>2935</v>
      </c>
      <c r="F239" s="157" t="s">
        <v>2936</v>
      </c>
      <c r="G239" s="158" t="s">
        <v>192</v>
      </c>
      <c r="H239" s="159">
        <v>5</v>
      </c>
      <c r="I239" s="160"/>
      <c r="J239" s="161">
        <f t="shared" si="40"/>
        <v>0</v>
      </c>
      <c r="K239" s="162"/>
      <c r="L239" s="163"/>
      <c r="M239" s="164" t="s">
        <v>1</v>
      </c>
      <c r="N239" s="165" t="s">
        <v>40</v>
      </c>
      <c r="P239" s="146">
        <f t="shared" si="41"/>
        <v>0</v>
      </c>
      <c r="Q239" s="146">
        <v>0</v>
      </c>
      <c r="R239" s="146">
        <f t="shared" si="42"/>
        <v>0</v>
      </c>
      <c r="S239" s="146">
        <v>0</v>
      </c>
      <c r="T239" s="147">
        <f t="shared" si="43"/>
        <v>0</v>
      </c>
      <c r="AR239" s="148" t="s">
        <v>284</v>
      </c>
      <c r="AT239" s="148" t="s">
        <v>556</v>
      </c>
      <c r="AU239" s="148" t="s">
        <v>173</v>
      </c>
      <c r="AY239" s="13" t="s">
        <v>164</v>
      </c>
      <c r="BE239" s="149">
        <f t="shared" si="44"/>
        <v>0</v>
      </c>
      <c r="BF239" s="149">
        <f t="shared" si="45"/>
        <v>0</v>
      </c>
      <c r="BG239" s="149">
        <f t="shared" si="46"/>
        <v>0</v>
      </c>
      <c r="BH239" s="149">
        <f t="shared" si="47"/>
        <v>0</v>
      </c>
      <c r="BI239" s="149">
        <f t="shared" si="48"/>
        <v>0</v>
      </c>
      <c r="BJ239" s="13" t="s">
        <v>173</v>
      </c>
      <c r="BK239" s="149">
        <f t="shared" si="49"/>
        <v>0</v>
      </c>
      <c r="BL239" s="13" t="s">
        <v>215</v>
      </c>
      <c r="BM239" s="148" t="s">
        <v>1216</v>
      </c>
    </row>
    <row r="240" spans="2:65" s="1" customFormat="1" ht="24.2" customHeight="1">
      <c r="B240" s="135"/>
      <c r="C240" s="136" t="s">
        <v>2937</v>
      </c>
      <c r="D240" s="136" t="s">
        <v>168</v>
      </c>
      <c r="E240" s="137" t="s">
        <v>2938</v>
      </c>
      <c r="F240" s="138" t="s">
        <v>2939</v>
      </c>
      <c r="G240" s="139" t="s">
        <v>249</v>
      </c>
      <c r="H240" s="140">
        <v>522.5</v>
      </c>
      <c r="I240" s="141"/>
      <c r="J240" s="142">
        <f t="shared" si="40"/>
        <v>0</v>
      </c>
      <c r="K240" s="143"/>
      <c r="L240" s="28"/>
      <c r="M240" s="144" t="s">
        <v>1</v>
      </c>
      <c r="N240" s="145" t="s">
        <v>40</v>
      </c>
      <c r="P240" s="146">
        <f t="shared" si="41"/>
        <v>0</v>
      </c>
      <c r="Q240" s="146">
        <v>0</v>
      </c>
      <c r="R240" s="146">
        <f t="shared" si="42"/>
        <v>0</v>
      </c>
      <c r="S240" s="146">
        <v>0</v>
      </c>
      <c r="T240" s="147">
        <f t="shared" si="43"/>
        <v>0</v>
      </c>
      <c r="AR240" s="148" t="s">
        <v>215</v>
      </c>
      <c r="AT240" s="148" t="s">
        <v>168</v>
      </c>
      <c r="AU240" s="148" t="s">
        <v>173</v>
      </c>
      <c r="AY240" s="13" t="s">
        <v>164</v>
      </c>
      <c r="BE240" s="149">
        <f t="shared" si="44"/>
        <v>0</v>
      </c>
      <c r="BF240" s="149">
        <f t="shared" si="45"/>
        <v>0</v>
      </c>
      <c r="BG240" s="149">
        <f t="shared" si="46"/>
        <v>0</v>
      </c>
      <c r="BH240" s="149">
        <f t="shared" si="47"/>
        <v>0</v>
      </c>
      <c r="BI240" s="149">
        <f t="shared" si="48"/>
        <v>0</v>
      </c>
      <c r="BJ240" s="13" t="s">
        <v>173</v>
      </c>
      <c r="BK240" s="149">
        <f t="shared" si="49"/>
        <v>0</v>
      </c>
      <c r="BL240" s="13" t="s">
        <v>215</v>
      </c>
      <c r="BM240" s="148" t="s">
        <v>1224</v>
      </c>
    </row>
    <row r="241" spans="2:65" s="1" customFormat="1" ht="24.2" customHeight="1">
      <c r="B241" s="135"/>
      <c r="C241" s="136" t="s">
        <v>2940</v>
      </c>
      <c r="D241" s="136" t="s">
        <v>168</v>
      </c>
      <c r="E241" s="137" t="s">
        <v>2941</v>
      </c>
      <c r="F241" s="138" t="s">
        <v>2942</v>
      </c>
      <c r="G241" s="139" t="s">
        <v>249</v>
      </c>
      <c r="H241" s="140">
        <v>23</v>
      </c>
      <c r="I241" s="141"/>
      <c r="J241" s="142">
        <f t="shared" si="40"/>
        <v>0</v>
      </c>
      <c r="K241" s="143"/>
      <c r="L241" s="28"/>
      <c r="M241" s="144" t="s">
        <v>1</v>
      </c>
      <c r="N241" s="145" t="s">
        <v>40</v>
      </c>
      <c r="P241" s="146">
        <f t="shared" si="41"/>
        <v>0</v>
      </c>
      <c r="Q241" s="146">
        <v>0</v>
      </c>
      <c r="R241" s="146">
        <f t="shared" si="42"/>
        <v>0</v>
      </c>
      <c r="S241" s="146">
        <v>0</v>
      </c>
      <c r="T241" s="147">
        <f t="shared" si="43"/>
        <v>0</v>
      </c>
      <c r="AR241" s="148" t="s">
        <v>215</v>
      </c>
      <c r="AT241" s="148" t="s">
        <v>168</v>
      </c>
      <c r="AU241" s="148" t="s">
        <v>173</v>
      </c>
      <c r="AY241" s="13" t="s">
        <v>164</v>
      </c>
      <c r="BE241" s="149">
        <f t="shared" si="44"/>
        <v>0</v>
      </c>
      <c r="BF241" s="149">
        <f t="shared" si="45"/>
        <v>0</v>
      </c>
      <c r="BG241" s="149">
        <f t="shared" si="46"/>
        <v>0</v>
      </c>
      <c r="BH241" s="149">
        <f t="shared" si="47"/>
        <v>0</v>
      </c>
      <c r="BI241" s="149">
        <f t="shared" si="48"/>
        <v>0</v>
      </c>
      <c r="BJ241" s="13" t="s">
        <v>173</v>
      </c>
      <c r="BK241" s="149">
        <f t="shared" si="49"/>
        <v>0</v>
      </c>
      <c r="BL241" s="13" t="s">
        <v>215</v>
      </c>
      <c r="BM241" s="148" t="s">
        <v>1232</v>
      </c>
    </row>
    <row r="242" spans="2:65" s="1" customFormat="1" ht="24.2" customHeight="1">
      <c r="B242" s="135"/>
      <c r="C242" s="136" t="s">
        <v>2943</v>
      </c>
      <c r="D242" s="136" t="s">
        <v>168</v>
      </c>
      <c r="E242" s="137" t="s">
        <v>2944</v>
      </c>
      <c r="F242" s="138" t="s">
        <v>2945</v>
      </c>
      <c r="G242" s="139" t="s">
        <v>274</v>
      </c>
      <c r="H242" s="140">
        <v>1.2130000000000001</v>
      </c>
      <c r="I242" s="141"/>
      <c r="J242" s="142">
        <f t="shared" si="40"/>
        <v>0</v>
      </c>
      <c r="K242" s="143"/>
      <c r="L242" s="28"/>
      <c r="M242" s="144" t="s">
        <v>1</v>
      </c>
      <c r="N242" s="145" t="s">
        <v>40</v>
      </c>
      <c r="P242" s="146">
        <f t="shared" si="41"/>
        <v>0</v>
      </c>
      <c r="Q242" s="146">
        <v>0</v>
      </c>
      <c r="R242" s="146">
        <f t="shared" si="42"/>
        <v>0</v>
      </c>
      <c r="S242" s="146">
        <v>0</v>
      </c>
      <c r="T242" s="147">
        <f t="shared" si="43"/>
        <v>0</v>
      </c>
      <c r="AR242" s="148" t="s">
        <v>215</v>
      </c>
      <c r="AT242" s="148" t="s">
        <v>168</v>
      </c>
      <c r="AU242" s="148" t="s">
        <v>173</v>
      </c>
      <c r="AY242" s="13" t="s">
        <v>164</v>
      </c>
      <c r="BE242" s="149">
        <f t="shared" si="44"/>
        <v>0</v>
      </c>
      <c r="BF242" s="149">
        <f t="shared" si="45"/>
        <v>0</v>
      </c>
      <c r="BG242" s="149">
        <f t="shared" si="46"/>
        <v>0</v>
      </c>
      <c r="BH242" s="149">
        <f t="shared" si="47"/>
        <v>0</v>
      </c>
      <c r="BI242" s="149">
        <f t="shared" si="48"/>
        <v>0</v>
      </c>
      <c r="BJ242" s="13" t="s">
        <v>173</v>
      </c>
      <c r="BK242" s="149">
        <f t="shared" si="49"/>
        <v>0</v>
      </c>
      <c r="BL242" s="13" t="s">
        <v>215</v>
      </c>
      <c r="BM242" s="148" t="s">
        <v>1242</v>
      </c>
    </row>
    <row r="243" spans="2:65" s="11" customFormat="1" ht="22.9" customHeight="1">
      <c r="B243" s="123"/>
      <c r="D243" s="124" t="s">
        <v>73</v>
      </c>
      <c r="E243" s="133" t="s">
        <v>2946</v>
      </c>
      <c r="F243" s="133" t="s">
        <v>2947</v>
      </c>
      <c r="I243" s="126"/>
      <c r="J243" s="134">
        <f>BK243</f>
        <v>0</v>
      </c>
      <c r="L243" s="123"/>
      <c r="M243" s="128"/>
      <c r="P243" s="129">
        <f>SUM(P244:P293)</f>
        <v>0</v>
      </c>
      <c r="R243" s="129">
        <f>SUM(R244:R293)</f>
        <v>0</v>
      </c>
      <c r="T243" s="130">
        <f>SUM(T244:T293)</f>
        <v>0</v>
      </c>
      <c r="AR243" s="124" t="s">
        <v>173</v>
      </c>
      <c r="AT243" s="131" t="s">
        <v>73</v>
      </c>
      <c r="AU243" s="131" t="s">
        <v>82</v>
      </c>
      <c r="AY243" s="124" t="s">
        <v>164</v>
      </c>
      <c r="BK243" s="132">
        <f>SUM(BK244:BK293)</f>
        <v>0</v>
      </c>
    </row>
    <row r="244" spans="2:65" s="1" customFormat="1" ht="33" customHeight="1">
      <c r="B244" s="135"/>
      <c r="C244" s="136" t="s">
        <v>2948</v>
      </c>
      <c r="D244" s="136" t="s">
        <v>168</v>
      </c>
      <c r="E244" s="137" t="s">
        <v>2949</v>
      </c>
      <c r="F244" s="138" t="s">
        <v>2950</v>
      </c>
      <c r="G244" s="139" t="s">
        <v>249</v>
      </c>
      <c r="H244" s="140">
        <v>51.5</v>
      </c>
      <c r="I244" s="141"/>
      <c r="J244" s="142">
        <f t="shared" ref="J244:J275" si="50">ROUND(I244*H244,2)</f>
        <v>0</v>
      </c>
      <c r="K244" s="143"/>
      <c r="L244" s="28"/>
      <c r="M244" s="144" t="s">
        <v>1</v>
      </c>
      <c r="N244" s="145" t="s">
        <v>40</v>
      </c>
      <c r="P244" s="146">
        <f t="shared" ref="P244:P275" si="51">O244*H244</f>
        <v>0</v>
      </c>
      <c r="Q244" s="146">
        <v>0</v>
      </c>
      <c r="R244" s="146">
        <f t="shared" ref="R244:R275" si="52">Q244*H244</f>
        <v>0</v>
      </c>
      <c r="S244" s="146">
        <v>0</v>
      </c>
      <c r="T244" s="147">
        <f t="shared" ref="T244:T275" si="53">S244*H244</f>
        <v>0</v>
      </c>
      <c r="AR244" s="148" t="s">
        <v>215</v>
      </c>
      <c r="AT244" s="148" t="s">
        <v>168</v>
      </c>
      <c r="AU244" s="148" t="s">
        <v>173</v>
      </c>
      <c r="AY244" s="13" t="s">
        <v>164</v>
      </c>
      <c r="BE244" s="149">
        <f t="shared" ref="BE244:BE275" si="54">IF(N244="základná",J244,0)</f>
        <v>0</v>
      </c>
      <c r="BF244" s="149">
        <f t="shared" ref="BF244:BF275" si="55">IF(N244="znížená",J244,0)</f>
        <v>0</v>
      </c>
      <c r="BG244" s="149">
        <f t="shared" ref="BG244:BG275" si="56">IF(N244="zákl. prenesená",J244,0)</f>
        <v>0</v>
      </c>
      <c r="BH244" s="149">
        <f t="shared" ref="BH244:BH275" si="57">IF(N244="zníž. prenesená",J244,0)</f>
        <v>0</v>
      </c>
      <c r="BI244" s="149">
        <f t="shared" ref="BI244:BI275" si="58">IF(N244="nulová",J244,0)</f>
        <v>0</v>
      </c>
      <c r="BJ244" s="13" t="s">
        <v>173</v>
      </c>
      <c r="BK244" s="149">
        <f t="shared" ref="BK244:BK275" si="59">ROUND(I244*H244,2)</f>
        <v>0</v>
      </c>
      <c r="BL244" s="13" t="s">
        <v>215</v>
      </c>
      <c r="BM244" s="148" t="s">
        <v>1250</v>
      </c>
    </row>
    <row r="245" spans="2:65" s="1" customFormat="1" ht="33" customHeight="1">
      <c r="B245" s="135"/>
      <c r="C245" s="136" t="s">
        <v>2951</v>
      </c>
      <c r="D245" s="136" t="s">
        <v>168</v>
      </c>
      <c r="E245" s="137" t="s">
        <v>2952</v>
      </c>
      <c r="F245" s="138" t="s">
        <v>2953</v>
      </c>
      <c r="G245" s="139" t="s">
        <v>249</v>
      </c>
      <c r="H245" s="140">
        <v>83</v>
      </c>
      <c r="I245" s="141"/>
      <c r="J245" s="142">
        <f t="shared" si="50"/>
        <v>0</v>
      </c>
      <c r="K245" s="143"/>
      <c r="L245" s="28"/>
      <c r="M245" s="144" t="s">
        <v>1</v>
      </c>
      <c r="N245" s="145" t="s">
        <v>40</v>
      </c>
      <c r="P245" s="146">
        <f t="shared" si="51"/>
        <v>0</v>
      </c>
      <c r="Q245" s="146">
        <v>0</v>
      </c>
      <c r="R245" s="146">
        <f t="shared" si="52"/>
        <v>0</v>
      </c>
      <c r="S245" s="146">
        <v>0</v>
      </c>
      <c r="T245" s="147">
        <f t="shared" si="53"/>
        <v>0</v>
      </c>
      <c r="AR245" s="148" t="s">
        <v>215</v>
      </c>
      <c r="AT245" s="148" t="s">
        <v>168</v>
      </c>
      <c r="AU245" s="148" t="s">
        <v>173</v>
      </c>
      <c r="AY245" s="13" t="s">
        <v>164</v>
      </c>
      <c r="BE245" s="149">
        <f t="shared" si="54"/>
        <v>0</v>
      </c>
      <c r="BF245" s="149">
        <f t="shared" si="55"/>
        <v>0</v>
      </c>
      <c r="BG245" s="149">
        <f t="shared" si="56"/>
        <v>0</v>
      </c>
      <c r="BH245" s="149">
        <f t="shared" si="57"/>
        <v>0</v>
      </c>
      <c r="BI245" s="149">
        <f t="shared" si="58"/>
        <v>0</v>
      </c>
      <c r="BJ245" s="13" t="s">
        <v>173</v>
      </c>
      <c r="BK245" s="149">
        <f t="shared" si="59"/>
        <v>0</v>
      </c>
      <c r="BL245" s="13" t="s">
        <v>215</v>
      </c>
      <c r="BM245" s="148" t="s">
        <v>1258</v>
      </c>
    </row>
    <row r="246" spans="2:65" s="1" customFormat="1" ht="24.2" customHeight="1">
      <c r="B246" s="135"/>
      <c r="C246" s="136" t="s">
        <v>2954</v>
      </c>
      <c r="D246" s="136" t="s">
        <v>168</v>
      </c>
      <c r="E246" s="137" t="s">
        <v>2955</v>
      </c>
      <c r="F246" s="138" t="s">
        <v>2956</v>
      </c>
      <c r="G246" s="139" t="s">
        <v>2425</v>
      </c>
      <c r="H246" s="140">
        <v>1</v>
      </c>
      <c r="I246" s="141"/>
      <c r="J246" s="142">
        <f t="shared" si="50"/>
        <v>0</v>
      </c>
      <c r="K246" s="143"/>
      <c r="L246" s="28"/>
      <c r="M246" s="144" t="s">
        <v>1</v>
      </c>
      <c r="N246" s="145" t="s">
        <v>40</v>
      </c>
      <c r="P246" s="146">
        <f t="shared" si="51"/>
        <v>0</v>
      </c>
      <c r="Q246" s="146">
        <v>0</v>
      </c>
      <c r="R246" s="146">
        <f t="shared" si="52"/>
        <v>0</v>
      </c>
      <c r="S246" s="146">
        <v>0</v>
      </c>
      <c r="T246" s="147">
        <f t="shared" si="53"/>
        <v>0</v>
      </c>
      <c r="AR246" s="148" t="s">
        <v>215</v>
      </c>
      <c r="AT246" s="148" t="s">
        <v>168</v>
      </c>
      <c r="AU246" s="148" t="s">
        <v>173</v>
      </c>
      <c r="AY246" s="13" t="s">
        <v>164</v>
      </c>
      <c r="BE246" s="149">
        <f t="shared" si="54"/>
        <v>0</v>
      </c>
      <c r="BF246" s="149">
        <f t="shared" si="55"/>
        <v>0</v>
      </c>
      <c r="BG246" s="149">
        <f t="shared" si="56"/>
        <v>0</v>
      </c>
      <c r="BH246" s="149">
        <f t="shared" si="57"/>
        <v>0</v>
      </c>
      <c r="BI246" s="149">
        <f t="shared" si="58"/>
        <v>0</v>
      </c>
      <c r="BJ246" s="13" t="s">
        <v>173</v>
      </c>
      <c r="BK246" s="149">
        <f t="shared" si="59"/>
        <v>0</v>
      </c>
      <c r="BL246" s="13" t="s">
        <v>215</v>
      </c>
      <c r="BM246" s="148" t="s">
        <v>1266</v>
      </c>
    </row>
    <row r="247" spans="2:65" s="1" customFormat="1" ht="24.2" customHeight="1">
      <c r="B247" s="135"/>
      <c r="C247" s="136" t="s">
        <v>2957</v>
      </c>
      <c r="D247" s="136" t="s">
        <v>168</v>
      </c>
      <c r="E247" s="137" t="s">
        <v>2958</v>
      </c>
      <c r="F247" s="138" t="s">
        <v>2959</v>
      </c>
      <c r="G247" s="139" t="s">
        <v>2425</v>
      </c>
      <c r="H247" s="140">
        <v>1</v>
      </c>
      <c r="I247" s="141"/>
      <c r="J247" s="142">
        <f t="shared" si="50"/>
        <v>0</v>
      </c>
      <c r="K247" s="143"/>
      <c r="L247" s="28"/>
      <c r="M247" s="144" t="s">
        <v>1</v>
      </c>
      <c r="N247" s="145" t="s">
        <v>40</v>
      </c>
      <c r="P247" s="146">
        <f t="shared" si="51"/>
        <v>0</v>
      </c>
      <c r="Q247" s="146">
        <v>0</v>
      </c>
      <c r="R247" s="146">
        <f t="shared" si="52"/>
        <v>0</v>
      </c>
      <c r="S247" s="146">
        <v>0</v>
      </c>
      <c r="T247" s="147">
        <f t="shared" si="53"/>
        <v>0</v>
      </c>
      <c r="AR247" s="148" t="s">
        <v>215</v>
      </c>
      <c r="AT247" s="148" t="s">
        <v>168</v>
      </c>
      <c r="AU247" s="148" t="s">
        <v>173</v>
      </c>
      <c r="AY247" s="13" t="s">
        <v>164</v>
      </c>
      <c r="BE247" s="149">
        <f t="shared" si="54"/>
        <v>0</v>
      </c>
      <c r="BF247" s="149">
        <f t="shared" si="55"/>
        <v>0</v>
      </c>
      <c r="BG247" s="149">
        <f t="shared" si="56"/>
        <v>0</v>
      </c>
      <c r="BH247" s="149">
        <f t="shared" si="57"/>
        <v>0</v>
      </c>
      <c r="BI247" s="149">
        <f t="shared" si="58"/>
        <v>0</v>
      </c>
      <c r="BJ247" s="13" t="s">
        <v>173</v>
      </c>
      <c r="BK247" s="149">
        <f t="shared" si="59"/>
        <v>0</v>
      </c>
      <c r="BL247" s="13" t="s">
        <v>215</v>
      </c>
      <c r="BM247" s="148" t="s">
        <v>1274</v>
      </c>
    </row>
    <row r="248" spans="2:65" s="1" customFormat="1" ht="24.2" customHeight="1">
      <c r="B248" s="135"/>
      <c r="C248" s="136" t="s">
        <v>2960</v>
      </c>
      <c r="D248" s="136" t="s">
        <v>168</v>
      </c>
      <c r="E248" s="137" t="s">
        <v>2961</v>
      </c>
      <c r="F248" s="138" t="s">
        <v>2962</v>
      </c>
      <c r="G248" s="139" t="s">
        <v>249</v>
      </c>
      <c r="H248" s="140">
        <v>86</v>
      </c>
      <c r="I248" s="141"/>
      <c r="J248" s="142">
        <f t="shared" si="50"/>
        <v>0</v>
      </c>
      <c r="K248" s="143"/>
      <c r="L248" s="28"/>
      <c r="M248" s="144" t="s">
        <v>1</v>
      </c>
      <c r="N248" s="145" t="s">
        <v>40</v>
      </c>
      <c r="P248" s="146">
        <f t="shared" si="51"/>
        <v>0</v>
      </c>
      <c r="Q248" s="146">
        <v>0</v>
      </c>
      <c r="R248" s="146">
        <f t="shared" si="52"/>
        <v>0</v>
      </c>
      <c r="S248" s="146">
        <v>0</v>
      </c>
      <c r="T248" s="147">
        <f t="shared" si="53"/>
        <v>0</v>
      </c>
      <c r="AR248" s="148" t="s">
        <v>215</v>
      </c>
      <c r="AT248" s="148" t="s">
        <v>168</v>
      </c>
      <c r="AU248" s="148" t="s">
        <v>173</v>
      </c>
      <c r="AY248" s="13" t="s">
        <v>164</v>
      </c>
      <c r="BE248" s="149">
        <f t="shared" si="54"/>
        <v>0</v>
      </c>
      <c r="BF248" s="149">
        <f t="shared" si="55"/>
        <v>0</v>
      </c>
      <c r="BG248" s="149">
        <f t="shared" si="56"/>
        <v>0</v>
      </c>
      <c r="BH248" s="149">
        <f t="shared" si="57"/>
        <v>0</v>
      </c>
      <c r="BI248" s="149">
        <f t="shared" si="58"/>
        <v>0</v>
      </c>
      <c r="BJ248" s="13" t="s">
        <v>173</v>
      </c>
      <c r="BK248" s="149">
        <f t="shared" si="59"/>
        <v>0</v>
      </c>
      <c r="BL248" s="13" t="s">
        <v>215</v>
      </c>
      <c r="BM248" s="148" t="s">
        <v>1282</v>
      </c>
    </row>
    <row r="249" spans="2:65" s="1" customFormat="1" ht="33" customHeight="1">
      <c r="B249" s="135"/>
      <c r="C249" s="136" t="s">
        <v>2963</v>
      </c>
      <c r="D249" s="136" t="s">
        <v>168</v>
      </c>
      <c r="E249" s="137" t="s">
        <v>2964</v>
      </c>
      <c r="F249" s="138" t="s">
        <v>2965</v>
      </c>
      <c r="G249" s="139" t="s">
        <v>249</v>
      </c>
      <c r="H249" s="140">
        <v>243</v>
      </c>
      <c r="I249" s="141"/>
      <c r="J249" s="142">
        <f t="shared" si="50"/>
        <v>0</v>
      </c>
      <c r="K249" s="143"/>
      <c r="L249" s="28"/>
      <c r="M249" s="144" t="s">
        <v>1</v>
      </c>
      <c r="N249" s="145" t="s">
        <v>40</v>
      </c>
      <c r="P249" s="146">
        <f t="shared" si="51"/>
        <v>0</v>
      </c>
      <c r="Q249" s="146">
        <v>0</v>
      </c>
      <c r="R249" s="146">
        <f t="shared" si="52"/>
        <v>0</v>
      </c>
      <c r="S249" s="146">
        <v>0</v>
      </c>
      <c r="T249" s="147">
        <f t="shared" si="53"/>
        <v>0</v>
      </c>
      <c r="AR249" s="148" t="s">
        <v>215</v>
      </c>
      <c r="AT249" s="148" t="s">
        <v>168</v>
      </c>
      <c r="AU249" s="148" t="s">
        <v>173</v>
      </c>
      <c r="AY249" s="13" t="s">
        <v>164</v>
      </c>
      <c r="BE249" s="149">
        <f t="shared" si="54"/>
        <v>0</v>
      </c>
      <c r="BF249" s="149">
        <f t="shared" si="55"/>
        <v>0</v>
      </c>
      <c r="BG249" s="149">
        <f t="shared" si="56"/>
        <v>0</v>
      </c>
      <c r="BH249" s="149">
        <f t="shared" si="57"/>
        <v>0</v>
      </c>
      <c r="BI249" s="149">
        <f t="shared" si="58"/>
        <v>0</v>
      </c>
      <c r="BJ249" s="13" t="s">
        <v>173</v>
      </c>
      <c r="BK249" s="149">
        <f t="shared" si="59"/>
        <v>0</v>
      </c>
      <c r="BL249" s="13" t="s">
        <v>215</v>
      </c>
      <c r="BM249" s="148" t="s">
        <v>1290</v>
      </c>
    </row>
    <row r="250" spans="2:65" s="1" customFormat="1" ht="33" customHeight="1">
      <c r="B250" s="135"/>
      <c r="C250" s="136" t="s">
        <v>2966</v>
      </c>
      <c r="D250" s="136" t="s">
        <v>168</v>
      </c>
      <c r="E250" s="137" t="s">
        <v>2967</v>
      </c>
      <c r="F250" s="138" t="s">
        <v>2968</v>
      </c>
      <c r="G250" s="139" t="s">
        <v>249</v>
      </c>
      <c r="H250" s="140">
        <v>150</v>
      </c>
      <c r="I250" s="141"/>
      <c r="J250" s="142">
        <f t="shared" si="50"/>
        <v>0</v>
      </c>
      <c r="K250" s="143"/>
      <c r="L250" s="28"/>
      <c r="M250" s="144" t="s">
        <v>1</v>
      </c>
      <c r="N250" s="145" t="s">
        <v>40</v>
      </c>
      <c r="P250" s="146">
        <f t="shared" si="51"/>
        <v>0</v>
      </c>
      <c r="Q250" s="146">
        <v>0</v>
      </c>
      <c r="R250" s="146">
        <f t="shared" si="52"/>
        <v>0</v>
      </c>
      <c r="S250" s="146">
        <v>0</v>
      </c>
      <c r="T250" s="147">
        <f t="shared" si="53"/>
        <v>0</v>
      </c>
      <c r="AR250" s="148" t="s">
        <v>215</v>
      </c>
      <c r="AT250" s="148" t="s">
        <v>168</v>
      </c>
      <c r="AU250" s="148" t="s">
        <v>173</v>
      </c>
      <c r="AY250" s="13" t="s">
        <v>164</v>
      </c>
      <c r="BE250" s="149">
        <f t="shared" si="54"/>
        <v>0</v>
      </c>
      <c r="BF250" s="149">
        <f t="shared" si="55"/>
        <v>0</v>
      </c>
      <c r="BG250" s="149">
        <f t="shared" si="56"/>
        <v>0</v>
      </c>
      <c r="BH250" s="149">
        <f t="shared" si="57"/>
        <v>0</v>
      </c>
      <c r="BI250" s="149">
        <f t="shared" si="58"/>
        <v>0</v>
      </c>
      <c r="BJ250" s="13" t="s">
        <v>173</v>
      </c>
      <c r="BK250" s="149">
        <f t="shared" si="59"/>
        <v>0</v>
      </c>
      <c r="BL250" s="13" t="s">
        <v>215</v>
      </c>
      <c r="BM250" s="148" t="s">
        <v>1298</v>
      </c>
    </row>
    <row r="251" spans="2:65" s="1" customFormat="1" ht="33" customHeight="1">
      <c r="B251" s="135"/>
      <c r="C251" s="136" t="s">
        <v>2969</v>
      </c>
      <c r="D251" s="136" t="s">
        <v>168</v>
      </c>
      <c r="E251" s="137" t="s">
        <v>2970</v>
      </c>
      <c r="F251" s="138" t="s">
        <v>2971</v>
      </c>
      <c r="G251" s="139" t="s">
        <v>249</v>
      </c>
      <c r="H251" s="140">
        <v>56</v>
      </c>
      <c r="I251" s="141"/>
      <c r="J251" s="142">
        <f t="shared" si="50"/>
        <v>0</v>
      </c>
      <c r="K251" s="143"/>
      <c r="L251" s="28"/>
      <c r="M251" s="144" t="s">
        <v>1</v>
      </c>
      <c r="N251" s="145" t="s">
        <v>40</v>
      </c>
      <c r="P251" s="146">
        <f t="shared" si="51"/>
        <v>0</v>
      </c>
      <c r="Q251" s="146">
        <v>0</v>
      </c>
      <c r="R251" s="146">
        <f t="shared" si="52"/>
        <v>0</v>
      </c>
      <c r="S251" s="146">
        <v>0</v>
      </c>
      <c r="T251" s="147">
        <f t="shared" si="53"/>
        <v>0</v>
      </c>
      <c r="AR251" s="148" t="s">
        <v>215</v>
      </c>
      <c r="AT251" s="148" t="s">
        <v>168</v>
      </c>
      <c r="AU251" s="148" t="s">
        <v>173</v>
      </c>
      <c r="AY251" s="13" t="s">
        <v>164</v>
      </c>
      <c r="BE251" s="149">
        <f t="shared" si="54"/>
        <v>0</v>
      </c>
      <c r="BF251" s="149">
        <f t="shared" si="55"/>
        <v>0</v>
      </c>
      <c r="BG251" s="149">
        <f t="shared" si="56"/>
        <v>0</v>
      </c>
      <c r="BH251" s="149">
        <f t="shared" si="57"/>
        <v>0</v>
      </c>
      <c r="BI251" s="149">
        <f t="shared" si="58"/>
        <v>0</v>
      </c>
      <c r="BJ251" s="13" t="s">
        <v>173</v>
      </c>
      <c r="BK251" s="149">
        <f t="shared" si="59"/>
        <v>0</v>
      </c>
      <c r="BL251" s="13" t="s">
        <v>215</v>
      </c>
      <c r="BM251" s="148" t="s">
        <v>1306</v>
      </c>
    </row>
    <row r="252" spans="2:65" s="1" customFormat="1" ht="33" customHeight="1">
      <c r="B252" s="135"/>
      <c r="C252" s="136" t="s">
        <v>2972</v>
      </c>
      <c r="D252" s="136" t="s">
        <v>168</v>
      </c>
      <c r="E252" s="137" t="s">
        <v>2973</v>
      </c>
      <c r="F252" s="138" t="s">
        <v>2974</v>
      </c>
      <c r="G252" s="139" t="s">
        <v>249</v>
      </c>
      <c r="H252" s="140">
        <v>64.5</v>
      </c>
      <c r="I252" s="141"/>
      <c r="J252" s="142">
        <f t="shared" si="50"/>
        <v>0</v>
      </c>
      <c r="K252" s="143"/>
      <c r="L252" s="28"/>
      <c r="M252" s="144" t="s">
        <v>1</v>
      </c>
      <c r="N252" s="145" t="s">
        <v>40</v>
      </c>
      <c r="P252" s="146">
        <f t="shared" si="51"/>
        <v>0</v>
      </c>
      <c r="Q252" s="146">
        <v>0</v>
      </c>
      <c r="R252" s="146">
        <f t="shared" si="52"/>
        <v>0</v>
      </c>
      <c r="S252" s="146">
        <v>0</v>
      </c>
      <c r="T252" s="147">
        <f t="shared" si="53"/>
        <v>0</v>
      </c>
      <c r="AR252" s="148" t="s">
        <v>215</v>
      </c>
      <c r="AT252" s="148" t="s">
        <v>168</v>
      </c>
      <c r="AU252" s="148" t="s">
        <v>173</v>
      </c>
      <c r="AY252" s="13" t="s">
        <v>164</v>
      </c>
      <c r="BE252" s="149">
        <f t="shared" si="54"/>
        <v>0</v>
      </c>
      <c r="BF252" s="149">
        <f t="shared" si="55"/>
        <v>0</v>
      </c>
      <c r="BG252" s="149">
        <f t="shared" si="56"/>
        <v>0</v>
      </c>
      <c r="BH252" s="149">
        <f t="shared" si="57"/>
        <v>0</v>
      </c>
      <c r="BI252" s="149">
        <f t="shared" si="58"/>
        <v>0</v>
      </c>
      <c r="BJ252" s="13" t="s">
        <v>173</v>
      </c>
      <c r="BK252" s="149">
        <f t="shared" si="59"/>
        <v>0</v>
      </c>
      <c r="BL252" s="13" t="s">
        <v>215</v>
      </c>
      <c r="BM252" s="148" t="s">
        <v>1314</v>
      </c>
    </row>
    <row r="253" spans="2:65" s="1" customFormat="1" ht="33" customHeight="1">
      <c r="B253" s="135"/>
      <c r="C253" s="136" t="s">
        <v>2975</v>
      </c>
      <c r="D253" s="136" t="s">
        <v>168</v>
      </c>
      <c r="E253" s="137" t="s">
        <v>2976</v>
      </c>
      <c r="F253" s="138" t="s">
        <v>2977</v>
      </c>
      <c r="G253" s="139" t="s">
        <v>249</v>
      </c>
      <c r="H253" s="140">
        <v>19</v>
      </c>
      <c r="I253" s="141"/>
      <c r="J253" s="142">
        <f t="shared" si="50"/>
        <v>0</v>
      </c>
      <c r="K253" s="143"/>
      <c r="L253" s="28"/>
      <c r="M253" s="144" t="s">
        <v>1</v>
      </c>
      <c r="N253" s="145" t="s">
        <v>40</v>
      </c>
      <c r="P253" s="146">
        <f t="shared" si="51"/>
        <v>0</v>
      </c>
      <c r="Q253" s="146">
        <v>0</v>
      </c>
      <c r="R253" s="146">
        <f t="shared" si="52"/>
        <v>0</v>
      </c>
      <c r="S253" s="146">
        <v>0</v>
      </c>
      <c r="T253" s="147">
        <f t="shared" si="53"/>
        <v>0</v>
      </c>
      <c r="AR253" s="148" t="s">
        <v>215</v>
      </c>
      <c r="AT253" s="148" t="s">
        <v>168</v>
      </c>
      <c r="AU253" s="148" t="s">
        <v>173</v>
      </c>
      <c r="AY253" s="13" t="s">
        <v>164</v>
      </c>
      <c r="BE253" s="149">
        <f t="shared" si="54"/>
        <v>0</v>
      </c>
      <c r="BF253" s="149">
        <f t="shared" si="55"/>
        <v>0</v>
      </c>
      <c r="BG253" s="149">
        <f t="shared" si="56"/>
        <v>0</v>
      </c>
      <c r="BH253" s="149">
        <f t="shared" si="57"/>
        <v>0</v>
      </c>
      <c r="BI253" s="149">
        <f t="shared" si="58"/>
        <v>0</v>
      </c>
      <c r="BJ253" s="13" t="s">
        <v>173</v>
      </c>
      <c r="BK253" s="149">
        <f t="shared" si="59"/>
        <v>0</v>
      </c>
      <c r="BL253" s="13" t="s">
        <v>215</v>
      </c>
      <c r="BM253" s="148" t="s">
        <v>1322</v>
      </c>
    </row>
    <row r="254" spans="2:65" s="1" customFormat="1" ht="33" customHeight="1">
      <c r="B254" s="135"/>
      <c r="C254" s="136" t="s">
        <v>2978</v>
      </c>
      <c r="D254" s="136" t="s">
        <v>168</v>
      </c>
      <c r="E254" s="137" t="s">
        <v>2979</v>
      </c>
      <c r="F254" s="138" t="s">
        <v>2980</v>
      </c>
      <c r="G254" s="139" t="s">
        <v>249</v>
      </c>
      <c r="H254" s="140">
        <v>45</v>
      </c>
      <c r="I254" s="141"/>
      <c r="J254" s="142">
        <f t="shared" si="50"/>
        <v>0</v>
      </c>
      <c r="K254" s="143"/>
      <c r="L254" s="28"/>
      <c r="M254" s="144" t="s">
        <v>1</v>
      </c>
      <c r="N254" s="145" t="s">
        <v>40</v>
      </c>
      <c r="P254" s="146">
        <f t="shared" si="51"/>
        <v>0</v>
      </c>
      <c r="Q254" s="146">
        <v>0</v>
      </c>
      <c r="R254" s="146">
        <f t="shared" si="52"/>
        <v>0</v>
      </c>
      <c r="S254" s="146">
        <v>0</v>
      </c>
      <c r="T254" s="147">
        <f t="shared" si="53"/>
        <v>0</v>
      </c>
      <c r="AR254" s="148" t="s">
        <v>215</v>
      </c>
      <c r="AT254" s="148" t="s">
        <v>168</v>
      </c>
      <c r="AU254" s="148" t="s">
        <v>173</v>
      </c>
      <c r="AY254" s="13" t="s">
        <v>164</v>
      </c>
      <c r="BE254" s="149">
        <f t="shared" si="54"/>
        <v>0</v>
      </c>
      <c r="BF254" s="149">
        <f t="shared" si="55"/>
        <v>0</v>
      </c>
      <c r="BG254" s="149">
        <f t="shared" si="56"/>
        <v>0</v>
      </c>
      <c r="BH254" s="149">
        <f t="shared" si="57"/>
        <v>0</v>
      </c>
      <c r="BI254" s="149">
        <f t="shared" si="58"/>
        <v>0</v>
      </c>
      <c r="BJ254" s="13" t="s">
        <v>173</v>
      </c>
      <c r="BK254" s="149">
        <f t="shared" si="59"/>
        <v>0</v>
      </c>
      <c r="BL254" s="13" t="s">
        <v>215</v>
      </c>
      <c r="BM254" s="148" t="s">
        <v>1330</v>
      </c>
    </row>
    <row r="255" spans="2:65" s="1" customFormat="1" ht="33" customHeight="1">
      <c r="B255" s="135"/>
      <c r="C255" s="136" t="s">
        <v>2981</v>
      </c>
      <c r="D255" s="136" t="s">
        <v>168</v>
      </c>
      <c r="E255" s="137" t="s">
        <v>2982</v>
      </c>
      <c r="F255" s="138" t="s">
        <v>2983</v>
      </c>
      <c r="G255" s="139" t="s">
        <v>249</v>
      </c>
      <c r="H255" s="140">
        <v>44</v>
      </c>
      <c r="I255" s="141"/>
      <c r="J255" s="142">
        <f t="shared" si="50"/>
        <v>0</v>
      </c>
      <c r="K255" s="143"/>
      <c r="L255" s="28"/>
      <c r="M255" s="144" t="s">
        <v>1</v>
      </c>
      <c r="N255" s="145" t="s">
        <v>40</v>
      </c>
      <c r="P255" s="146">
        <f t="shared" si="51"/>
        <v>0</v>
      </c>
      <c r="Q255" s="146">
        <v>0</v>
      </c>
      <c r="R255" s="146">
        <f t="shared" si="52"/>
        <v>0</v>
      </c>
      <c r="S255" s="146">
        <v>0</v>
      </c>
      <c r="T255" s="147">
        <f t="shared" si="53"/>
        <v>0</v>
      </c>
      <c r="AR255" s="148" t="s">
        <v>215</v>
      </c>
      <c r="AT255" s="148" t="s">
        <v>168</v>
      </c>
      <c r="AU255" s="148" t="s">
        <v>173</v>
      </c>
      <c r="AY255" s="13" t="s">
        <v>164</v>
      </c>
      <c r="BE255" s="149">
        <f t="shared" si="54"/>
        <v>0</v>
      </c>
      <c r="BF255" s="149">
        <f t="shared" si="55"/>
        <v>0</v>
      </c>
      <c r="BG255" s="149">
        <f t="shared" si="56"/>
        <v>0</v>
      </c>
      <c r="BH255" s="149">
        <f t="shared" si="57"/>
        <v>0</v>
      </c>
      <c r="BI255" s="149">
        <f t="shared" si="58"/>
        <v>0</v>
      </c>
      <c r="BJ255" s="13" t="s">
        <v>173</v>
      </c>
      <c r="BK255" s="149">
        <f t="shared" si="59"/>
        <v>0</v>
      </c>
      <c r="BL255" s="13" t="s">
        <v>215</v>
      </c>
      <c r="BM255" s="148" t="s">
        <v>1338</v>
      </c>
    </row>
    <row r="256" spans="2:65" s="1" customFormat="1" ht="21.75" customHeight="1">
      <c r="B256" s="135"/>
      <c r="C256" s="136" t="s">
        <v>2984</v>
      </c>
      <c r="D256" s="136" t="s">
        <v>168</v>
      </c>
      <c r="E256" s="137" t="s">
        <v>2985</v>
      </c>
      <c r="F256" s="138" t="s">
        <v>2986</v>
      </c>
      <c r="G256" s="139" t="s">
        <v>249</v>
      </c>
      <c r="H256" s="140">
        <v>51.5</v>
      </c>
      <c r="I256" s="141"/>
      <c r="J256" s="142">
        <f t="shared" si="50"/>
        <v>0</v>
      </c>
      <c r="K256" s="143"/>
      <c r="L256" s="28"/>
      <c r="M256" s="144" t="s">
        <v>1</v>
      </c>
      <c r="N256" s="145" t="s">
        <v>40</v>
      </c>
      <c r="P256" s="146">
        <f t="shared" si="51"/>
        <v>0</v>
      </c>
      <c r="Q256" s="146">
        <v>0</v>
      </c>
      <c r="R256" s="146">
        <f t="shared" si="52"/>
        <v>0</v>
      </c>
      <c r="S256" s="146">
        <v>0</v>
      </c>
      <c r="T256" s="147">
        <f t="shared" si="53"/>
        <v>0</v>
      </c>
      <c r="AR256" s="148" t="s">
        <v>215</v>
      </c>
      <c r="AT256" s="148" t="s">
        <v>168</v>
      </c>
      <c r="AU256" s="148" t="s">
        <v>173</v>
      </c>
      <c r="AY256" s="13" t="s">
        <v>164</v>
      </c>
      <c r="BE256" s="149">
        <f t="shared" si="54"/>
        <v>0</v>
      </c>
      <c r="BF256" s="149">
        <f t="shared" si="55"/>
        <v>0</v>
      </c>
      <c r="BG256" s="149">
        <f t="shared" si="56"/>
        <v>0</v>
      </c>
      <c r="BH256" s="149">
        <f t="shared" si="57"/>
        <v>0</v>
      </c>
      <c r="BI256" s="149">
        <f t="shared" si="58"/>
        <v>0</v>
      </c>
      <c r="BJ256" s="13" t="s">
        <v>173</v>
      </c>
      <c r="BK256" s="149">
        <f t="shared" si="59"/>
        <v>0</v>
      </c>
      <c r="BL256" s="13" t="s">
        <v>215</v>
      </c>
      <c r="BM256" s="148" t="s">
        <v>1346</v>
      </c>
    </row>
    <row r="257" spans="2:65" s="1" customFormat="1" ht="21.75" customHeight="1">
      <c r="B257" s="135"/>
      <c r="C257" s="136" t="s">
        <v>2987</v>
      </c>
      <c r="D257" s="136" t="s">
        <v>168</v>
      </c>
      <c r="E257" s="137" t="s">
        <v>2988</v>
      </c>
      <c r="F257" s="138" t="s">
        <v>2989</v>
      </c>
      <c r="G257" s="139" t="s">
        <v>249</v>
      </c>
      <c r="H257" s="140">
        <v>82.5</v>
      </c>
      <c r="I257" s="141"/>
      <c r="J257" s="142">
        <f t="shared" si="50"/>
        <v>0</v>
      </c>
      <c r="K257" s="143"/>
      <c r="L257" s="28"/>
      <c r="M257" s="144" t="s">
        <v>1</v>
      </c>
      <c r="N257" s="145" t="s">
        <v>40</v>
      </c>
      <c r="P257" s="146">
        <f t="shared" si="51"/>
        <v>0</v>
      </c>
      <c r="Q257" s="146">
        <v>0</v>
      </c>
      <c r="R257" s="146">
        <f t="shared" si="52"/>
        <v>0</v>
      </c>
      <c r="S257" s="146">
        <v>0</v>
      </c>
      <c r="T257" s="147">
        <f t="shared" si="53"/>
        <v>0</v>
      </c>
      <c r="AR257" s="148" t="s">
        <v>215</v>
      </c>
      <c r="AT257" s="148" t="s">
        <v>168</v>
      </c>
      <c r="AU257" s="148" t="s">
        <v>173</v>
      </c>
      <c r="AY257" s="13" t="s">
        <v>164</v>
      </c>
      <c r="BE257" s="149">
        <f t="shared" si="54"/>
        <v>0</v>
      </c>
      <c r="BF257" s="149">
        <f t="shared" si="55"/>
        <v>0</v>
      </c>
      <c r="BG257" s="149">
        <f t="shared" si="56"/>
        <v>0</v>
      </c>
      <c r="BH257" s="149">
        <f t="shared" si="57"/>
        <v>0</v>
      </c>
      <c r="BI257" s="149">
        <f t="shared" si="58"/>
        <v>0</v>
      </c>
      <c r="BJ257" s="13" t="s">
        <v>173</v>
      </c>
      <c r="BK257" s="149">
        <f t="shared" si="59"/>
        <v>0</v>
      </c>
      <c r="BL257" s="13" t="s">
        <v>215</v>
      </c>
      <c r="BM257" s="148" t="s">
        <v>1354</v>
      </c>
    </row>
    <row r="258" spans="2:65" s="1" customFormat="1" ht="16.5" customHeight="1">
      <c r="B258" s="135"/>
      <c r="C258" s="136" t="s">
        <v>2990</v>
      </c>
      <c r="D258" s="136" t="s">
        <v>168</v>
      </c>
      <c r="E258" s="137" t="s">
        <v>2991</v>
      </c>
      <c r="F258" s="138" t="s">
        <v>2992</v>
      </c>
      <c r="G258" s="139" t="s">
        <v>192</v>
      </c>
      <c r="H258" s="140">
        <v>171</v>
      </c>
      <c r="I258" s="141"/>
      <c r="J258" s="142">
        <f t="shared" si="50"/>
        <v>0</v>
      </c>
      <c r="K258" s="143"/>
      <c r="L258" s="28"/>
      <c r="M258" s="144" t="s">
        <v>1</v>
      </c>
      <c r="N258" s="145" t="s">
        <v>40</v>
      </c>
      <c r="P258" s="146">
        <f t="shared" si="51"/>
        <v>0</v>
      </c>
      <c r="Q258" s="146">
        <v>0</v>
      </c>
      <c r="R258" s="146">
        <f t="shared" si="52"/>
        <v>0</v>
      </c>
      <c r="S258" s="146">
        <v>0</v>
      </c>
      <c r="T258" s="147">
        <f t="shared" si="53"/>
        <v>0</v>
      </c>
      <c r="AR258" s="148" t="s">
        <v>215</v>
      </c>
      <c r="AT258" s="148" t="s">
        <v>168</v>
      </c>
      <c r="AU258" s="148" t="s">
        <v>173</v>
      </c>
      <c r="AY258" s="13" t="s">
        <v>164</v>
      </c>
      <c r="BE258" s="149">
        <f t="shared" si="54"/>
        <v>0</v>
      </c>
      <c r="BF258" s="149">
        <f t="shared" si="55"/>
        <v>0</v>
      </c>
      <c r="BG258" s="149">
        <f t="shared" si="56"/>
        <v>0</v>
      </c>
      <c r="BH258" s="149">
        <f t="shared" si="57"/>
        <v>0</v>
      </c>
      <c r="BI258" s="149">
        <f t="shared" si="58"/>
        <v>0</v>
      </c>
      <c r="BJ258" s="13" t="s">
        <v>173</v>
      </c>
      <c r="BK258" s="149">
        <f t="shared" si="59"/>
        <v>0</v>
      </c>
      <c r="BL258" s="13" t="s">
        <v>215</v>
      </c>
      <c r="BM258" s="148" t="s">
        <v>1362</v>
      </c>
    </row>
    <row r="259" spans="2:65" s="1" customFormat="1" ht="16.5" customHeight="1">
      <c r="B259" s="135"/>
      <c r="C259" s="136" t="s">
        <v>2993</v>
      </c>
      <c r="D259" s="136" t="s">
        <v>168</v>
      </c>
      <c r="E259" s="137" t="s">
        <v>2994</v>
      </c>
      <c r="F259" s="138" t="s">
        <v>2995</v>
      </c>
      <c r="G259" s="139" t="s">
        <v>192</v>
      </c>
      <c r="H259" s="140">
        <v>10</v>
      </c>
      <c r="I259" s="141"/>
      <c r="J259" s="142">
        <f t="shared" si="50"/>
        <v>0</v>
      </c>
      <c r="K259" s="143"/>
      <c r="L259" s="28"/>
      <c r="M259" s="144" t="s">
        <v>1</v>
      </c>
      <c r="N259" s="145" t="s">
        <v>40</v>
      </c>
      <c r="P259" s="146">
        <f t="shared" si="51"/>
        <v>0</v>
      </c>
      <c r="Q259" s="146">
        <v>0</v>
      </c>
      <c r="R259" s="146">
        <f t="shared" si="52"/>
        <v>0</v>
      </c>
      <c r="S259" s="146">
        <v>0</v>
      </c>
      <c r="T259" s="147">
        <f t="shared" si="53"/>
        <v>0</v>
      </c>
      <c r="AR259" s="148" t="s">
        <v>215</v>
      </c>
      <c r="AT259" s="148" t="s">
        <v>168</v>
      </c>
      <c r="AU259" s="148" t="s">
        <v>173</v>
      </c>
      <c r="AY259" s="13" t="s">
        <v>164</v>
      </c>
      <c r="BE259" s="149">
        <f t="shared" si="54"/>
        <v>0</v>
      </c>
      <c r="BF259" s="149">
        <f t="shared" si="55"/>
        <v>0</v>
      </c>
      <c r="BG259" s="149">
        <f t="shared" si="56"/>
        <v>0</v>
      </c>
      <c r="BH259" s="149">
        <f t="shared" si="57"/>
        <v>0</v>
      </c>
      <c r="BI259" s="149">
        <f t="shared" si="58"/>
        <v>0</v>
      </c>
      <c r="BJ259" s="13" t="s">
        <v>173</v>
      </c>
      <c r="BK259" s="149">
        <f t="shared" si="59"/>
        <v>0</v>
      </c>
      <c r="BL259" s="13" t="s">
        <v>215</v>
      </c>
      <c r="BM259" s="148" t="s">
        <v>1370</v>
      </c>
    </row>
    <row r="260" spans="2:65" s="1" customFormat="1" ht="24.2" customHeight="1">
      <c r="B260" s="135"/>
      <c r="C260" s="136" t="s">
        <v>2996</v>
      </c>
      <c r="D260" s="136" t="s">
        <v>168</v>
      </c>
      <c r="E260" s="137" t="s">
        <v>2997</v>
      </c>
      <c r="F260" s="138" t="s">
        <v>2998</v>
      </c>
      <c r="G260" s="139" t="s">
        <v>192</v>
      </c>
      <c r="H260" s="140">
        <v>109</v>
      </c>
      <c r="I260" s="141"/>
      <c r="J260" s="142">
        <f t="shared" si="50"/>
        <v>0</v>
      </c>
      <c r="K260" s="143"/>
      <c r="L260" s="28"/>
      <c r="M260" s="144" t="s">
        <v>1</v>
      </c>
      <c r="N260" s="145" t="s">
        <v>40</v>
      </c>
      <c r="P260" s="146">
        <f t="shared" si="51"/>
        <v>0</v>
      </c>
      <c r="Q260" s="146">
        <v>0</v>
      </c>
      <c r="R260" s="146">
        <f t="shared" si="52"/>
        <v>0</v>
      </c>
      <c r="S260" s="146">
        <v>0</v>
      </c>
      <c r="T260" s="147">
        <f t="shared" si="53"/>
        <v>0</v>
      </c>
      <c r="AR260" s="148" t="s">
        <v>215</v>
      </c>
      <c r="AT260" s="148" t="s">
        <v>168</v>
      </c>
      <c r="AU260" s="148" t="s">
        <v>173</v>
      </c>
      <c r="AY260" s="13" t="s">
        <v>164</v>
      </c>
      <c r="BE260" s="149">
        <f t="shared" si="54"/>
        <v>0</v>
      </c>
      <c r="BF260" s="149">
        <f t="shared" si="55"/>
        <v>0</v>
      </c>
      <c r="BG260" s="149">
        <f t="shared" si="56"/>
        <v>0</v>
      </c>
      <c r="BH260" s="149">
        <f t="shared" si="57"/>
        <v>0</v>
      </c>
      <c r="BI260" s="149">
        <f t="shared" si="58"/>
        <v>0</v>
      </c>
      <c r="BJ260" s="13" t="s">
        <v>173</v>
      </c>
      <c r="BK260" s="149">
        <f t="shared" si="59"/>
        <v>0</v>
      </c>
      <c r="BL260" s="13" t="s">
        <v>215</v>
      </c>
      <c r="BM260" s="148" t="s">
        <v>1378</v>
      </c>
    </row>
    <row r="261" spans="2:65" s="1" customFormat="1" ht="37.9" customHeight="1">
      <c r="B261" s="135"/>
      <c r="C261" s="155" t="s">
        <v>2999</v>
      </c>
      <c r="D261" s="155" t="s">
        <v>556</v>
      </c>
      <c r="E261" s="156" t="s">
        <v>3000</v>
      </c>
      <c r="F261" s="157" t="s">
        <v>3001</v>
      </c>
      <c r="G261" s="158" t="s">
        <v>192</v>
      </c>
      <c r="H261" s="159">
        <v>109</v>
      </c>
      <c r="I261" s="160"/>
      <c r="J261" s="161">
        <f t="shared" si="50"/>
        <v>0</v>
      </c>
      <c r="K261" s="162"/>
      <c r="L261" s="163"/>
      <c r="M261" s="164" t="s">
        <v>1</v>
      </c>
      <c r="N261" s="165" t="s">
        <v>40</v>
      </c>
      <c r="P261" s="146">
        <f t="shared" si="51"/>
        <v>0</v>
      </c>
      <c r="Q261" s="146">
        <v>0</v>
      </c>
      <c r="R261" s="146">
        <f t="shared" si="52"/>
        <v>0</v>
      </c>
      <c r="S261" s="146">
        <v>0</v>
      </c>
      <c r="T261" s="147">
        <f t="shared" si="53"/>
        <v>0</v>
      </c>
      <c r="AR261" s="148" t="s">
        <v>284</v>
      </c>
      <c r="AT261" s="148" t="s">
        <v>556</v>
      </c>
      <c r="AU261" s="148" t="s">
        <v>173</v>
      </c>
      <c r="AY261" s="13" t="s">
        <v>164</v>
      </c>
      <c r="BE261" s="149">
        <f t="shared" si="54"/>
        <v>0</v>
      </c>
      <c r="BF261" s="149">
        <f t="shared" si="55"/>
        <v>0</v>
      </c>
      <c r="BG261" s="149">
        <f t="shared" si="56"/>
        <v>0</v>
      </c>
      <c r="BH261" s="149">
        <f t="shared" si="57"/>
        <v>0</v>
      </c>
      <c r="BI261" s="149">
        <f t="shared" si="58"/>
        <v>0</v>
      </c>
      <c r="BJ261" s="13" t="s">
        <v>173</v>
      </c>
      <c r="BK261" s="149">
        <f t="shared" si="59"/>
        <v>0</v>
      </c>
      <c r="BL261" s="13" t="s">
        <v>215</v>
      </c>
      <c r="BM261" s="148" t="s">
        <v>1386</v>
      </c>
    </row>
    <row r="262" spans="2:65" s="1" customFormat="1" ht="24.2" customHeight="1">
      <c r="B262" s="135"/>
      <c r="C262" s="136" t="s">
        <v>3002</v>
      </c>
      <c r="D262" s="136" t="s">
        <v>168</v>
      </c>
      <c r="E262" s="137" t="s">
        <v>3003</v>
      </c>
      <c r="F262" s="138" t="s">
        <v>3004</v>
      </c>
      <c r="G262" s="139" t="s">
        <v>3005</v>
      </c>
      <c r="H262" s="140">
        <v>31</v>
      </c>
      <c r="I262" s="141"/>
      <c r="J262" s="142">
        <f t="shared" si="50"/>
        <v>0</v>
      </c>
      <c r="K262" s="143"/>
      <c r="L262" s="28"/>
      <c r="M262" s="144" t="s">
        <v>1</v>
      </c>
      <c r="N262" s="145" t="s">
        <v>40</v>
      </c>
      <c r="P262" s="146">
        <f t="shared" si="51"/>
        <v>0</v>
      </c>
      <c r="Q262" s="146">
        <v>0</v>
      </c>
      <c r="R262" s="146">
        <f t="shared" si="52"/>
        <v>0</v>
      </c>
      <c r="S262" s="146">
        <v>0</v>
      </c>
      <c r="T262" s="147">
        <f t="shared" si="53"/>
        <v>0</v>
      </c>
      <c r="AR262" s="148" t="s">
        <v>215</v>
      </c>
      <c r="AT262" s="148" t="s">
        <v>168</v>
      </c>
      <c r="AU262" s="148" t="s">
        <v>173</v>
      </c>
      <c r="AY262" s="13" t="s">
        <v>164</v>
      </c>
      <c r="BE262" s="149">
        <f t="shared" si="54"/>
        <v>0</v>
      </c>
      <c r="BF262" s="149">
        <f t="shared" si="55"/>
        <v>0</v>
      </c>
      <c r="BG262" s="149">
        <f t="shared" si="56"/>
        <v>0</v>
      </c>
      <c r="BH262" s="149">
        <f t="shared" si="57"/>
        <v>0</v>
      </c>
      <c r="BI262" s="149">
        <f t="shared" si="58"/>
        <v>0</v>
      </c>
      <c r="BJ262" s="13" t="s">
        <v>173</v>
      </c>
      <c r="BK262" s="149">
        <f t="shared" si="59"/>
        <v>0</v>
      </c>
      <c r="BL262" s="13" t="s">
        <v>215</v>
      </c>
      <c r="BM262" s="148" t="s">
        <v>1394</v>
      </c>
    </row>
    <row r="263" spans="2:65" s="1" customFormat="1" ht="37.9" customHeight="1">
      <c r="B263" s="135"/>
      <c r="C263" s="155" t="s">
        <v>3006</v>
      </c>
      <c r="D263" s="155" t="s">
        <v>556</v>
      </c>
      <c r="E263" s="156" t="s">
        <v>3007</v>
      </c>
      <c r="F263" s="157" t="s">
        <v>3008</v>
      </c>
      <c r="G263" s="158" t="s">
        <v>192</v>
      </c>
      <c r="H263" s="159">
        <v>62</v>
      </c>
      <c r="I263" s="160"/>
      <c r="J263" s="161">
        <f t="shared" si="50"/>
        <v>0</v>
      </c>
      <c r="K263" s="162"/>
      <c r="L263" s="163"/>
      <c r="M263" s="164" t="s">
        <v>1</v>
      </c>
      <c r="N263" s="165" t="s">
        <v>40</v>
      </c>
      <c r="P263" s="146">
        <f t="shared" si="51"/>
        <v>0</v>
      </c>
      <c r="Q263" s="146">
        <v>0</v>
      </c>
      <c r="R263" s="146">
        <f t="shared" si="52"/>
        <v>0</v>
      </c>
      <c r="S263" s="146">
        <v>0</v>
      </c>
      <c r="T263" s="147">
        <f t="shared" si="53"/>
        <v>0</v>
      </c>
      <c r="AR263" s="148" t="s">
        <v>284</v>
      </c>
      <c r="AT263" s="148" t="s">
        <v>556</v>
      </c>
      <c r="AU263" s="148" t="s">
        <v>173</v>
      </c>
      <c r="AY263" s="13" t="s">
        <v>164</v>
      </c>
      <c r="BE263" s="149">
        <f t="shared" si="54"/>
        <v>0</v>
      </c>
      <c r="BF263" s="149">
        <f t="shared" si="55"/>
        <v>0</v>
      </c>
      <c r="BG263" s="149">
        <f t="shared" si="56"/>
        <v>0</v>
      </c>
      <c r="BH263" s="149">
        <f t="shared" si="57"/>
        <v>0</v>
      </c>
      <c r="BI263" s="149">
        <f t="shared" si="58"/>
        <v>0</v>
      </c>
      <c r="BJ263" s="13" t="s">
        <v>173</v>
      </c>
      <c r="BK263" s="149">
        <f t="shared" si="59"/>
        <v>0</v>
      </c>
      <c r="BL263" s="13" t="s">
        <v>215</v>
      </c>
      <c r="BM263" s="148" t="s">
        <v>1402</v>
      </c>
    </row>
    <row r="264" spans="2:65" s="1" customFormat="1" ht="24.2" customHeight="1">
      <c r="B264" s="135"/>
      <c r="C264" s="136" t="s">
        <v>3009</v>
      </c>
      <c r="D264" s="136" t="s">
        <v>168</v>
      </c>
      <c r="E264" s="137" t="s">
        <v>3010</v>
      </c>
      <c r="F264" s="138" t="s">
        <v>3011</v>
      </c>
      <c r="G264" s="139" t="s">
        <v>192</v>
      </c>
      <c r="H264" s="140">
        <v>2</v>
      </c>
      <c r="I264" s="141"/>
      <c r="J264" s="142">
        <f t="shared" si="50"/>
        <v>0</v>
      </c>
      <c r="K264" s="143"/>
      <c r="L264" s="28"/>
      <c r="M264" s="144" t="s">
        <v>1</v>
      </c>
      <c r="N264" s="145" t="s">
        <v>40</v>
      </c>
      <c r="P264" s="146">
        <f t="shared" si="51"/>
        <v>0</v>
      </c>
      <c r="Q264" s="146">
        <v>0</v>
      </c>
      <c r="R264" s="146">
        <f t="shared" si="52"/>
        <v>0</v>
      </c>
      <c r="S264" s="146">
        <v>0</v>
      </c>
      <c r="T264" s="147">
        <f t="shared" si="53"/>
        <v>0</v>
      </c>
      <c r="AR264" s="148" t="s">
        <v>215</v>
      </c>
      <c r="AT264" s="148" t="s">
        <v>168</v>
      </c>
      <c r="AU264" s="148" t="s">
        <v>173</v>
      </c>
      <c r="AY264" s="13" t="s">
        <v>164</v>
      </c>
      <c r="BE264" s="149">
        <f t="shared" si="54"/>
        <v>0</v>
      </c>
      <c r="BF264" s="149">
        <f t="shared" si="55"/>
        <v>0</v>
      </c>
      <c r="BG264" s="149">
        <f t="shared" si="56"/>
        <v>0</v>
      </c>
      <c r="BH264" s="149">
        <f t="shared" si="57"/>
        <v>0</v>
      </c>
      <c r="BI264" s="149">
        <f t="shared" si="58"/>
        <v>0</v>
      </c>
      <c r="BJ264" s="13" t="s">
        <v>173</v>
      </c>
      <c r="BK264" s="149">
        <f t="shared" si="59"/>
        <v>0</v>
      </c>
      <c r="BL264" s="13" t="s">
        <v>215</v>
      </c>
      <c r="BM264" s="148" t="s">
        <v>1410</v>
      </c>
    </row>
    <row r="265" spans="2:65" s="1" customFormat="1" ht="24.2" customHeight="1">
      <c r="B265" s="135"/>
      <c r="C265" s="155" t="s">
        <v>3012</v>
      </c>
      <c r="D265" s="155" t="s">
        <v>556</v>
      </c>
      <c r="E265" s="156" t="s">
        <v>3013</v>
      </c>
      <c r="F265" s="157" t="s">
        <v>3014</v>
      </c>
      <c r="G265" s="158" t="s">
        <v>192</v>
      </c>
      <c r="H265" s="159">
        <v>2</v>
      </c>
      <c r="I265" s="160"/>
      <c r="J265" s="161">
        <f t="shared" si="50"/>
        <v>0</v>
      </c>
      <c r="K265" s="162"/>
      <c r="L265" s="163"/>
      <c r="M265" s="164" t="s">
        <v>1</v>
      </c>
      <c r="N265" s="165" t="s">
        <v>40</v>
      </c>
      <c r="P265" s="146">
        <f t="shared" si="51"/>
        <v>0</v>
      </c>
      <c r="Q265" s="146">
        <v>0</v>
      </c>
      <c r="R265" s="146">
        <f t="shared" si="52"/>
        <v>0</v>
      </c>
      <c r="S265" s="146">
        <v>0</v>
      </c>
      <c r="T265" s="147">
        <f t="shared" si="53"/>
        <v>0</v>
      </c>
      <c r="AR265" s="148" t="s">
        <v>284</v>
      </c>
      <c r="AT265" s="148" t="s">
        <v>556</v>
      </c>
      <c r="AU265" s="148" t="s">
        <v>173</v>
      </c>
      <c r="AY265" s="13" t="s">
        <v>164</v>
      </c>
      <c r="BE265" s="149">
        <f t="shared" si="54"/>
        <v>0</v>
      </c>
      <c r="BF265" s="149">
        <f t="shared" si="55"/>
        <v>0</v>
      </c>
      <c r="BG265" s="149">
        <f t="shared" si="56"/>
        <v>0</v>
      </c>
      <c r="BH265" s="149">
        <f t="shared" si="57"/>
        <v>0</v>
      </c>
      <c r="BI265" s="149">
        <f t="shared" si="58"/>
        <v>0</v>
      </c>
      <c r="BJ265" s="13" t="s">
        <v>173</v>
      </c>
      <c r="BK265" s="149">
        <f t="shared" si="59"/>
        <v>0</v>
      </c>
      <c r="BL265" s="13" t="s">
        <v>215</v>
      </c>
      <c r="BM265" s="148" t="s">
        <v>1418</v>
      </c>
    </row>
    <row r="266" spans="2:65" s="1" customFormat="1" ht="24.2" customHeight="1">
      <c r="B266" s="135"/>
      <c r="C266" s="136" t="s">
        <v>3015</v>
      </c>
      <c r="D266" s="136" t="s">
        <v>168</v>
      </c>
      <c r="E266" s="137" t="s">
        <v>3016</v>
      </c>
      <c r="F266" s="138" t="s">
        <v>3017</v>
      </c>
      <c r="G266" s="139" t="s">
        <v>192</v>
      </c>
      <c r="H266" s="140">
        <v>6</v>
      </c>
      <c r="I266" s="141"/>
      <c r="J266" s="142">
        <f t="shared" si="50"/>
        <v>0</v>
      </c>
      <c r="K266" s="143"/>
      <c r="L266" s="28"/>
      <c r="M266" s="144" t="s">
        <v>1</v>
      </c>
      <c r="N266" s="145" t="s">
        <v>40</v>
      </c>
      <c r="P266" s="146">
        <f t="shared" si="51"/>
        <v>0</v>
      </c>
      <c r="Q266" s="146">
        <v>0</v>
      </c>
      <c r="R266" s="146">
        <f t="shared" si="52"/>
        <v>0</v>
      </c>
      <c r="S266" s="146">
        <v>0</v>
      </c>
      <c r="T266" s="147">
        <f t="shared" si="53"/>
        <v>0</v>
      </c>
      <c r="AR266" s="148" t="s">
        <v>215</v>
      </c>
      <c r="AT266" s="148" t="s">
        <v>168</v>
      </c>
      <c r="AU266" s="148" t="s">
        <v>173</v>
      </c>
      <c r="AY266" s="13" t="s">
        <v>164</v>
      </c>
      <c r="BE266" s="149">
        <f t="shared" si="54"/>
        <v>0</v>
      </c>
      <c r="BF266" s="149">
        <f t="shared" si="55"/>
        <v>0</v>
      </c>
      <c r="BG266" s="149">
        <f t="shared" si="56"/>
        <v>0</v>
      </c>
      <c r="BH266" s="149">
        <f t="shared" si="57"/>
        <v>0</v>
      </c>
      <c r="BI266" s="149">
        <f t="shared" si="58"/>
        <v>0</v>
      </c>
      <c r="BJ266" s="13" t="s">
        <v>173</v>
      </c>
      <c r="BK266" s="149">
        <f t="shared" si="59"/>
        <v>0</v>
      </c>
      <c r="BL266" s="13" t="s">
        <v>215</v>
      </c>
      <c r="BM266" s="148" t="s">
        <v>1426</v>
      </c>
    </row>
    <row r="267" spans="2:65" s="1" customFormat="1" ht="24.2" customHeight="1">
      <c r="B267" s="135"/>
      <c r="C267" s="155" t="s">
        <v>3018</v>
      </c>
      <c r="D267" s="155" t="s">
        <v>556</v>
      </c>
      <c r="E267" s="156" t="s">
        <v>3019</v>
      </c>
      <c r="F267" s="157" t="s">
        <v>3020</v>
      </c>
      <c r="G267" s="158" t="s">
        <v>192</v>
      </c>
      <c r="H267" s="159">
        <v>6</v>
      </c>
      <c r="I267" s="160"/>
      <c r="J267" s="161">
        <f t="shared" si="50"/>
        <v>0</v>
      </c>
      <c r="K267" s="162"/>
      <c r="L267" s="163"/>
      <c r="M267" s="164" t="s">
        <v>1</v>
      </c>
      <c r="N267" s="165" t="s">
        <v>40</v>
      </c>
      <c r="P267" s="146">
        <f t="shared" si="51"/>
        <v>0</v>
      </c>
      <c r="Q267" s="146">
        <v>0</v>
      </c>
      <c r="R267" s="146">
        <f t="shared" si="52"/>
        <v>0</v>
      </c>
      <c r="S267" s="146">
        <v>0</v>
      </c>
      <c r="T267" s="147">
        <f t="shared" si="53"/>
        <v>0</v>
      </c>
      <c r="AR267" s="148" t="s">
        <v>284</v>
      </c>
      <c r="AT267" s="148" t="s">
        <v>556</v>
      </c>
      <c r="AU267" s="148" t="s">
        <v>173</v>
      </c>
      <c r="AY267" s="13" t="s">
        <v>164</v>
      </c>
      <c r="BE267" s="149">
        <f t="shared" si="54"/>
        <v>0</v>
      </c>
      <c r="BF267" s="149">
        <f t="shared" si="55"/>
        <v>0</v>
      </c>
      <c r="BG267" s="149">
        <f t="shared" si="56"/>
        <v>0</v>
      </c>
      <c r="BH267" s="149">
        <f t="shared" si="57"/>
        <v>0</v>
      </c>
      <c r="BI267" s="149">
        <f t="shared" si="58"/>
        <v>0</v>
      </c>
      <c r="BJ267" s="13" t="s">
        <v>173</v>
      </c>
      <c r="BK267" s="149">
        <f t="shared" si="59"/>
        <v>0</v>
      </c>
      <c r="BL267" s="13" t="s">
        <v>215</v>
      </c>
      <c r="BM267" s="148" t="s">
        <v>1434</v>
      </c>
    </row>
    <row r="268" spans="2:65" s="1" customFormat="1" ht="16.5" customHeight="1">
      <c r="B268" s="135"/>
      <c r="C268" s="136" t="s">
        <v>3021</v>
      </c>
      <c r="D268" s="136" t="s">
        <v>168</v>
      </c>
      <c r="E268" s="137" t="s">
        <v>3022</v>
      </c>
      <c r="F268" s="138" t="s">
        <v>3023</v>
      </c>
      <c r="G268" s="139" t="s">
        <v>192</v>
      </c>
      <c r="H268" s="140">
        <v>1</v>
      </c>
      <c r="I268" s="141"/>
      <c r="J268" s="142">
        <f t="shared" si="50"/>
        <v>0</v>
      </c>
      <c r="K268" s="143"/>
      <c r="L268" s="28"/>
      <c r="M268" s="144" t="s">
        <v>1</v>
      </c>
      <c r="N268" s="145" t="s">
        <v>40</v>
      </c>
      <c r="P268" s="146">
        <f t="shared" si="51"/>
        <v>0</v>
      </c>
      <c r="Q268" s="146">
        <v>0</v>
      </c>
      <c r="R268" s="146">
        <f t="shared" si="52"/>
        <v>0</v>
      </c>
      <c r="S268" s="146">
        <v>0</v>
      </c>
      <c r="T268" s="147">
        <f t="shared" si="53"/>
        <v>0</v>
      </c>
      <c r="AR268" s="148" t="s">
        <v>215</v>
      </c>
      <c r="AT268" s="148" t="s">
        <v>168</v>
      </c>
      <c r="AU268" s="148" t="s">
        <v>173</v>
      </c>
      <c r="AY268" s="13" t="s">
        <v>164</v>
      </c>
      <c r="BE268" s="149">
        <f t="shared" si="54"/>
        <v>0</v>
      </c>
      <c r="BF268" s="149">
        <f t="shared" si="55"/>
        <v>0</v>
      </c>
      <c r="BG268" s="149">
        <f t="shared" si="56"/>
        <v>0</v>
      </c>
      <c r="BH268" s="149">
        <f t="shared" si="57"/>
        <v>0</v>
      </c>
      <c r="BI268" s="149">
        <f t="shared" si="58"/>
        <v>0</v>
      </c>
      <c r="BJ268" s="13" t="s">
        <v>173</v>
      </c>
      <c r="BK268" s="149">
        <f t="shared" si="59"/>
        <v>0</v>
      </c>
      <c r="BL268" s="13" t="s">
        <v>215</v>
      </c>
      <c r="BM268" s="148" t="s">
        <v>1442</v>
      </c>
    </row>
    <row r="269" spans="2:65" s="1" customFormat="1" ht="24.2" customHeight="1">
      <c r="B269" s="135"/>
      <c r="C269" s="155" t="s">
        <v>3024</v>
      </c>
      <c r="D269" s="155" t="s">
        <v>556</v>
      </c>
      <c r="E269" s="156" t="s">
        <v>3025</v>
      </c>
      <c r="F269" s="157" t="s">
        <v>3026</v>
      </c>
      <c r="G269" s="158" t="s">
        <v>192</v>
      </c>
      <c r="H269" s="159">
        <v>1</v>
      </c>
      <c r="I269" s="160"/>
      <c r="J269" s="161">
        <f t="shared" si="50"/>
        <v>0</v>
      </c>
      <c r="K269" s="162"/>
      <c r="L269" s="163"/>
      <c r="M269" s="164" t="s">
        <v>1</v>
      </c>
      <c r="N269" s="165" t="s">
        <v>40</v>
      </c>
      <c r="P269" s="146">
        <f t="shared" si="51"/>
        <v>0</v>
      </c>
      <c r="Q269" s="146">
        <v>0</v>
      </c>
      <c r="R269" s="146">
        <f t="shared" si="52"/>
        <v>0</v>
      </c>
      <c r="S269" s="146">
        <v>0</v>
      </c>
      <c r="T269" s="147">
        <f t="shared" si="53"/>
        <v>0</v>
      </c>
      <c r="AR269" s="148" t="s">
        <v>284</v>
      </c>
      <c r="AT269" s="148" t="s">
        <v>556</v>
      </c>
      <c r="AU269" s="148" t="s">
        <v>173</v>
      </c>
      <c r="AY269" s="13" t="s">
        <v>164</v>
      </c>
      <c r="BE269" s="149">
        <f t="shared" si="54"/>
        <v>0</v>
      </c>
      <c r="BF269" s="149">
        <f t="shared" si="55"/>
        <v>0</v>
      </c>
      <c r="BG269" s="149">
        <f t="shared" si="56"/>
        <v>0</v>
      </c>
      <c r="BH269" s="149">
        <f t="shared" si="57"/>
        <v>0</v>
      </c>
      <c r="BI269" s="149">
        <f t="shared" si="58"/>
        <v>0</v>
      </c>
      <c r="BJ269" s="13" t="s">
        <v>173</v>
      </c>
      <c r="BK269" s="149">
        <f t="shared" si="59"/>
        <v>0</v>
      </c>
      <c r="BL269" s="13" t="s">
        <v>215</v>
      </c>
      <c r="BM269" s="148" t="s">
        <v>1450</v>
      </c>
    </row>
    <row r="270" spans="2:65" s="1" customFormat="1" ht="21.75" customHeight="1">
      <c r="B270" s="135"/>
      <c r="C270" s="136" t="s">
        <v>3027</v>
      </c>
      <c r="D270" s="136" t="s">
        <v>168</v>
      </c>
      <c r="E270" s="137" t="s">
        <v>3028</v>
      </c>
      <c r="F270" s="138" t="s">
        <v>3029</v>
      </c>
      <c r="G270" s="139" t="s">
        <v>192</v>
      </c>
      <c r="H270" s="140">
        <v>5</v>
      </c>
      <c r="I270" s="141"/>
      <c r="J270" s="142">
        <f t="shared" si="50"/>
        <v>0</v>
      </c>
      <c r="K270" s="143"/>
      <c r="L270" s="28"/>
      <c r="M270" s="144" t="s">
        <v>1</v>
      </c>
      <c r="N270" s="145" t="s">
        <v>40</v>
      </c>
      <c r="P270" s="146">
        <f t="shared" si="51"/>
        <v>0</v>
      </c>
      <c r="Q270" s="146">
        <v>0</v>
      </c>
      <c r="R270" s="146">
        <f t="shared" si="52"/>
        <v>0</v>
      </c>
      <c r="S270" s="146">
        <v>0</v>
      </c>
      <c r="T270" s="147">
        <f t="shared" si="53"/>
        <v>0</v>
      </c>
      <c r="AR270" s="148" t="s">
        <v>215</v>
      </c>
      <c r="AT270" s="148" t="s">
        <v>168</v>
      </c>
      <c r="AU270" s="148" t="s">
        <v>173</v>
      </c>
      <c r="AY270" s="13" t="s">
        <v>164</v>
      </c>
      <c r="BE270" s="149">
        <f t="shared" si="54"/>
        <v>0</v>
      </c>
      <c r="BF270" s="149">
        <f t="shared" si="55"/>
        <v>0</v>
      </c>
      <c r="BG270" s="149">
        <f t="shared" si="56"/>
        <v>0</v>
      </c>
      <c r="BH270" s="149">
        <f t="shared" si="57"/>
        <v>0</v>
      </c>
      <c r="BI270" s="149">
        <f t="shared" si="58"/>
        <v>0</v>
      </c>
      <c r="BJ270" s="13" t="s">
        <v>173</v>
      </c>
      <c r="BK270" s="149">
        <f t="shared" si="59"/>
        <v>0</v>
      </c>
      <c r="BL270" s="13" t="s">
        <v>215</v>
      </c>
      <c r="BM270" s="148" t="s">
        <v>1456</v>
      </c>
    </row>
    <row r="271" spans="2:65" s="1" customFormat="1" ht="24.2" customHeight="1">
      <c r="B271" s="135"/>
      <c r="C271" s="155" t="s">
        <v>3030</v>
      </c>
      <c r="D271" s="155" t="s">
        <v>556</v>
      </c>
      <c r="E271" s="156" t="s">
        <v>3031</v>
      </c>
      <c r="F271" s="157" t="s">
        <v>3032</v>
      </c>
      <c r="G271" s="158" t="s">
        <v>192</v>
      </c>
      <c r="H271" s="159">
        <v>5</v>
      </c>
      <c r="I271" s="160"/>
      <c r="J271" s="161">
        <f t="shared" si="50"/>
        <v>0</v>
      </c>
      <c r="K271" s="162"/>
      <c r="L271" s="163"/>
      <c r="M271" s="164" t="s">
        <v>1</v>
      </c>
      <c r="N271" s="165" t="s">
        <v>40</v>
      </c>
      <c r="P271" s="146">
        <f t="shared" si="51"/>
        <v>0</v>
      </c>
      <c r="Q271" s="146">
        <v>0</v>
      </c>
      <c r="R271" s="146">
        <f t="shared" si="52"/>
        <v>0</v>
      </c>
      <c r="S271" s="146">
        <v>0</v>
      </c>
      <c r="T271" s="147">
        <f t="shared" si="53"/>
        <v>0</v>
      </c>
      <c r="AR271" s="148" t="s">
        <v>284</v>
      </c>
      <c r="AT271" s="148" t="s">
        <v>556</v>
      </c>
      <c r="AU271" s="148" t="s">
        <v>173</v>
      </c>
      <c r="AY271" s="13" t="s">
        <v>164</v>
      </c>
      <c r="BE271" s="149">
        <f t="shared" si="54"/>
        <v>0</v>
      </c>
      <c r="BF271" s="149">
        <f t="shared" si="55"/>
        <v>0</v>
      </c>
      <c r="BG271" s="149">
        <f t="shared" si="56"/>
        <v>0</v>
      </c>
      <c r="BH271" s="149">
        <f t="shared" si="57"/>
        <v>0</v>
      </c>
      <c r="BI271" s="149">
        <f t="shared" si="58"/>
        <v>0</v>
      </c>
      <c r="BJ271" s="13" t="s">
        <v>173</v>
      </c>
      <c r="BK271" s="149">
        <f t="shared" si="59"/>
        <v>0</v>
      </c>
      <c r="BL271" s="13" t="s">
        <v>215</v>
      </c>
      <c r="BM271" s="148" t="s">
        <v>1464</v>
      </c>
    </row>
    <row r="272" spans="2:65" s="1" customFormat="1" ht="24.2" customHeight="1">
      <c r="B272" s="135"/>
      <c r="C272" s="136" t="s">
        <v>3033</v>
      </c>
      <c r="D272" s="136" t="s">
        <v>168</v>
      </c>
      <c r="E272" s="137" t="s">
        <v>3034</v>
      </c>
      <c r="F272" s="138" t="s">
        <v>3035</v>
      </c>
      <c r="G272" s="139" t="s">
        <v>192</v>
      </c>
      <c r="H272" s="140">
        <v>2</v>
      </c>
      <c r="I272" s="141"/>
      <c r="J272" s="142">
        <f t="shared" si="50"/>
        <v>0</v>
      </c>
      <c r="K272" s="143"/>
      <c r="L272" s="28"/>
      <c r="M272" s="144" t="s">
        <v>1</v>
      </c>
      <c r="N272" s="145" t="s">
        <v>40</v>
      </c>
      <c r="P272" s="146">
        <f t="shared" si="51"/>
        <v>0</v>
      </c>
      <c r="Q272" s="146">
        <v>0</v>
      </c>
      <c r="R272" s="146">
        <f t="shared" si="52"/>
        <v>0</v>
      </c>
      <c r="S272" s="146">
        <v>0</v>
      </c>
      <c r="T272" s="147">
        <f t="shared" si="53"/>
        <v>0</v>
      </c>
      <c r="AR272" s="148" t="s">
        <v>215</v>
      </c>
      <c r="AT272" s="148" t="s">
        <v>168</v>
      </c>
      <c r="AU272" s="148" t="s">
        <v>173</v>
      </c>
      <c r="AY272" s="13" t="s">
        <v>164</v>
      </c>
      <c r="BE272" s="149">
        <f t="shared" si="54"/>
        <v>0</v>
      </c>
      <c r="BF272" s="149">
        <f t="shared" si="55"/>
        <v>0</v>
      </c>
      <c r="BG272" s="149">
        <f t="shared" si="56"/>
        <v>0</v>
      </c>
      <c r="BH272" s="149">
        <f t="shared" si="57"/>
        <v>0</v>
      </c>
      <c r="BI272" s="149">
        <f t="shared" si="58"/>
        <v>0</v>
      </c>
      <c r="BJ272" s="13" t="s">
        <v>173</v>
      </c>
      <c r="BK272" s="149">
        <f t="shared" si="59"/>
        <v>0</v>
      </c>
      <c r="BL272" s="13" t="s">
        <v>215</v>
      </c>
      <c r="BM272" s="148" t="s">
        <v>1476</v>
      </c>
    </row>
    <row r="273" spans="2:65" s="1" customFormat="1" ht="24.2" customHeight="1">
      <c r="B273" s="135"/>
      <c r="C273" s="155" t="s">
        <v>3036</v>
      </c>
      <c r="D273" s="155" t="s">
        <v>556</v>
      </c>
      <c r="E273" s="156" t="s">
        <v>3037</v>
      </c>
      <c r="F273" s="157" t="s">
        <v>3038</v>
      </c>
      <c r="G273" s="158" t="s">
        <v>192</v>
      </c>
      <c r="H273" s="159">
        <v>2</v>
      </c>
      <c r="I273" s="160"/>
      <c r="J273" s="161">
        <f t="shared" si="50"/>
        <v>0</v>
      </c>
      <c r="K273" s="162"/>
      <c r="L273" s="163"/>
      <c r="M273" s="164" t="s">
        <v>1</v>
      </c>
      <c r="N273" s="165" t="s">
        <v>40</v>
      </c>
      <c r="P273" s="146">
        <f t="shared" si="51"/>
        <v>0</v>
      </c>
      <c r="Q273" s="146">
        <v>0</v>
      </c>
      <c r="R273" s="146">
        <f t="shared" si="52"/>
        <v>0</v>
      </c>
      <c r="S273" s="146">
        <v>0</v>
      </c>
      <c r="T273" s="147">
        <f t="shared" si="53"/>
        <v>0</v>
      </c>
      <c r="AR273" s="148" t="s">
        <v>284</v>
      </c>
      <c r="AT273" s="148" t="s">
        <v>556</v>
      </c>
      <c r="AU273" s="148" t="s">
        <v>173</v>
      </c>
      <c r="AY273" s="13" t="s">
        <v>164</v>
      </c>
      <c r="BE273" s="149">
        <f t="shared" si="54"/>
        <v>0</v>
      </c>
      <c r="BF273" s="149">
        <f t="shared" si="55"/>
        <v>0</v>
      </c>
      <c r="BG273" s="149">
        <f t="shared" si="56"/>
        <v>0</v>
      </c>
      <c r="BH273" s="149">
        <f t="shared" si="57"/>
        <v>0</v>
      </c>
      <c r="BI273" s="149">
        <f t="shared" si="58"/>
        <v>0</v>
      </c>
      <c r="BJ273" s="13" t="s">
        <v>173</v>
      </c>
      <c r="BK273" s="149">
        <f t="shared" si="59"/>
        <v>0</v>
      </c>
      <c r="BL273" s="13" t="s">
        <v>215</v>
      </c>
      <c r="BM273" s="148" t="s">
        <v>1484</v>
      </c>
    </row>
    <row r="274" spans="2:65" s="1" customFormat="1" ht="24.2" customHeight="1">
      <c r="B274" s="135"/>
      <c r="C274" s="136" t="s">
        <v>3039</v>
      </c>
      <c r="D274" s="136" t="s">
        <v>168</v>
      </c>
      <c r="E274" s="137" t="s">
        <v>3040</v>
      </c>
      <c r="F274" s="138" t="s">
        <v>3041</v>
      </c>
      <c r="G274" s="139" t="s">
        <v>192</v>
      </c>
      <c r="H274" s="140">
        <v>3</v>
      </c>
      <c r="I274" s="141"/>
      <c r="J274" s="142">
        <f t="shared" si="50"/>
        <v>0</v>
      </c>
      <c r="K274" s="143"/>
      <c r="L274" s="28"/>
      <c r="M274" s="144" t="s">
        <v>1</v>
      </c>
      <c r="N274" s="145" t="s">
        <v>40</v>
      </c>
      <c r="P274" s="146">
        <f t="shared" si="51"/>
        <v>0</v>
      </c>
      <c r="Q274" s="146">
        <v>0</v>
      </c>
      <c r="R274" s="146">
        <f t="shared" si="52"/>
        <v>0</v>
      </c>
      <c r="S274" s="146">
        <v>0</v>
      </c>
      <c r="T274" s="147">
        <f t="shared" si="53"/>
        <v>0</v>
      </c>
      <c r="AR274" s="148" t="s">
        <v>215</v>
      </c>
      <c r="AT274" s="148" t="s">
        <v>168</v>
      </c>
      <c r="AU274" s="148" t="s">
        <v>173</v>
      </c>
      <c r="AY274" s="13" t="s">
        <v>164</v>
      </c>
      <c r="BE274" s="149">
        <f t="shared" si="54"/>
        <v>0</v>
      </c>
      <c r="BF274" s="149">
        <f t="shared" si="55"/>
        <v>0</v>
      </c>
      <c r="BG274" s="149">
        <f t="shared" si="56"/>
        <v>0</v>
      </c>
      <c r="BH274" s="149">
        <f t="shared" si="57"/>
        <v>0</v>
      </c>
      <c r="BI274" s="149">
        <f t="shared" si="58"/>
        <v>0</v>
      </c>
      <c r="BJ274" s="13" t="s">
        <v>173</v>
      </c>
      <c r="BK274" s="149">
        <f t="shared" si="59"/>
        <v>0</v>
      </c>
      <c r="BL274" s="13" t="s">
        <v>215</v>
      </c>
      <c r="BM274" s="148" t="s">
        <v>1492</v>
      </c>
    </row>
    <row r="275" spans="2:65" s="1" customFormat="1" ht="24.2" customHeight="1">
      <c r="B275" s="135"/>
      <c r="C275" s="155" t="s">
        <v>3042</v>
      </c>
      <c r="D275" s="155" t="s">
        <v>556</v>
      </c>
      <c r="E275" s="156" t="s">
        <v>3043</v>
      </c>
      <c r="F275" s="157" t="s">
        <v>3044</v>
      </c>
      <c r="G275" s="158" t="s">
        <v>192</v>
      </c>
      <c r="H275" s="159">
        <v>3</v>
      </c>
      <c r="I275" s="160"/>
      <c r="J275" s="161">
        <f t="shared" si="50"/>
        <v>0</v>
      </c>
      <c r="K275" s="162"/>
      <c r="L275" s="163"/>
      <c r="M275" s="164" t="s">
        <v>1</v>
      </c>
      <c r="N275" s="165" t="s">
        <v>40</v>
      </c>
      <c r="P275" s="146">
        <f t="shared" si="51"/>
        <v>0</v>
      </c>
      <c r="Q275" s="146">
        <v>0</v>
      </c>
      <c r="R275" s="146">
        <f t="shared" si="52"/>
        <v>0</v>
      </c>
      <c r="S275" s="146">
        <v>0</v>
      </c>
      <c r="T275" s="147">
        <f t="shared" si="53"/>
        <v>0</v>
      </c>
      <c r="AR275" s="148" t="s">
        <v>284</v>
      </c>
      <c r="AT275" s="148" t="s">
        <v>556</v>
      </c>
      <c r="AU275" s="148" t="s">
        <v>173</v>
      </c>
      <c r="AY275" s="13" t="s">
        <v>164</v>
      </c>
      <c r="BE275" s="149">
        <f t="shared" si="54"/>
        <v>0</v>
      </c>
      <c r="BF275" s="149">
        <f t="shared" si="55"/>
        <v>0</v>
      </c>
      <c r="BG275" s="149">
        <f t="shared" si="56"/>
        <v>0</v>
      </c>
      <c r="BH275" s="149">
        <f t="shared" si="57"/>
        <v>0</v>
      </c>
      <c r="BI275" s="149">
        <f t="shared" si="58"/>
        <v>0</v>
      </c>
      <c r="BJ275" s="13" t="s">
        <v>173</v>
      </c>
      <c r="BK275" s="149">
        <f t="shared" si="59"/>
        <v>0</v>
      </c>
      <c r="BL275" s="13" t="s">
        <v>215</v>
      </c>
      <c r="BM275" s="148" t="s">
        <v>1500</v>
      </c>
    </row>
    <row r="276" spans="2:65" s="1" customFormat="1" ht="24.2" customHeight="1">
      <c r="B276" s="135"/>
      <c r="C276" s="136" t="s">
        <v>3045</v>
      </c>
      <c r="D276" s="136" t="s">
        <v>168</v>
      </c>
      <c r="E276" s="137" t="s">
        <v>3046</v>
      </c>
      <c r="F276" s="138" t="s">
        <v>3047</v>
      </c>
      <c r="G276" s="139" t="s">
        <v>192</v>
      </c>
      <c r="H276" s="140">
        <v>1</v>
      </c>
      <c r="I276" s="141"/>
      <c r="J276" s="142">
        <f t="shared" ref="J276:J307" si="60">ROUND(I276*H276,2)</f>
        <v>0</v>
      </c>
      <c r="K276" s="143"/>
      <c r="L276" s="28"/>
      <c r="M276" s="144" t="s">
        <v>1</v>
      </c>
      <c r="N276" s="145" t="s">
        <v>40</v>
      </c>
      <c r="P276" s="146">
        <f t="shared" ref="P276:P307" si="61">O276*H276</f>
        <v>0</v>
      </c>
      <c r="Q276" s="146">
        <v>0</v>
      </c>
      <c r="R276" s="146">
        <f t="shared" ref="R276:R307" si="62">Q276*H276</f>
        <v>0</v>
      </c>
      <c r="S276" s="146">
        <v>0</v>
      </c>
      <c r="T276" s="147">
        <f t="shared" ref="T276:T307" si="63">S276*H276</f>
        <v>0</v>
      </c>
      <c r="AR276" s="148" t="s">
        <v>215</v>
      </c>
      <c r="AT276" s="148" t="s">
        <v>168</v>
      </c>
      <c r="AU276" s="148" t="s">
        <v>173</v>
      </c>
      <c r="AY276" s="13" t="s">
        <v>164</v>
      </c>
      <c r="BE276" s="149">
        <f t="shared" ref="BE276:BE293" si="64">IF(N276="základná",J276,0)</f>
        <v>0</v>
      </c>
      <c r="BF276" s="149">
        <f t="shared" ref="BF276:BF293" si="65">IF(N276="znížená",J276,0)</f>
        <v>0</v>
      </c>
      <c r="BG276" s="149">
        <f t="shared" ref="BG276:BG293" si="66">IF(N276="zákl. prenesená",J276,0)</f>
        <v>0</v>
      </c>
      <c r="BH276" s="149">
        <f t="shared" ref="BH276:BH293" si="67">IF(N276="zníž. prenesená",J276,0)</f>
        <v>0</v>
      </c>
      <c r="BI276" s="149">
        <f t="shared" ref="BI276:BI293" si="68">IF(N276="nulová",J276,0)</f>
        <v>0</v>
      </c>
      <c r="BJ276" s="13" t="s">
        <v>173</v>
      </c>
      <c r="BK276" s="149">
        <f t="shared" ref="BK276:BK293" si="69">ROUND(I276*H276,2)</f>
        <v>0</v>
      </c>
      <c r="BL276" s="13" t="s">
        <v>215</v>
      </c>
      <c r="BM276" s="148" t="s">
        <v>1508</v>
      </c>
    </row>
    <row r="277" spans="2:65" s="1" customFormat="1" ht="24.2" customHeight="1">
      <c r="B277" s="135"/>
      <c r="C277" s="155" t="s">
        <v>3048</v>
      </c>
      <c r="D277" s="155" t="s">
        <v>556</v>
      </c>
      <c r="E277" s="156" t="s">
        <v>3049</v>
      </c>
      <c r="F277" s="157" t="s">
        <v>3050</v>
      </c>
      <c r="G277" s="158" t="s">
        <v>192</v>
      </c>
      <c r="H277" s="159">
        <v>1</v>
      </c>
      <c r="I277" s="160"/>
      <c r="J277" s="161">
        <f t="shared" si="60"/>
        <v>0</v>
      </c>
      <c r="K277" s="162"/>
      <c r="L277" s="163"/>
      <c r="M277" s="164" t="s">
        <v>1</v>
      </c>
      <c r="N277" s="165" t="s">
        <v>40</v>
      </c>
      <c r="P277" s="146">
        <f t="shared" si="61"/>
        <v>0</v>
      </c>
      <c r="Q277" s="146">
        <v>0</v>
      </c>
      <c r="R277" s="146">
        <f t="shared" si="62"/>
        <v>0</v>
      </c>
      <c r="S277" s="146">
        <v>0</v>
      </c>
      <c r="T277" s="147">
        <f t="shared" si="63"/>
        <v>0</v>
      </c>
      <c r="AR277" s="148" t="s">
        <v>284</v>
      </c>
      <c r="AT277" s="148" t="s">
        <v>556</v>
      </c>
      <c r="AU277" s="148" t="s">
        <v>173</v>
      </c>
      <c r="AY277" s="13" t="s">
        <v>164</v>
      </c>
      <c r="BE277" s="149">
        <f t="shared" si="64"/>
        <v>0</v>
      </c>
      <c r="BF277" s="149">
        <f t="shared" si="65"/>
        <v>0</v>
      </c>
      <c r="BG277" s="149">
        <f t="shared" si="66"/>
        <v>0</v>
      </c>
      <c r="BH277" s="149">
        <f t="shared" si="67"/>
        <v>0</v>
      </c>
      <c r="BI277" s="149">
        <f t="shared" si="68"/>
        <v>0</v>
      </c>
      <c r="BJ277" s="13" t="s">
        <v>173</v>
      </c>
      <c r="BK277" s="149">
        <f t="shared" si="69"/>
        <v>0</v>
      </c>
      <c r="BL277" s="13" t="s">
        <v>215</v>
      </c>
      <c r="BM277" s="148" t="s">
        <v>1516</v>
      </c>
    </row>
    <row r="278" spans="2:65" s="1" customFormat="1" ht="24.2" customHeight="1">
      <c r="B278" s="135"/>
      <c r="C278" s="136" t="s">
        <v>3051</v>
      </c>
      <c r="D278" s="136" t="s">
        <v>168</v>
      </c>
      <c r="E278" s="137" t="s">
        <v>3052</v>
      </c>
      <c r="F278" s="138" t="s">
        <v>3053</v>
      </c>
      <c r="G278" s="139" t="s">
        <v>192</v>
      </c>
      <c r="H278" s="140">
        <v>3</v>
      </c>
      <c r="I278" s="141"/>
      <c r="J278" s="142">
        <f t="shared" si="60"/>
        <v>0</v>
      </c>
      <c r="K278" s="143"/>
      <c r="L278" s="28"/>
      <c r="M278" s="144" t="s">
        <v>1</v>
      </c>
      <c r="N278" s="145" t="s">
        <v>40</v>
      </c>
      <c r="P278" s="146">
        <f t="shared" si="61"/>
        <v>0</v>
      </c>
      <c r="Q278" s="146">
        <v>0</v>
      </c>
      <c r="R278" s="146">
        <f t="shared" si="62"/>
        <v>0</v>
      </c>
      <c r="S278" s="146">
        <v>0</v>
      </c>
      <c r="T278" s="147">
        <f t="shared" si="63"/>
        <v>0</v>
      </c>
      <c r="AR278" s="148" t="s">
        <v>215</v>
      </c>
      <c r="AT278" s="148" t="s">
        <v>168</v>
      </c>
      <c r="AU278" s="148" t="s">
        <v>173</v>
      </c>
      <c r="AY278" s="13" t="s">
        <v>164</v>
      </c>
      <c r="BE278" s="149">
        <f t="shared" si="64"/>
        <v>0</v>
      </c>
      <c r="BF278" s="149">
        <f t="shared" si="65"/>
        <v>0</v>
      </c>
      <c r="BG278" s="149">
        <f t="shared" si="66"/>
        <v>0</v>
      </c>
      <c r="BH278" s="149">
        <f t="shared" si="67"/>
        <v>0</v>
      </c>
      <c r="BI278" s="149">
        <f t="shared" si="68"/>
        <v>0</v>
      </c>
      <c r="BJ278" s="13" t="s">
        <v>173</v>
      </c>
      <c r="BK278" s="149">
        <f t="shared" si="69"/>
        <v>0</v>
      </c>
      <c r="BL278" s="13" t="s">
        <v>215</v>
      </c>
      <c r="BM278" s="148" t="s">
        <v>1524</v>
      </c>
    </row>
    <row r="279" spans="2:65" s="1" customFormat="1" ht="16.5" customHeight="1">
      <c r="B279" s="135"/>
      <c r="C279" s="155" t="s">
        <v>3054</v>
      </c>
      <c r="D279" s="155" t="s">
        <v>556</v>
      </c>
      <c r="E279" s="156" t="s">
        <v>3055</v>
      </c>
      <c r="F279" s="157" t="s">
        <v>3056</v>
      </c>
      <c r="G279" s="158" t="s">
        <v>192</v>
      </c>
      <c r="H279" s="159">
        <v>3</v>
      </c>
      <c r="I279" s="160"/>
      <c r="J279" s="161">
        <f t="shared" si="60"/>
        <v>0</v>
      </c>
      <c r="K279" s="162"/>
      <c r="L279" s="163"/>
      <c r="M279" s="164" t="s">
        <v>1</v>
      </c>
      <c r="N279" s="165" t="s">
        <v>40</v>
      </c>
      <c r="P279" s="146">
        <f t="shared" si="61"/>
        <v>0</v>
      </c>
      <c r="Q279" s="146">
        <v>0</v>
      </c>
      <c r="R279" s="146">
        <f t="shared" si="62"/>
        <v>0</v>
      </c>
      <c r="S279" s="146">
        <v>0</v>
      </c>
      <c r="T279" s="147">
        <f t="shared" si="63"/>
        <v>0</v>
      </c>
      <c r="AR279" s="148" t="s">
        <v>284</v>
      </c>
      <c r="AT279" s="148" t="s">
        <v>556</v>
      </c>
      <c r="AU279" s="148" t="s">
        <v>173</v>
      </c>
      <c r="AY279" s="13" t="s">
        <v>164</v>
      </c>
      <c r="BE279" s="149">
        <f t="shared" si="64"/>
        <v>0</v>
      </c>
      <c r="BF279" s="149">
        <f t="shared" si="65"/>
        <v>0</v>
      </c>
      <c r="BG279" s="149">
        <f t="shared" si="66"/>
        <v>0</v>
      </c>
      <c r="BH279" s="149">
        <f t="shared" si="67"/>
        <v>0</v>
      </c>
      <c r="BI279" s="149">
        <f t="shared" si="68"/>
        <v>0</v>
      </c>
      <c r="BJ279" s="13" t="s">
        <v>173</v>
      </c>
      <c r="BK279" s="149">
        <f t="shared" si="69"/>
        <v>0</v>
      </c>
      <c r="BL279" s="13" t="s">
        <v>215</v>
      </c>
      <c r="BM279" s="148" t="s">
        <v>1532</v>
      </c>
    </row>
    <row r="280" spans="2:65" s="1" customFormat="1" ht="16.5" customHeight="1">
      <c r="B280" s="135"/>
      <c r="C280" s="136" t="s">
        <v>3057</v>
      </c>
      <c r="D280" s="136" t="s">
        <v>168</v>
      </c>
      <c r="E280" s="137" t="s">
        <v>3058</v>
      </c>
      <c r="F280" s="138" t="s">
        <v>3059</v>
      </c>
      <c r="G280" s="139" t="s">
        <v>192</v>
      </c>
      <c r="H280" s="140">
        <v>1</v>
      </c>
      <c r="I280" s="141"/>
      <c r="J280" s="142">
        <f t="shared" si="60"/>
        <v>0</v>
      </c>
      <c r="K280" s="143"/>
      <c r="L280" s="28"/>
      <c r="M280" s="144" t="s">
        <v>1</v>
      </c>
      <c r="N280" s="145" t="s">
        <v>40</v>
      </c>
      <c r="P280" s="146">
        <f t="shared" si="61"/>
        <v>0</v>
      </c>
      <c r="Q280" s="146">
        <v>0</v>
      </c>
      <c r="R280" s="146">
        <f t="shared" si="62"/>
        <v>0</v>
      </c>
      <c r="S280" s="146">
        <v>0</v>
      </c>
      <c r="T280" s="147">
        <f t="shared" si="63"/>
        <v>0</v>
      </c>
      <c r="AR280" s="148" t="s">
        <v>215</v>
      </c>
      <c r="AT280" s="148" t="s">
        <v>168</v>
      </c>
      <c r="AU280" s="148" t="s">
        <v>173</v>
      </c>
      <c r="AY280" s="13" t="s">
        <v>164</v>
      </c>
      <c r="BE280" s="149">
        <f t="shared" si="64"/>
        <v>0</v>
      </c>
      <c r="BF280" s="149">
        <f t="shared" si="65"/>
        <v>0</v>
      </c>
      <c r="BG280" s="149">
        <f t="shared" si="66"/>
        <v>0</v>
      </c>
      <c r="BH280" s="149">
        <f t="shared" si="67"/>
        <v>0</v>
      </c>
      <c r="BI280" s="149">
        <f t="shared" si="68"/>
        <v>0</v>
      </c>
      <c r="BJ280" s="13" t="s">
        <v>173</v>
      </c>
      <c r="BK280" s="149">
        <f t="shared" si="69"/>
        <v>0</v>
      </c>
      <c r="BL280" s="13" t="s">
        <v>215</v>
      </c>
      <c r="BM280" s="148" t="s">
        <v>1540</v>
      </c>
    </row>
    <row r="281" spans="2:65" s="1" customFormat="1" ht="33" customHeight="1">
      <c r="B281" s="135"/>
      <c r="C281" s="155" t="s">
        <v>3060</v>
      </c>
      <c r="D281" s="155" t="s">
        <v>556</v>
      </c>
      <c r="E281" s="156" t="s">
        <v>3061</v>
      </c>
      <c r="F281" s="157" t="s">
        <v>3062</v>
      </c>
      <c r="G281" s="158" t="s">
        <v>192</v>
      </c>
      <c r="H281" s="159">
        <v>1</v>
      </c>
      <c r="I281" s="160"/>
      <c r="J281" s="161">
        <f t="shared" si="60"/>
        <v>0</v>
      </c>
      <c r="K281" s="162"/>
      <c r="L281" s="163"/>
      <c r="M281" s="164" t="s">
        <v>1</v>
      </c>
      <c r="N281" s="165" t="s">
        <v>40</v>
      </c>
      <c r="P281" s="146">
        <f t="shared" si="61"/>
        <v>0</v>
      </c>
      <c r="Q281" s="146">
        <v>0</v>
      </c>
      <c r="R281" s="146">
        <f t="shared" si="62"/>
        <v>0</v>
      </c>
      <c r="S281" s="146">
        <v>0</v>
      </c>
      <c r="T281" s="147">
        <f t="shared" si="63"/>
        <v>0</v>
      </c>
      <c r="AR281" s="148" t="s">
        <v>284</v>
      </c>
      <c r="AT281" s="148" t="s">
        <v>556</v>
      </c>
      <c r="AU281" s="148" t="s">
        <v>173</v>
      </c>
      <c r="AY281" s="13" t="s">
        <v>164</v>
      </c>
      <c r="BE281" s="149">
        <f t="shared" si="64"/>
        <v>0</v>
      </c>
      <c r="BF281" s="149">
        <f t="shared" si="65"/>
        <v>0</v>
      </c>
      <c r="BG281" s="149">
        <f t="shared" si="66"/>
        <v>0</v>
      </c>
      <c r="BH281" s="149">
        <f t="shared" si="67"/>
        <v>0</v>
      </c>
      <c r="BI281" s="149">
        <f t="shared" si="68"/>
        <v>0</v>
      </c>
      <c r="BJ281" s="13" t="s">
        <v>173</v>
      </c>
      <c r="BK281" s="149">
        <f t="shared" si="69"/>
        <v>0</v>
      </c>
      <c r="BL281" s="13" t="s">
        <v>215</v>
      </c>
      <c r="BM281" s="148" t="s">
        <v>1548</v>
      </c>
    </row>
    <row r="282" spans="2:65" s="1" customFormat="1" ht="16.5" customHeight="1">
      <c r="B282" s="135"/>
      <c r="C282" s="136" t="s">
        <v>3063</v>
      </c>
      <c r="D282" s="136" t="s">
        <v>168</v>
      </c>
      <c r="E282" s="137" t="s">
        <v>3064</v>
      </c>
      <c r="F282" s="138" t="s">
        <v>3065</v>
      </c>
      <c r="G282" s="139" t="s">
        <v>192</v>
      </c>
      <c r="H282" s="140">
        <v>1</v>
      </c>
      <c r="I282" s="141"/>
      <c r="J282" s="142">
        <f t="shared" si="60"/>
        <v>0</v>
      </c>
      <c r="K282" s="143"/>
      <c r="L282" s="28"/>
      <c r="M282" s="144" t="s">
        <v>1</v>
      </c>
      <c r="N282" s="145" t="s">
        <v>40</v>
      </c>
      <c r="P282" s="146">
        <f t="shared" si="61"/>
        <v>0</v>
      </c>
      <c r="Q282" s="146">
        <v>0</v>
      </c>
      <c r="R282" s="146">
        <f t="shared" si="62"/>
        <v>0</v>
      </c>
      <c r="S282" s="146">
        <v>0</v>
      </c>
      <c r="T282" s="147">
        <f t="shared" si="63"/>
        <v>0</v>
      </c>
      <c r="AR282" s="148" t="s">
        <v>215</v>
      </c>
      <c r="AT282" s="148" t="s">
        <v>168</v>
      </c>
      <c r="AU282" s="148" t="s">
        <v>173</v>
      </c>
      <c r="AY282" s="13" t="s">
        <v>164</v>
      </c>
      <c r="BE282" s="149">
        <f t="shared" si="64"/>
        <v>0</v>
      </c>
      <c r="BF282" s="149">
        <f t="shared" si="65"/>
        <v>0</v>
      </c>
      <c r="BG282" s="149">
        <f t="shared" si="66"/>
        <v>0</v>
      </c>
      <c r="BH282" s="149">
        <f t="shared" si="67"/>
        <v>0</v>
      </c>
      <c r="BI282" s="149">
        <f t="shared" si="68"/>
        <v>0</v>
      </c>
      <c r="BJ282" s="13" t="s">
        <v>173</v>
      </c>
      <c r="BK282" s="149">
        <f t="shared" si="69"/>
        <v>0</v>
      </c>
      <c r="BL282" s="13" t="s">
        <v>215</v>
      </c>
      <c r="BM282" s="148" t="s">
        <v>1556</v>
      </c>
    </row>
    <row r="283" spans="2:65" s="1" customFormat="1" ht="33" customHeight="1">
      <c r="B283" s="135"/>
      <c r="C283" s="155" t="s">
        <v>3066</v>
      </c>
      <c r="D283" s="155" t="s">
        <v>556</v>
      </c>
      <c r="E283" s="156" t="s">
        <v>3067</v>
      </c>
      <c r="F283" s="157" t="s">
        <v>3068</v>
      </c>
      <c r="G283" s="158" t="s">
        <v>192</v>
      </c>
      <c r="H283" s="159">
        <v>1</v>
      </c>
      <c r="I283" s="160"/>
      <c r="J283" s="161">
        <f t="shared" si="60"/>
        <v>0</v>
      </c>
      <c r="K283" s="162"/>
      <c r="L283" s="163"/>
      <c r="M283" s="164" t="s">
        <v>1</v>
      </c>
      <c r="N283" s="165" t="s">
        <v>40</v>
      </c>
      <c r="P283" s="146">
        <f t="shared" si="61"/>
        <v>0</v>
      </c>
      <c r="Q283" s="146">
        <v>0</v>
      </c>
      <c r="R283" s="146">
        <f t="shared" si="62"/>
        <v>0</v>
      </c>
      <c r="S283" s="146">
        <v>0</v>
      </c>
      <c r="T283" s="147">
        <f t="shared" si="63"/>
        <v>0</v>
      </c>
      <c r="AR283" s="148" t="s">
        <v>284</v>
      </c>
      <c r="AT283" s="148" t="s">
        <v>556</v>
      </c>
      <c r="AU283" s="148" t="s">
        <v>173</v>
      </c>
      <c r="AY283" s="13" t="s">
        <v>164</v>
      </c>
      <c r="BE283" s="149">
        <f t="shared" si="64"/>
        <v>0</v>
      </c>
      <c r="BF283" s="149">
        <f t="shared" si="65"/>
        <v>0</v>
      </c>
      <c r="BG283" s="149">
        <f t="shared" si="66"/>
        <v>0</v>
      </c>
      <c r="BH283" s="149">
        <f t="shared" si="67"/>
        <v>0</v>
      </c>
      <c r="BI283" s="149">
        <f t="shared" si="68"/>
        <v>0</v>
      </c>
      <c r="BJ283" s="13" t="s">
        <v>173</v>
      </c>
      <c r="BK283" s="149">
        <f t="shared" si="69"/>
        <v>0</v>
      </c>
      <c r="BL283" s="13" t="s">
        <v>215</v>
      </c>
      <c r="BM283" s="148" t="s">
        <v>1564</v>
      </c>
    </row>
    <row r="284" spans="2:65" s="1" customFormat="1" ht="24.2" customHeight="1">
      <c r="B284" s="135"/>
      <c r="C284" s="136" t="s">
        <v>3069</v>
      </c>
      <c r="D284" s="136" t="s">
        <v>168</v>
      </c>
      <c r="E284" s="137" t="s">
        <v>3070</v>
      </c>
      <c r="F284" s="138" t="s">
        <v>3071</v>
      </c>
      <c r="G284" s="139" t="s">
        <v>192</v>
      </c>
      <c r="H284" s="140">
        <v>2</v>
      </c>
      <c r="I284" s="141"/>
      <c r="J284" s="142">
        <f t="shared" si="60"/>
        <v>0</v>
      </c>
      <c r="K284" s="143"/>
      <c r="L284" s="28"/>
      <c r="M284" s="144" t="s">
        <v>1</v>
      </c>
      <c r="N284" s="145" t="s">
        <v>40</v>
      </c>
      <c r="P284" s="146">
        <f t="shared" si="61"/>
        <v>0</v>
      </c>
      <c r="Q284" s="146">
        <v>0</v>
      </c>
      <c r="R284" s="146">
        <f t="shared" si="62"/>
        <v>0</v>
      </c>
      <c r="S284" s="146">
        <v>0</v>
      </c>
      <c r="T284" s="147">
        <f t="shared" si="63"/>
        <v>0</v>
      </c>
      <c r="AR284" s="148" t="s">
        <v>215</v>
      </c>
      <c r="AT284" s="148" t="s">
        <v>168</v>
      </c>
      <c r="AU284" s="148" t="s">
        <v>173</v>
      </c>
      <c r="AY284" s="13" t="s">
        <v>164</v>
      </c>
      <c r="BE284" s="149">
        <f t="shared" si="64"/>
        <v>0</v>
      </c>
      <c r="BF284" s="149">
        <f t="shared" si="65"/>
        <v>0</v>
      </c>
      <c r="BG284" s="149">
        <f t="shared" si="66"/>
        <v>0</v>
      </c>
      <c r="BH284" s="149">
        <f t="shared" si="67"/>
        <v>0</v>
      </c>
      <c r="BI284" s="149">
        <f t="shared" si="68"/>
        <v>0</v>
      </c>
      <c r="BJ284" s="13" t="s">
        <v>173</v>
      </c>
      <c r="BK284" s="149">
        <f t="shared" si="69"/>
        <v>0</v>
      </c>
      <c r="BL284" s="13" t="s">
        <v>215</v>
      </c>
      <c r="BM284" s="148" t="s">
        <v>1572</v>
      </c>
    </row>
    <row r="285" spans="2:65" s="1" customFormat="1" ht="24.2" customHeight="1">
      <c r="B285" s="135"/>
      <c r="C285" s="155" t="s">
        <v>3072</v>
      </c>
      <c r="D285" s="155" t="s">
        <v>556</v>
      </c>
      <c r="E285" s="156" t="s">
        <v>3073</v>
      </c>
      <c r="F285" s="157" t="s">
        <v>3074</v>
      </c>
      <c r="G285" s="158" t="s">
        <v>192</v>
      </c>
      <c r="H285" s="159">
        <v>2</v>
      </c>
      <c r="I285" s="160"/>
      <c r="J285" s="161">
        <f t="shared" si="60"/>
        <v>0</v>
      </c>
      <c r="K285" s="162"/>
      <c r="L285" s="163"/>
      <c r="M285" s="164" t="s">
        <v>1</v>
      </c>
      <c r="N285" s="165" t="s">
        <v>40</v>
      </c>
      <c r="P285" s="146">
        <f t="shared" si="61"/>
        <v>0</v>
      </c>
      <c r="Q285" s="146">
        <v>0</v>
      </c>
      <c r="R285" s="146">
        <f t="shared" si="62"/>
        <v>0</v>
      </c>
      <c r="S285" s="146">
        <v>0</v>
      </c>
      <c r="T285" s="147">
        <f t="shared" si="63"/>
        <v>0</v>
      </c>
      <c r="AR285" s="148" t="s">
        <v>284</v>
      </c>
      <c r="AT285" s="148" t="s">
        <v>556</v>
      </c>
      <c r="AU285" s="148" t="s">
        <v>173</v>
      </c>
      <c r="AY285" s="13" t="s">
        <v>164</v>
      </c>
      <c r="BE285" s="149">
        <f t="shared" si="64"/>
        <v>0</v>
      </c>
      <c r="BF285" s="149">
        <f t="shared" si="65"/>
        <v>0</v>
      </c>
      <c r="BG285" s="149">
        <f t="shared" si="66"/>
        <v>0</v>
      </c>
      <c r="BH285" s="149">
        <f t="shared" si="67"/>
        <v>0</v>
      </c>
      <c r="BI285" s="149">
        <f t="shared" si="68"/>
        <v>0</v>
      </c>
      <c r="BJ285" s="13" t="s">
        <v>173</v>
      </c>
      <c r="BK285" s="149">
        <f t="shared" si="69"/>
        <v>0</v>
      </c>
      <c r="BL285" s="13" t="s">
        <v>215</v>
      </c>
      <c r="BM285" s="148" t="s">
        <v>1580</v>
      </c>
    </row>
    <row r="286" spans="2:65" s="1" customFormat="1" ht="24.2" customHeight="1">
      <c r="B286" s="135"/>
      <c r="C286" s="136" t="s">
        <v>3075</v>
      </c>
      <c r="D286" s="136" t="s">
        <v>168</v>
      </c>
      <c r="E286" s="137" t="s">
        <v>3076</v>
      </c>
      <c r="F286" s="138" t="s">
        <v>3077</v>
      </c>
      <c r="G286" s="139" t="s">
        <v>192</v>
      </c>
      <c r="H286" s="140">
        <v>1</v>
      </c>
      <c r="I286" s="141"/>
      <c r="J286" s="142">
        <f t="shared" si="60"/>
        <v>0</v>
      </c>
      <c r="K286" s="143"/>
      <c r="L286" s="28"/>
      <c r="M286" s="144" t="s">
        <v>1</v>
      </c>
      <c r="N286" s="145" t="s">
        <v>40</v>
      </c>
      <c r="P286" s="146">
        <f t="shared" si="61"/>
        <v>0</v>
      </c>
      <c r="Q286" s="146">
        <v>0</v>
      </c>
      <c r="R286" s="146">
        <f t="shared" si="62"/>
        <v>0</v>
      </c>
      <c r="S286" s="146">
        <v>0</v>
      </c>
      <c r="T286" s="147">
        <f t="shared" si="63"/>
        <v>0</v>
      </c>
      <c r="AR286" s="148" t="s">
        <v>215</v>
      </c>
      <c r="AT286" s="148" t="s">
        <v>168</v>
      </c>
      <c r="AU286" s="148" t="s">
        <v>173</v>
      </c>
      <c r="AY286" s="13" t="s">
        <v>164</v>
      </c>
      <c r="BE286" s="149">
        <f t="shared" si="64"/>
        <v>0</v>
      </c>
      <c r="BF286" s="149">
        <f t="shared" si="65"/>
        <v>0</v>
      </c>
      <c r="BG286" s="149">
        <f t="shared" si="66"/>
        <v>0</v>
      </c>
      <c r="BH286" s="149">
        <f t="shared" si="67"/>
        <v>0</v>
      </c>
      <c r="BI286" s="149">
        <f t="shared" si="68"/>
        <v>0</v>
      </c>
      <c r="BJ286" s="13" t="s">
        <v>173</v>
      </c>
      <c r="BK286" s="149">
        <f t="shared" si="69"/>
        <v>0</v>
      </c>
      <c r="BL286" s="13" t="s">
        <v>215</v>
      </c>
      <c r="BM286" s="148" t="s">
        <v>1588</v>
      </c>
    </row>
    <row r="287" spans="2:65" s="1" customFormat="1" ht="37.9" customHeight="1">
      <c r="B287" s="135"/>
      <c r="C287" s="155" t="s">
        <v>3078</v>
      </c>
      <c r="D287" s="155" t="s">
        <v>556</v>
      </c>
      <c r="E287" s="156" t="s">
        <v>3079</v>
      </c>
      <c r="F287" s="157" t="s">
        <v>3080</v>
      </c>
      <c r="G287" s="158" t="s">
        <v>192</v>
      </c>
      <c r="H287" s="159">
        <v>1</v>
      </c>
      <c r="I287" s="160"/>
      <c r="J287" s="161">
        <f t="shared" si="60"/>
        <v>0</v>
      </c>
      <c r="K287" s="162"/>
      <c r="L287" s="163"/>
      <c r="M287" s="164" t="s">
        <v>1</v>
      </c>
      <c r="N287" s="165" t="s">
        <v>40</v>
      </c>
      <c r="P287" s="146">
        <f t="shared" si="61"/>
        <v>0</v>
      </c>
      <c r="Q287" s="146">
        <v>0</v>
      </c>
      <c r="R287" s="146">
        <f t="shared" si="62"/>
        <v>0</v>
      </c>
      <c r="S287" s="146">
        <v>0</v>
      </c>
      <c r="T287" s="147">
        <f t="shared" si="63"/>
        <v>0</v>
      </c>
      <c r="AR287" s="148" t="s">
        <v>284</v>
      </c>
      <c r="AT287" s="148" t="s">
        <v>556</v>
      </c>
      <c r="AU287" s="148" t="s">
        <v>173</v>
      </c>
      <c r="AY287" s="13" t="s">
        <v>164</v>
      </c>
      <c r="BE287" s="149">
        <f t="shared" si="64"/>
        <v>0</v>
      </c>
      <c r="BF287" s="149">
        <f t="shared" si="65"/>
        <v>0</v>
      </c>
      <c r="BG287" s="149">
        <f t="shared" si="66"/>
        <v>0</v>
      </c>
      <c r="BH287" s="149">
        <f t="shared" si="67"/>
        <v>0</v>
      </c>
      <c r="BI287" s="149">
        <f t="shared" si="68"/>
        <v>0</v>
      </c>
      <c r="BJ287" s="13" t="s">
        <v>173</v>
      </c>
      <c r="BK287" s="149">
        <f t="shared" si="69"/>
        <v>0</v>
      </c>
      <c r="BL287" s="13" t="s">
        <v>215</v>
      </c>
      <c r="BM287" s="148" t="s">
        <v>1596</v>
      </c>
    </row>
    <row r="288" spans="2:65" s="1" customFormat="1" ht="24.2" customHeight="1">
      <c r="B288" s="135"/>
      <c r="C288" s="136" t="s">
        <v>3081</v>
      </c>
      <c r="D288" s="136" t="s">
        <v>168</v>
      </c>
      <c r="E288" s="137" t="s">
        <v>3082</v>
      </c>
      <c r="F288" s="138" t="s">
        <v>3083</v>
      </c>
      <c r="G288" s="139" t="s">
        <v>363</v>
      </c>
      <c r="H288" s="140">
        <v>10</v>
      </c>
      <c r="I288" s="141"/>
      <c r="J288" s="142">
        <f t="shared" si="60"/>
        <v>0</v>
      </c>
      <c r="K288" s="143"/>
      <c r="L288" s="28"/>
      <c r="M288" s="144" t="s">
        <v>1</v>
      </c>
      <c r="N288" s="145" t="s">
        <v>40</v>
      </c>
      <c r="P288" s="146">
        <f t="shared" si="61"/>
        <v>0</v>
      </c>
      <c r="Q288" s="146">
        <v>0</v>
      </c>
      <c r="R288" s="146">
        <f t="shared" si="62"/>
        <v>0</v>
      </c>
      <c r="S288" s="146">
        <v>0</v>
      </c>
      <c r="T288" s="147">
        <f t="shared" si="63"/>
        <v>0</v>
      </c>
      <c r="AR288" s="148" t="s">
        <v>215</v>
      </c>
      <c r="AT288" s="148" t="s">
        <v>168</v>
      </c>
      <c r="AU288" s="148" t="s">
        <v>173</v>
      </c>
      <c r="AY288" s="13" t="s">
        <v>164</v>
      </c>
      <c r="BE288" s="149">
        <f t="shared" si="64"/>
        <v>0</v>
      </c>
      <c r="BF288" s="149">
        <f t="shared" si="65"/>
        <v>0</v>
      </c>
      <c r="BG288" s="149">
        <f t="shared" si="66"/>
        <v>0</v>
      </c>
      <c r="BH288" s="149">
        <f t="shared" si="67"/>
        <v>0</v>
      </c>
      <c r="BI288" s="149">
        <f t="shared" si="68"/>
        <v>0</v>
      </c>
      <c r="BJ288" s="13" t="s">
        <v>173</v>
      </c>
      <c r="BK288" s="149">
        <f t="shared" si="69"/>
        <v>0</v>
      </c>
      <c r="BL288" s="13" t="s">
        <v>215</v>
      </c>
      <c r="BM288" s="148" t="s">
        <v>1604</v>
      </c>
    </row>
    <row r="289" spans="2:65" s="1" customFormat="1" ht="37.9" customHeight="1">
      <c r="B289" s="135"/>
      <c r="C289" s="155" t="s">
        <v>3084</v>
      </c>
      <c r="D289" s="155" t="s">
        <v>556</v>
      </c>
      <c r="E289" s="156" t="s">
        <v>3085</v>
      </c>
      <c r="F289" s="157" t="s">
        <v>3086</v>
      </c>
      <c r="G289" s="158" t="s">
        <v>192</v>
      </c>
      <c r="H289" s="159">
        <v>10</v>
      </c>
      <c r="I289" s="160"/>
      <c r="J289" s="161">
        <f t="shared" si="60"/>
        <v>0</v>
      </c>
      <c r="K289" s="162"/>
      <c r="L289" s="163"/>
      <c r="M289" s="164" t="s">
        <v>1</v>
      </c>
      <c r="N289" s="165" t="s">
        <v>40</v>
      </c>
      <c r="P289" s="146">
        <f t="shared" si="61"/>
        <v>0</v>
      </c>
      <c r="Q289" s="146">
        <v>0</v>
      </c>
      <c r="R289" s="146">
        <f t="shared" si="62"/>
        <v>0</v>
      </c>
      <c r="S289" s="146">
        <v>0</v>
      </c>
      <c r="T289" s="147">
        <f t="shared" si="63"/>
        <v>0</v>
      </c>
      <c r="AR289" s="148" t="s">
        <v>284</v>
      </c>
      <c r="AT289" s="148" t="s">
        <v>556</v>
      </c>
      <c r="AU289" s="148" t="s">
        <v>173</v>
      </c>
      <c r="AY289" s="13" t="s">
        <v>164</v>
      </c>
      <c r="BE289" s="149">
        <f t="shared" si="64"/>
        <v>0</v>
      </c>
      <c r="BF289" s="149">
        <f t="shared" si="65"/>
        <v>0</v>
      </c>
      <c r="BG289" s="149">
        <f t="shared" si="66"/>
        <v>0</v>
      </c>
      <c r="BH289" s="149">
        <f t="shared" si="67"/>
        <v>0</v>
      </c>
      <c r="BI289" s="149">
        <f t="shared" si="68"/>
        <v>0</v>
      </c>
      <c r="BJ289" s="13" t="s">
        <v>173</v>
      </c>
      <c r="BK289" s="149">
        <f t="shared" si="69"/>
        <v>0</v>
      </c>
      <c r="BL289" s="13" t="s">
        <v>215</v>
      </c>
      <c r="BM289" s="148" t="s">
        <v>1613</v>
      </c>
    </row>
    <row r="290" spans="2:65" s="1" customFormat="1" ht="24.2" customHeight="1">
      <c r="B290" s="135"/>
      <c r="C290" s="136" t="s">
        <v>3087</v>
      </c>
      <c r="D290" s="136" t="s">
        <v>168</v>
      </c>
      <c r="E290" s="137" t="s">
        <v>3088</v>
      </c>
      <c r="F290" s="138" t="s">
        <v>3089</v>
      </c>
      <c r="G290" s="139" t="s">
        <v>249</v>
      </c>
      <c r="H290" s="140">
        <v>796.5</v>
      </c>
      <c r="I290" s="141"/>
      <c r="J290" s="142">
        <f t="shared" si="60"/>
        <v>0</v>
      </c>
      <c r="K290" s="143"/>
      <c r="L290" s="28"/>
      <c r="M290" s="144" t="s">
        <v>1</v>
      </c>
      <c r="N290" s="145" t="s">
        <v>40</v>
      </c>
      <c r="P290" s="146">
        <f t="shared" si="61"/>
        <v>0</v>
      </c>
      <c r="Q290" s="146">
        <v>0</v>
      </c>
      <c r="R290" s="146">
        <f t="shared" si="62"/>
        <v>0</v>
      </c>
      <c r="S290" s="146">
        <v>0</v>
      </c>
      <c r="T290" s="147">
        <f t="shared" si="63"/>
        <v>0</v>
      </c>
      <c r="AR290" s="148" t="s">
        <v>215</v>
      </c>
      <c r="AT290" s="148" t="s">
        <v>168</v>
      </c>
      <c r="AU290" s="148" t="s">
        <v>173</v>
      </c>
      <c r="AY290" s="13" t="s">
        <v>164</v>
      </c>
      <c r="BE290" s="149">
        <f t="shared" si="64"/>
        <v>0</v>
      </c>
      <c r="BF290" s="149">
        <f t="shared" si="65"/>
        <v>0</v>
      </c>
      <c r="BG290" s="149">
        <f t="shared" si="66"/>
        <v>0</v>
      </c>
      <c r="BH290" s="149">
        <f t="shared" si="67"/>
        <v>0</v>
      </c>
      <c r="BI290" s="149">
        <f t="shared" si="68"/>
        <v>0</v>
      </c>
      <c r="BJ290" s="13" t="s">
        <v>173</v>
      </c>
      <c r="BK290" s="149">
        <f t="shared" si="69"/>
        <v>0</v>
      </c>
      <c r="BL290" s="13" t="s">
        <v>215</v>
      </c>
      <c r="BM290" s="148" t="s">
        <v>1622</v>
      </c>
    </row>
    <row r="291" spans="2:65" s="1" customFormat="1" ht="24.2" customHeight="1">
      <c r="B291" s="135"/>
      <c r="C291" s="136" t="s">
        <v>3090</v>
      </c>
      <c r="D291" s="136" t="s">
        <v>168</v>
      </c>
      <c r="E291" s="137" t="s">
        <v>3091</v>
      </c>
      <c r="F291" s="138" t="s">
        <v>3092</v>
      </c>
      <c r="G291" s="139" t="s">
        <v>249</v>
      </c>
      <c r="H291" s="140">
        <v>112</v>
      </c>
      <c r="I291" s="141"/>
      <c r="J291" s="142">
        <f t="shared" si="60"/>
        <v>0</v>
      </c>
      <c r="K291" s="143"/>
      <c r="L291" s="28"/>
      <c r="M291" s="144" t="s">
        <v>1</v>
      </c>
      <c r="N291" s="145" t="s">
        <v>40</v>
      </c>
      <c r="P291" s="146">
        <f t="shared" si="61"/>
        <v>0</v>
      </c>
      <c r="Q291" s="146">
        <v>0</v>
      </c>
      <c r="R291" s="146">
        <f t="shared" si="62"/>
        <v>0</v>
      </c>
      <c r="S291" s="146">
        <v>0</v>
      </c>
      <c r="T291" s="147">
        <f t="shared" si="63"/>
        <v>0</v>
      </c>
      <c r="AR291" s="148" t="s">
        <v>215</v>
      </c>
      <c r="AT291" s="148" t="s">
        <v>168</v>
      </c>
      <c r="AU291" s="148" t="s">
        <v>173</v>
      </c>
      <c r="AY291" s="13" t="s">
        <v>164</v>
      </c>
      <c r="BE291" s="149">
        <f t="shared" si="64"/>
        <v>0</v>
      </c>
      <c r="BF291" s="149">
        <f t="shared" si="65"/>
        <v>0</v>
      </c>
      <c r="BG291" s="149">
        <f t="shared" si="66"/>
        <v>0</v>
      </c>
      <c r="BH291" s="149">
        <f t="shared" si="67"/>
        <v>0</v>
      </c>
      <c r="BI291" s="149">
        <f t="shared" si="68"/>
        <v>0</v>
      </c>
      <c r="BJ291" s="13" t="s">
        <v>173</v>
      </c>
      <c r="BK291" s="149">
        <f t="shared" si="69"/>
        <v>0</v>
      </c>
      <c r="BL291" s="13" t="s">
        <v>215</v>
      </c>
      <c r="BM291" s="148" t="s">
        <v>1632</v>
      </c>
    </row>
    <row r="292" spans="2:65" s="1" customFormat="1" ht="24.2" customHeight="1">
      <c r="B292" s="135"/>
      <c r="C292" s="136" t="s">
        <v>3093</v>
      </c>
      <c r="D292" s="136" t="s">
        <v>168</v>
      </c>
      <c r="E292" s="137" t="s">
        <v>3094</v>
      </c>
      <c r="F292" s="138" t="s">
        <v>3095</v>
      </c>
      <c r="G292" s="139" t="s">
        <v>249</v>
      </c>
      <c r="H292" s="140">
        <v>908.5</v>
      </c>
      <c r="I292" s="141"/>
      <c r="J292" s="142">
        <f t="shared" si="60"/>
        <v>0</v>
      </c>
      <c r="K292" s="143"/>
      <c r="L292" s="28"/>
      <c r="M292" s="144" t="s">
        <v>1</v>
      </c>
      <c r="N292" s="145" t="s">
        <v>40</v>
      </c>
      <c r="P292" s="146">
        <f t="shared" si="61"/>
        <v>0</v>
      </c>
      <c r="Q292" s="146">
        <v>0</v>
      </c>
      <c r="R292" s="146">
        <f t="shared" si="62"/>
        <v>0</v>
      </c>
      <c r="S292" s="146">
        <v>0</v>
      </c>
      <c r="T292" s="147">
        <f t="shared" si="63"/>
        <v>0</v>
      </c>
      <c r="AR292" s="148" t="s">
        <v>215</v>
      </c>
      <c r="AT292" s="148" t="s">
        <v>168</v>
      </c>
      <c r="AU292" s="148" t="s">
        <v>173</v>
      </c>
      <c r="AY292" s="13" t="s">
        <v>164</v>
      </c>
      <c r="BE292" s="149">
        <f t="shared" si="64"/>
        <v>0</v>
      </c>
      <c r="BF292" s="149">
        <f t="shared" si="65"/>
        <v>0</v>
      </c>
      <c r="BG292" s="149">
        <f t="shared" si="66"/>
        <v>0</v>
      </c>
      <c r="BH292" s="149">
        <f t="shared" si="67"/>
        <v>0</v>
      </c>
      <c r="BI292" s="149">
        <f t="shared" si="68"/>
        <v>0</v>
      </c>
      <c r="BJ292" s="13" t="s">
        <v>173</v>
      </c>
      <c r="BK292" s="149">
        <f t="shared" si="69"/>
        <v>0</v>
      </c>
      <c r="BL292" s="13" t="s">
        <v>215</v>
      </c>
      <c r="BM292" s="148" t="s">
        <v>1638</v>
      </c>
    </row>
    <row r="293" spans="2:65" s="1" customFormat="1" ht="24.2" customHeight="1">
      <c r="B293" s="135"/>
      <c r="C293" s="136" t="s">
        <v>3096</v>
      </c>
      <c r="D293" s="136" t="s">
        <v>168</v>
      </c>
      <c r="E293" s="137" t="s">
        <v>3097</v>
      </c>
      <c r="F293" s="138" t="s">
        <v>3098</v>
      </c>
      <c r="G293" s="139" t="s">
        <v>274</v>
      </c>
      <c r="H293" s="140">
        <v>2.117</v>
      </c>
      <c r="I293" s="141"/>
      <c r="J293" s="142">
        <f t="shared" si="60"/>
        <v>0</v>
      </c>
      <c r="K293" s="143"/>
      <c r="L293" s="28"/>
      <c r="M293" s="144" t="s">
        <v>1</v>
      </c>
      <c r="N293" s="145" t="s">
        <v>40</v>
      </c>
      <c r="P293" s="146">
        <f t="shared" si="61"/>
        <v>0</v>
      </c>
      <c r="Q293" s="146">
        <v>0</v>
      </c>
      <c r="R293" s="146">
        <f t="shared" si="62"/>
        <v>0</v>
      </c>
      <c r="S293" s="146">
        <v>0</v>
      </c>
      <c r="T293" s="147">
        <f t="shared" si="63"/>
        <v>0</v>
      </c>
      <c r="AR293" s="148" t="s">
        <v>215</v>
      </c>
      <c r="AT293" s="148" t="s">
        <v>168</v>
      </c>
      <c r="AU293" s="148" t="s">
        <v>173</v>
      </c>
      <c r="AY293" s="13" t="s">
        <v>164</v>
      </c>
      <c r="BE293" s="149">
        <f t="shared" si="64"/>
        <v>0</v>
      </c>
      <c r="BF293" s="149">
        <f t="shared" si="65"/>
        <v>0</v>
      </c>
      <c r="BG293" s="149">
        <f t="shared" si="66"/>
        <v>0</v>
      </c>
      <c r="BH293" s="149">
        <f t="shared" si="67"/>
        <v>0</v>
      </c>
      <c r="BI293" s="149">
        <f t="shared" si="68"/>
        <v>0</v>
      </c>
      <c r="BJ293" s="13" t="s">
        <v>173</v>
      </c>
      <c r="BK293" s="149">
        <f t="shared" si="69"/>
        <v>0</v>
      </c>
      <c r="BL293" s="13" t="s">
        <v>215</v>
      </c>
      <c r="BM293" s="148" t="s">
        <v>1645</v>
      </c>
    </row>
    <row r="294" spans="2:65" s="11" customFormat="1" ht="22.9" customHeight="1">
      <c r="B294" s="123"/>
      <c r="D294" s="124" t="s">
        <v>73</v>
      </c>
      <c r="E294" s="133" t="s">
        <v>1176</v>
      </c>
      <c r="F294" s="133" t="s">
        <v>1177</v>
      </c>
      <c r="I294" s="126"/>
      <c r="J294" s="134">
        <f>BK294</f>
        <v>0</v>
      </c>
      <c r="L294" s="123"/>
      <c r="M294" s="128"/>
      <c r="P294" s="129">
        <f>SUM(P295:P347)</f>
        <v>0</v>
      </c>
      <c r="R294" s="129">
        <f>SUM(R295:R347)</f>
        <v>0</v>
      </c>
      <c r="T294" s="130">
        <f>SUM(T295:T347)</f>
        <v>0</v>
      </c>
      <c r="AR294" s="124" t="s">
        <v>173</v>
      </c>
      <c r="AT294" s="131" t="s">
        <v>73</v>
      </c>
      <c r="AU294" s="131" t="s">
        <v>82</v>
      </c>
      <c r="AY294" s="124" t="s">
        <v>164</v>
      </c>
      <c r="BK294" s="132">
        <f>SUM(BK295:BK347)</f>
        <v>0</v>
      </c>
    </row>
    <row r="295" spans="2:65" s="1" customFormat="1" ht="24.2" customHeight="1">
      <c r="B295" s="135"/>
      <c r="C295" s="136" t="s">
        <v>3099</v>
      </c>
      <c r="D295" s="136" t="s">
        <v>168</v>
      </c>
      <c r="E295" s="137" t="s">
        <v>3100</v>
      </c>
      <c r="F295" s="138" t="s">
        <v>3101</v>
      </c>
      <c r="G295" s="139" t="s">
        <v>363</v>
      </c>
      <c r="H295" s="140">
        <v>26</v>
      </c>
      <c r="I295" s="141"/>
      <c r="J295" s="142">
        <f t="shared" ref="J295:J326" si="70">ROUND(I295*H295,2)</f>
        <v>0</v>
      </c>
      <c r="K295" s="143"/>
      <c r="L295" s="28"/>
      <c r="M295" s="144" t="s">
        <v>1</v>
      </c>
      <c r="N295" s="145" t="s">
        <v>40</v>
      </c>
      <c r="P295" s="146">
        <f t="shared" ref="P295:P326" si="71">O295*H295</f>
        <v>0</v>
      </c>
      <c r="Q295" s="146">
        <v>0</v>
      </c>
      <c r="R295" s="146">
        <f t="shared" ref="R295:R326" si="72">Q295*H295</f>
        <v>0</v>
      </c>
      <c r="S295" s="146">
        <v>0</v>
      </c>
      <c r="T295" s="147">
        <f t="shared" ref="T295:T326" si="73">S295*H295</f>
        <v>0</v>
      </c>
      <c r="AR295" s="148" t="s">
        <v>215</v>
      </c>
      <c r="AT295" s="148" t="s">
        <v>168</v>
      </c>
      <c r="AU295" s="148" t="s">
        <v>173</v>
      </c>
      <c r="AY295" s="13" t="s">
        <v>164</v>
      </c>
      <c r="BE295" s="149">
        <f t="shared" ref="BE295:BE326" si="74">IF(N295="základná",J295,0)</f>
        <v>0</v>
      </c>
      <c r="BF295" s="149">
        <f t="shared" ref="BF295:BF326" si="75">IF(N295="znížená",J295,0)</f>
        <v>0</v>
      </c>
      <c r="BG295" s="149">
        <f t="shared" ref="BG295:BG326" si="76">IF(N295="zákl. prenesená",J295,0)</f>
        <v>0</v>
      </c>
      <c r="BH295" s="149">
        <f t="shared" ref="BH295:BH326" si="77">IF(N295="zníž. prenesená",J295,0)</f>
        <v>0</v>
      </c>
      <c r="BI295" s="149">
        <f t="shared" ref="BI295:BI326" si="78">IF(N295="nulová",J295,0)</f>
        <v>0</v>
      </c>
      <c r="BJ295" s="13" t="s">
        <v>173</v>
      </c>
      <c r="BK295" s="149">
        <f t="shared" ref="BK295:BK326" si="79">ROUND(I295*H295,2)</f>
        <v>0</v>
      </c>
      <c r="BL295" s="13" t="s">
        <v>215</v>
      </c>
      <c r="BM295" s="148" t="s">
        <v>1655</v>
      </c>
    </row>
    <row r="296" spans="2:65" s="1" customFormat="1" ht="16.5" customHeight="1">
      <c r="B296" s="135"/>
      <c r="C296" s="136" t="s">
        <v>3102</v>
      </c>
      <c r="D296" s="136" t="s">
        <v>168</v>
      </c>
      <c r="E296" s="137" t="s">
        <v>3103</v>
      </c>
      <c r="F296" s="138" t="s">
        <v>3104</v>
      </c>
      <c r="G296" s="139" t="s">
        <v>192</v>
      </c>
      <c r="H296" s="140">
        <v>25</v>
      </c>
      <c r="I296" s="141"/>
      <c r="J296" s="142">
        <f t="shared" si="70"/>
        <v>0</v>
      </c>
      <c r="K296" s="143"/>
      <c r="L296" s="28"/>
      <c r="M296" s="144" t="s">
        <v>1</v>
      </c>
      <c r="N296" s="145" t="s">
        <v>40</v>
      </c>
      <c r="P296" s="146">
        <f t="shared" si="71"/>
        <v>0</v>
      </c>
      <c r="Q296" s="146">
        <v>0</v>
      </c>
      <c r="R296" s="146">
        <f t="shared" si="72"/>
        <v>0</v>
      </c>
      <c r="S296" s="146">
        <v>0</v>
      </c>
      <c r="T296" s="147">
        <f t="shared" si="73"/>
        <v>0</v>
      </c>
      <c r="AR296" s="148" t="s">
        <v>215</v>
      </c>
      <c r="AT296" s="148" t="s">
        <v>168</v>
      </c>
      <c r="AU296" s="148" t="s">
        <v>173</v>
      </c>
      <c r="AY296" s="13" t="s">
        <v>164</v>
      </c>
      <c r="BE296" s="149">
        <f t="shared" si="74"/>
        <v>0</v>
      </c>
      <c r="BF296" s="149">
        <f t="shared" si="75"/>
        <v>0</v>
      </c>
      <c r="BG296" s="149">
        <f t="shared" si="76"/>
        <v>0</v>
      </c>
      <c r="BH296" s="149">
        <f t="shared" si="77"/>
        <v>0</v>
      </c>
      <c r="BI296" s="149">
        <f t="shared" si="78"/>
        <v>0</v>
      </c>
      <c r="BJ296" s="13" t="s">
        <v>173</v>
      </c>
      <c r="BK296" s="149">
        <f t="shared" si="79"/>
        <v>0</v>
      </c>
      <c r="BL296" s="13" t="s">
        <v>215</v>
      </c>
      <c r="BM296" s="148" t="s">
        <v>1661</v>
      </c>
    </row>
    <row r="297" spans="2:65" s="1" customFormat="1" ht="37.9" customHeight="1">
      <c r="B297" s="135"/>
      <c r="C297" s="155" t="s">
        <v>3105</v>
      </c>
      <c r="D297" s="155" t="s">
        <v>556</v>
      </c>
      <c r="E297" s="156" t="s">
        <v>3106</v>
      </c>
      <c r="F297" s="157" t="s">
        <v>3107</v>
      </c>
      <c r="G297" s="158" t="s">
        <v>192</v>
      </c>
      <c r="H297" s="159">
        <v>25</v>
      </c>
      <c r="I297" s="160"/>
      <c r="J297" s="161">
        <f t="shared" si="70"/>
        <v>0</v>
      </c>
      <c r="K297" s="162"/>
      <c r="L297" s="163"/>
      <c r="M297" s="164" t="s">
        <v>1</v>
      </c>
      <c r="N297" s="165" t="s">
        <v>40</v>
      </c>
      <c r="P297" s="146">
        <f t="shared" si="71"/>
        <v>0</v>
      </c>
      <c r="Q297" s="146">
        <v>0</v>
      </c>
      <c r="R297" s="146">
        <f t="shared" si="72"/>
        <v>0</v>
      </c>
      <c r="S297" s="146">
        <v>0</v>
      </c>
      <c r="T297" s="147">
        <f t="shared" si="73"/>
        <v>0</v>
      </c>
      <c r="AR297" s="148" t="s">
        <v>284</v>
      </c>
      <c r="AT297" s="148" t="s">
        <v>556</v>
      </c>
      <c r="AU297" s="148" t="s">
        <v>173</v>
      </c>
      <c r="AY297" s="13" t="s">
        <v>164</v>
      </c>
      <c r="BE297" s="149">
        <f t="shared" si="74"/>
        <v>0</v>
      </c>
      <c r="BF297" s="149">
        <f t="shared" si="75"/>
        <v>0</v>
      </c>
      <c r="BG297" s="149">
        <f t="shared" si="76"/>
        <v>0</v>
      </c>
      <c r="BH297" s="149">
        <f t="shared" si="77"/>
        <v>0</v>
      </c>
      <c r="BI297" s="149">
        <f t="shared" si="78"/>
        <v>0</v>
      </c>
      <c r="BJ297" s="13" t="s">
        <v>173</v>
      </c>
      <c r="BK297" s="149">
        <f t="shared" si="79"/>
        <v>0</v>
      </c>
      <c r="BL297" s="13" t="s">
        <v>215</v>
      </c>
      <c r="BM297" s="148" t="s">
        <v>1667</v>
      </c>
    </row>
    <row r="298" spans="2:65" s="1" customFormat="1" ht="24.2" customHeight="1">
      <c r="B298" s="135"/>
      <c r="C298" s="136" t="s">
        <v>3108</v>
      </c>
      <c r="D298" s="136" t="s">
        <v>168</v>
      </c>
      <c r="E298" s="137" t="s">
        <v>3109</v>
      </c>
      <c r="F298" s="138" t="s">
        <v>3110</v>
      </c>
      <c r="G298" s="139" t="s">
        <v>192</v>
      </c>
      <c r="H298" s="140">
        <v>25</v>
      </c>
      <c r="I298" s="141"/>
      <c r="J298" s="142">
        <f t="shared" si="70"/>
        <v>0</v>
      </c>
      <c r="K298" s="143"/>
      <c r="L298" s="28"/>
      <c r="M298" s="144" t="s">
        <v>1</v>
      </c>
      <c r="N298" s="145" t="s">
        <v>40</v>
      </c>
      <c r="P298" s="146">
        <f t="shared" si="71"/>
        <v>0</v>
      </c>
      <c r="Q298" s="146">
        <v>0</v>
      </c>
      <c r="R298" s="146">
        <f t="shared" si="72"/>
        <v>0</v>
      </c>
      <c r="S298" s="146">
        <v>0</v>
      </c>
      <c r="T298" s="147">
        <f t="shared" si="73"/>
        <v>0</v>
      </c>
      <c r="AR298" s="148" t="s">
        <v>215</v>
      </c>
      <c r="AT298" s="148" t="s">
        <v>168</v>
      </c>
      <c r="AU298" s="148" t="s">
        <v>173</v>
      </c>
      <c r="AY298" s="13" t="s">
        <v>164</v>
      </c>
      <c r="BE298" s="149">
        <f t="shared" si="74"/>
        <v>0</v>
      </c>
      <c r="BF298" s="149">
        <f t="shared" si="75"/>
        <v>0</v>
      </c>
      <c r="BG298" s="149">
        <f t="shared" si="76"/>
        <v>0</v>
      </c>
      <c r="BH298" s="149">
        <f t="shared" si="77"/>
        <v>0</v>
      </c>
      <c r="BI298" s="149">
        <f t="shared" si="78"/>
        <v>0</v>
      </c>
      <c r="BJ298" s="13" t="s">
        <v>173</v>
      </c>
      <c r="BK298" s="149">
        <f t="shared" si="79"/>
        <v>0</v>
      </c>
      <c r="BL298" s="13" t="s">
        <v>215</v>
      </c>
      <c r="BM298" s="148" t="s">
        <v>1675</v>
      </c>
    </row>
    <row r="299" spans="2:65" s="1" customFormat="1" ht="16.5" customHeight="1">
      <c r="B299" s="135"/>
      <c r="C299" s="155" t="s">
        <v>3111</v>
      </c>
      <c r="D299" s="155" t="s">
        <v>556</v>
      </c>
      <c r="E299" s="156" t="s">
        <v>3112</v>
      </c>
      <c r="F299" s="157" t="s">
        <v>3113</v>
      </c>
      <c r="G299" s="158" t="s">
        <v>192</v>
      </c>
      <c r="H299" s="159">
        <v>21</v>
      </c>
      <c r="I299" s="160"/>
      <c r="J299" s="161">
        <f t="shared" si="70"/>
        <v>0</v>
      </c>
      <c r="K299" s="162"/>
      <c r="L299" s="163"/>
      <c r="M299" s="164" t="s">
        <v>1</v>
      </c>
      <c r="N299" s="165" t="s">
        <v>40</v>
      </c>
      <c r="P299" s="146">
        <f t="shared" si="71"/>
        <v>0</v>
      </c>
      <c r="Q299" s="146">
        <v>0</v>
      </c>
      <c r="R299" s="146">
        <f t="shared" si="72"/>
        <v>0</v>
      </c>
      <c r="S299" s="146">
        <v>0</v>
      </c>
      <c r="T299" s="147">
        <f t="shared" si="73"/>
        <v>0</v>
      </c>
      <c r="AR299" s="148" t="s">
        <v>284</v>
      </c>
      <c r="AT299" s="148" t="s">
        <v>556</v>
      </c>
      <c r="AU299" s="148" t="s">
        <v>173</v>
      </c>
      <c r="AY299" s="13" t="s">
        <v>164</v>
      </c>
      <c r="BE299" s="149">
        <f t="shared" si="74"/>
        <v>0</v>
      </c>
      <c r="BF299" s="149">
        <f t="shared" si="75"/>
        <v>0</v>
      </c>
      <c r="BG299" s="149">
        <f t="shared" si="76"/>
        <v>0</v>
      </c>
      <c r="BH299" s="149">
        <f t="shared" si="77"/>
        <v>0</v>
      </c>
      <c r="BI299" s="149">
        <f t="shared" si="78"/>
        <v>0</v>
      </c>
      <c r="BJ299" s="13" t="s">
        <v>173</v>
      </c>
      <c r="BK299" s="149">
        <f t="shared" si="79"/>
        <v>0</v>
      </c>
      <c r="BL299" s="13" t="s">
        <v>215</v>
      </c>
      <c r="BM299" s="148" t="s">
        <v>1683</v>
      </c>
    </row>
    <row r="300" spans="2:65" s="1" customFormat="1" ht="24.2" customHeight="1">
      <c r="B300" s="135"/>
      <c r="C300" s="155" t="s">
        <v>3114</v>
      </c>
      <c r="D300" s="155" t="s">
        <v>556</v>
      </c>
      <c r="E300" s="156" t="s">
        <v>3115</v>
      </c>
      <c r="F300" s="157" t="s">
        <v>3116</v>
      </c>
      <c r="G300" s="158" t="s">
        <v>192</v>
      </c>
      <c r="H300" s="159">
        <v>4</v>
      </c>
      <c r="I300" s="160"/>
      <c r="J300" s="161">
        <f t="shared" si="70"/>
        <v>0</v>
      </c>
      <c r="K300" s="162"/>
      <c r="L300" s="163"/>
      <c r="M300" s="164" t="s">
        <v>1</v>
      </c>
      <c r="N300" s="165" t="s">
        <v>40</v>
      </c>
      <c r="P300" s="146">
        <f t="shared" si="71"/>
        <v>0</v>
      </c>
      <c r="Q300" s="146">
        <v>0</v>
      </c>
      <c r="R300" s="146">
        <f t="shared" si="72"/>
        <v>0</v>
      </c>
      <c r="S300" s="146">
        <v>0</v>
      </c>
      <c r="T300" s="147">
        <f t="shared" si="73"/>
        <v>0</v>
      </c>
      <c r="AR300" s="148" t="s">
        <v>284</v>
      </c>
      <c r="AT300" s="148" t="s">
        <v>556</v>
      </c>
      <c r="AU300" s="148" t="s">
        <v>173</v>
      </c>
      <c r="AY300" s="13" t="s">
        <v>164</v>
      </c>
      <c r="BE300" s="149">
        <f t="shared" si="74"/>
        <v>0</v>
      </c>
      <c r="BF300" s="149">
        <f t="shared" si="75"/>
        <v>0</v>
      </c>
      <c r="BG300" s="149">
        <f t="shared" si="76"/>
        <v>0</v>
      </c>
      <c r="BH300" s="149">
        <f t="shared" si="77"/>
        <v>0</v>
      </c>
      <c r="BI300" s="149">
        <f t="shared" si="78"/>
        <v>0</v>
      </c>
      <c r="BJ300" s="13" t="s">
        <v>173</v>
      </c>
      <c r="BK300" s="149">
        <f t="shared" si="79"/>
        <v>0</v>
      </c>
      <c r="BL300" s="13" t="s">
        <v>215</v>
      </c>
      <c r="BM300" s="148" t="s">
        <v>1691</v>
      </c>
    </row>
    <row r="301" spans="2:65" s="1" customFormat="1" ht="24.2" customHeight="1">
      <c r="B301" s="135"/>
      <c r="C301" s="136" t="s">
        <v>3117</v>
      </c>
      <c r="D301" s="136" t="s">
        <v>168</v>
      </c>
      <c r="E301" s="137" t="s">
        <v>3118</v>
      </c>
      <c r="F301" s="138" t="s">
        <v>3119</v>
      </c>
      <c r="G301" s="139" t="s">
        <v>363</v>
      </c>
      <c r="H301" s="140">
        <v>1</v>
      </c>
      <c r="I301" s="141"/>
      <c r="J301" s="142">
        <f t="shared" si="70"/>
        <v>0</v>
      </c>
      <c r="K301" s="143"/>
      <c r="L301" s="28"/>
      <c r="M301" s="144" t="s">
        <v>1</v>
      </c>
      <c r="N301" s="145" t="s">
        <v>40</v>
      </c>
      <c r="P301" s="146">
        <f t="shared" si="71"/>
        <v>0</v>
      </c>
      <c r="Q301" s="146">
        <v>0</v>
      </c>
      <c r="R301" s="146">
        <f t="shared" si="72"/>
        <v>0</v>
      </c>
      <c r="S301" s="146">
        <v>0</v>
      </c>
      <c r="T301" s="147">
        <f t="shared" si="73"/>
        <v>0</v>
      </c>
      <c r="AR301" s="148" t="s">
        <v>215</v>
      </c>
      <c r="AT301" s="148" t="s">
        <v>168</v>
      </c>
      <c r="AU301" s="148" t="s">
        <v>173</v>
      </c>
      <c r="AY301" s="13" t="s">
        <v>164</v>
      </c>
      <c r="BE301" s="149">
        <f t="shared" si="74"/>
        <v>0</v>
      </c>
      <c r="BF301" s="149">
        <f t="shared" si="75"/>
        <v>0</v>
      </c>
      <c r="BG301" s="149">
        <f t="shared" si="76"/>
        <v>0</v>
      </c>
      <c r="BH301" s="149">
        <f t="shared" si="77"/>
        <v>0</v>
      </c>
      <c r="BI301" s="149">
        <f t="shared" si="78"/>
        <v>0</v>
      </c>
      <c r="BJ301" s="13" t="s">
        <v>173</v>
      </c>
      <c r="BK301" s="149">
        <f t="shared" si="79"/>
        <v>0</v>
      </c>
      <c r="BL301" s="13" t="s">
        <v>215</v>
      </c>
      <c r="BM301" s="148" t="s">
        <v>1699</v>
      </c>
    </row>
    <row r="302" spans="2:65" s="1" customFormat="1" ht="16.5" customHeight="1">
      <c r="B302" s="135"/>
      <c r="C302" s="136" t="s">
        <v>3120</v>
      </c>
      <c r="D302" s="136" t="s">
        <v>168</v>
      </c>
      <c r="E302" s="137" t="s">
        <v>3121</v>
      </c>
      <c r="F302" s="138" t="s">
        <v>3122</v>
      </c>
      <c r="G302" s="139" t="s">
        <v>363</v>
      </c>
      <c r="H302" s="140">
        <v>17</v>
      </c>
      <c r="I302" s="141"/>
      <c r="J302" s="142">
        <f t="shared" si="70"/>
        <v>0</v>
      </c>
      <c r="K302" s="143"/>
      <c r="L302" s="28"/>
      <c r="M302" s="144" t="s">
        <v>1</v>
      </c>
      <c r="N302" s="145" t="s">
        <v>40</v>
      </c>
      <c r="P302" s="146">
        <f t="shared" si="71"/>
        <v>0</v>
      </c>
      <c r="Q302" s="146">
        <v>0</v>
      </c>
      <c r="R302" s="146">
        <f t="shared" si="72"/>
        <v>0</v>
      </c>
      <c r="S302" s="146">
        <v>0</v>
      </c>
      <c r="T302" s="147">
        <f t="shared" si="73"/>
        <v>0</v>
      </c>
      <c r="AR302" s="148" t="s">
        <v>215</v>
      </c>
      <c r="AT302" s="148" t="s">
        <v>168</v>
      </c>
      <c r="AU302" s="148" t="s">
        <v>173</v>
      </c>
      <c r="AY302" s="13" t="s">
        <v>164</v>
      </c>
      <c r="BE302" s="149">
        <f t="shared" si="74"/>
        <v>0</v>
      </c>
      <c r="BF302" s="149">
        <f t="shared" si="75"/>
        <v>0</v>
      </c>
      <c r="BG302" s="149">
        <f t="shared" si="76"/>
        <v>0</v>
      </c>
      <c r="BH302" s="149">
        <f t="shared" si="77"/>
        <v>0</v>
      </c>
      <c r="BI302" s="149">
        <f t="shared" si="78"/>
        <v>0</v>
      </c>
      <c r="BJ302" s="13" t="s">
        <v>173</v>
      </c>
      <c r="BK302" s="149">
        <f t="shared" si="79"/>
        <v>0</v>
      </c>
      <c r="BL302" s="13" t="s">
        <v>215</v>
      </c>
      <c r="BM302" s="148" t="s">
        <v>1707</v>
      </c>
    </row>
    <row r="303" spans="2:65" s="1" customFormat="1" ht="24.2" customHeight="1">
      <c r="B303" s="135"/>
      <c r="C303" s="136" t="s">
        <v>3123</v>
      </c>
      <c r="D303" s="136" t="s">
        <v>168</v>
      </c>
      <c r="E303" s="137" t="s">
        <v>3124</v>
      </c>
      <c r="F303" s="138" t="s">
        <v>3125</v>
      </c>
      <c r="G303" s="139" t="s">
        <v>192</v>
      </c>
      <c r="H303" s="140">
        <v>25</v>
      </c>
      <c r="I303" s="141"/>
      <c r="J303" s="142">
        <f t="shared" si="70"/>
        <v>0</v>
      </c>
      <c r="K303" s="143"/>
      <c r="L303" s="28"/>
      <c r="M303" s="144" t="s">
        <v>1</v>
      </c>
      <c r="N303" s="145" t="s">
        <v>40</v>
      </c>
      <c r="P303" s="146">
        <f t="shared" si="71"/>
        <v>0</v>
      </c>
      <c r="Q303" s="146">
        <v>0</v>
      </c>
      <c r="R303" s="146">
        <f t="shared" si="72"/>
        <v>0</v>
      </c>
      <c r="S303" s="146">
        <v>0</v>
      </c>
      <c r="T303" s="147">
        <f t="shared" si="73"/>
        <v>0</v>
      </c>
      <c r="AR303" s="148" t="s">
        <v>215</v>
      </c>
      <c r="AT303" s="148" t="s">
        <v>168</v>
      </c>
      <c r="AU303" s="148" t="s">
        <v>173</v>
      </c>
      <c r="AY303" s="13" t="s">
        <v>164</v>
      </c>
      <c r="BE303" s="149">
        <f t="shared" si="74"/>
        <v>0</v>
      </c>
      <c r="BF303" s="149">
        <f t="shared" si="75"/>
        <v>0</v>
      </c>
      <c r="BG303" s="149">
        <f t="shared" si="76"/>
        <v>0</v>
      </c>
      <c r="BH303" s="149">
        <f t="shared" si="77"/>
        <v>0</v>
      </c>
      <c r="BI303" s="149">
        <f t="shared" si="78"/>
        <v>0</v>
      </c>
      <c r="BJ303" s="13" t="s">
        <v>173</v>
      </c>
      <c r="BK303" s="149">
        <f t="shared" si="79"/>
        <v>0</v>
      </c>
      <c r="BL303" s="13" t="s">
        <v>215</v>
      </c>
      <c r="BM303" s="148" t="s">
        <v>1715</v>
      </c>
    </row>
    <row r="304" spans="2:65" s="1" customFormat="1" ht="37.9" customHeight="1">
      <c r="B304" s="135"/>
      <c r="C304" s="155" t="s">
        <v>3126</v>
      </c>
      <c r="D304" s="155" t="s">
        <v>556</v>
      </c>
      <c r="E304" s="156" t="s">
        <v>3127</v>
      </c>
      <c r="F304" s="157" t="s">
        <v>3128</v>
      </c>
      <c r="G304" s="158" t="s">
        <v>192</v>
      </c>
      <c r="H304" s="159">
        <v>21</v>
      </c>
      <c r="I304" s="160"/>
      <c r="J304" s="161">
        <f t="shared" si="70"/>
        <v>0</v>
      </c>
      <c r="K304" s="162"/>
      <c r="L304" s="163"/>
      <c r="M304" s="164" t="s">
        <v>1</v>
      </c>
      <c r="N304" s="165" t="s">
        <v>40</v>
      </c>
      <c r="P304" s="146">
        <f t="shared" si="71"/>
        <v>0</v>
      </c>
      <c r="Q304" s="146">
        <v>0</v>
      </c>
      <c r="R304" s="146">
        <f t="shared" si="72"/>
        <v>0</v>
      </c>
      <c r="S304" s="146">
        <v>0</v>
      </c>
      <c r="T304" s="147">
        <f t="shared" si="73"/>
        <v>0</v>
      </c>
      <c r="AR304" s="148" t="s">
        <v>284</v>
      </c>
      <c r="AT304" s="148" t="s">
        <v>556</v>
      </c>
      <c r="AU304" s="148" t="s">
        <v>173</v>
      </c>
      <c r="AY304" s="13" t="s">
        <v>164</v>
      </c>
      <c r="BE304" s="149">
        <f t="shared" si="74"/>
        <v>0</v>
      </c>
      <c r="BF304" s="149">
        <f t="shared" si="75"/>
        <v>0</v>
      </c>
      <c r="BG304" s="149">
        <f t="shared" si="76"/>
        <v>0</v>
      </c>
      <c r="BH304" s="149">
        <f t="shared" si="77"/>
        <v>0</v>
      </c>
      <c r="BI304" s="149">
        <f t="shared" si="78"/>
        <v>0</v>
      </c>
      <c r="BJ304" s="13" t="s">
        <v>173</v>
      </c>
      <c r="BK304" s="149">
        <f t="shared" si="79"/>
        <v>0</v>
      </c>
      <c r="BL304" s="13" t="s">
        <v>215</v>
      </c>
      <c r="BM304" s="148" t="s">
        <v>1723</v>
      </c>
    </row>
    <row r="305" spans="2:65" s="1" customFormat="1" ht="49.15" customHeight="1">
      <c r="B305" s="135"/>
      <c r="C305" s="155" t="s">
        <v>3129</v>
      </c>
      <c r="D305" s="155" t="s">
        <v>556</v>
      </c>
      <c r="E305" s="156" t="s">
        <v>3130</v>
      </c>
      <c r="F305" s="157" t="s">
        <v>3131</v>
      </c>
      <c r="G305" s="158" t="s">
        <v>192</v>
      </c>
      <c r="H305" s="159">
        <v>4</v>
      </c>
      <c r="I305" s="160"/>
      <c r="J305" s="161">
        <f t="shared" si="70"/>
        <v>0</v>
      </c>
      <c r="K305" s="162"/>
      <c r="L305" s="163"/>
      <c r="M305" s="164" t="s">
        <v>1</v>
      </c>
      <c r="N305" s="165" t="s">
        <v>40</v>
      </c>
      <c r="P305" s="146">
        <f t="shared" si="71"/>
        <v>0</v>
      </c>
      <c r="Q305" s="146">
        <v>0</v>
      </c>
      <c r="R305" s="146">
        <f t="shared" si="72"/>
        <v>0</v>
      </c>
      <c r="S305" s="146">
        <v>0</v>
      </c>
      <c r="T305" s="147">
        <f t="shared" si="73"/>
        <v>0</v>
      </c>
      <c r="AR305" s="148" t="s">
        <v>284</v>
      </c>
      <c r="AT305" s="148" t="s">
        <v>556</v>
      </c>
      <c r="AU305" s="148" t="s">
        <v>173</v>
      </c>
      <c r="AY305" s="13" t="s">
        <v>164</v>
      </c>
      <c r="BE305" s="149">
        <f t="shared" si="74"/>
        <v>0</v>
      </c>
      <c r="BF305" s="149">
        <f t="shared" si="75"/>
        <v>0</v>
      </c>
      <c r="BG305" s="149">
        <f t="shared" si="76"/>
        <v>0</v>
      </c>
      <c r="BH305" s="149">
        <f t="shared" si="77"/>
        <v>0</v>
      </c>
      <c r="BI305" s="149">
        <f t="shared" si="78"/>
        <v>0</v>
      </c>
      <c r="BJ305" s="13" t="s">
        <v>173</v>
      </c>
      <c r="BK305" s="149">
        <f t="shared" si="79"/>
        <v>0</v>
      </c>
      <c r="BL305" s="13" t="s">
        <v>215</v>
      </c>
      <c r="BM305" s="148" t="s">
        <v>1731</v>
      </c>
    </row>
    <row r="306" spans="2:65" s="1" customFormat="1" ht="24.2" customHeight="1">
      <c r="B306" s="135"/>
      <c r="C306" s="136" t="s">
        <v>3132</v>
      </c>
      <c r="D306" s="136" t="s">
        <v>168</v>
      </c>
      <c r="E306" s="137" t="s">
        <v>3133</v>
      </c>
      <c r="F306" s="138" t="s">
        <v>3134</v>
      </c>
      <c r="G306" s="139" t="s">
        <v>192</v>
      </c>
      <c r="H306" s="140">
        <v>2</v>
      </c>
      <c r="I306" s="141"/>
      <c r="J306" s="142">
        <f t="shared" si="70"/>
        <v>0</v>
      </c>
      <c r="K306" s="143"/>
      <c r="L306" s="28"/>
      <c r="M306" s="144" t="s">
        <v>1</v>
      </c>
      <c r="N306" s="145" t="s">
        <v>40</v>
      </c>
      <c r="P306" s="146">
        <f t="shared" si="71"/>
        <v>0</v>
      </c>
      <c r="Q306" s="146">
        <v>0</v>
      </c>
      <c r="R306" s="146">
        <f t="shared" si="72"/>
        <v>0</v>
      </c>
      <c r="S306" s="146">
        <v>0</v>
      </c>
      <c r="T306" s="147">
        <f t="shared" si="73"/>
        <v>0</v>
      </c>
      <c r="AR306" s="148" t="s">
        <v>215</v>
      </c>
      <c r="AT306" s="148" t="s">
        <v>168</v>
      </c>
      <c r="AU306" s="148" t="s">
        <v>173</v>
      </c>
      <c r="AY306" s="13" t="s">
        <v>164</v>
      </c>
      <c r="BE306" s="149">
        <f t="shared" si="74"/>
        <v>0</v>
      </c>
      <c r="BF306" s="149">
        <f t="shared" si="75"/>
        <v>0</v>
      </c>
      <c r="BG306" s="149">
        <f t="shared" si="76"/>
        <v>0</v>
      </c>
      <c r="BH306" s="149">
        <f t="shared" si="77"/>
        <v>0</v>
      </c>
      <c r="BI306" s="149">
        <f t="shared" si="78"/>
        <v>0</v>
      </c>
      <c r="BJ306" s="13" t="s">
        <v>173</v>
      </c>
      <c r="BK306" s="149">
        <f t="shared" si="79"/>
        <v>0</v>
      </c>
      <c r="BL306" s="13" t="s">
        <v>215</v>
      </c>
      <c r="BM306" s="148" t="s">
        <v>1740</v>
      </c>
    </row>
    <row r="307" spans="2:65" s="1" customFormat="1" ht="24.2" customHeight="1">
      <c r="B307" s="135"/>
      <c r="C307" s="155" t="s">
        <v>3135</v>
      </c>
      <c r="D307" s="155" t="s">
        <v>556</v>
      </c>
      <c r="E307" s="156" t="s">
        <v>3136</v>
      </c>
      <c r="F307" s="157" t="s">
        <v>3137</v>
      </c>
      <c r="G307" s="158" t="s">
        <v>192</v>
      </c>
      <c r="H307" s="159">
        <v>2</v>
      </c>
      <c r="I307" s="160"/>
      <c r="J307" s="161">
        <f t="shared" si="70"/>
        <v>0</v>
      </c>
      <c r="K307" s="162"/>
      <c r="L307" s="163"/>
      <c r="M307" s="164" t="s">
        <v>1</v>
      </c>
      <c r="N307" s="165" t="s">
        <v>40</v>
      </c>
      <c r="P307" s="146">
        <f t="shared" si="71"/>
        <v>0</v>
      </c>
      <c r="Q307" s="146">
        <v>0</v>
      </c>
      <c r="R307" s="146">
        <f t="shared" si="72"/>
        <v>0</v>
      </c>
      <c r="S307" s="146">
        <v>0</v>
      </c>
      <c r="T307" s="147">
        <f t="shared" si="73"/>
        <v>0</v>
      </c>
      <c r="AR307" s="148" t="s">
        <v>284</v>
      </c>
      <c r="AT307" s="148" t="s">
        <v>556</v>
      </c>
      <c r="AU307" s="148" t="s">
        <v>173</v>
      </c>
      <c r="AY307" s="13" t="s">
        <v>164</v>
      </c>
      <c r="BE307" s="149">
        <f t="shared" si="74"/>
        <v>0</v>
      </c>
      <c r="BF307" s="149">
        <f t="shared" si="75"/>
        <v>0</v>
      </c>
      <c r="BG307" s="149">
        <f t="shared" si="76"/>
        <v>0</v>
      </c>
      <c r="BH307" s="149">
        <f t="shared" si="77"/>
        <v>0</v>
      </c>
      <c r="BI307" s="149">
        <f t="shared" si="78"/>
        <v>0</v>
      </c>
      <c r="BJ307" s="13" t="s">
        <v>173</v>
      </c>
      <c r="BK307" s="149">
        <f t="shared" si="79"/>
        <v>0</v>
      </c>
      <c r="BL307" s="13" t="s">
        <v>215</v>
      </c>
      <c r="BM307" s="148" t="s">
        <v>1748</v>
      </c>
    </row>
    <row r="308" spans="2:65" s="1" customFormat="1" ht="16.5" customHeight="1">
      <c r="B308" s="135"/>
      <c r="C308" s="136" t="s">
        <v>3138</v>
      </c>
      <c r="D308" s="136" t="s">
        <v>168</v>
      </c>
      <c r="E308" s="137" t="s">
        <v>3139</v>
      </c>
      <c r="F308" s="138" t="s">
        <v>3140</v>
      </c>
      <c r="G308" s="139" t="s">
        <v>192</v>
      </c>
      <c r="H308" s="140">
        <v>2</v>
      </c>
      <c r="I308" s="141"/>
      <c r="J308" s="142">
        <f t="shared" si="70"/>
        <v>0</v>
      </c>
      <c r="K308" s="143"/>
      <c r="L308" s="28"/>
      <c r="M308" s="144" t="s">
        <v>1</v>
      </c>
      <c r="N308" s="145" t="s">
        <v>40</v>
      </c>
      <c r="P308" s="146">
        <f t="shared" si="71"/>
        <v>0</v>
      </c>
      <c r="Q308" s="146">
        <v>0</v>
      </c>
      <c r="R308" s="146">
        <f t="shared" si="72"/>
        <v>0</v>
      </c>
      <c r="S308" s="146">
        <v>0</v>
      </c>
      <c r="T308" s="147">
        <f t="shared" si="73"/>
        <v>0</v>
      </c>
      <c r="AR308" s="148" t="s">
        <v>215</v>
      </c>
      <c r="AT308" s="148" t="s">
        <v>168</v>
      </c>
      <c r="AU308" s="148" t="s">
        <v>173</v>
      </c>
      <c r="AY308" s="13" t="s">
        <v>164</v>
      </c>
      <c r="BE308" s="149">
        <f t="shared" si="74"/>
        <v>0</v>
      </c>
      <c r="BF308" s="149">
        <f t="shared" si="75"/>
        <v>0</v>
      </c>
      <c r="BG308" s="149">
        <f t="shared" si="76"/>
        <v>0</v>
      </c>
      <c r="BH308" s="149">
        <f t="shared" si="77"/>
        <v>0</v>
      </c>
      <c r="BI308" s="149">
        <f t="shared" si="78"/>
        <v>0</v>
      </c>
      <c r="BJ308" s="13" t="s">
        <v>173</v>
      </c>
      <c r="BK308" s="149">
        <f t="shared" si="79"/>
        <v>0</v>
      </c>
      <c r="BL308" s="13" t="s">
        <v>215</v>
      </c>
      <c r="BM308" s="148" t="s">
        <v>1756</v>
      </c>
    </row>
    <row r="309" spans="2:65" s="1" customFormat="1" ht="24.2" customHeight="1">
      <c r="B309" s="135"/>
      <c r="C309" s="136" t="s">
        <v>3141</v>
      </c>
      <c r="D309" s="136" t="s">
        <v>168</v>
      </c>
      <c r="E309" s="137" t="s">
        <v>3142</v>
      </c>
      <c r="F309" s="138" t="s">
        <v>3143</v>
      </c>
      <c r="G309" s="139" t="s">
        <v>363</v>
      </c>
      <c r="H309" s="140">
        <v>24</v>
      </c>
      <c r="I309" s="141"/>
      <c r="J309" s="142">
        <f t="shared" si="70"/>
        <v>0</v>
      </c>
      <c r="K309" s="143"/>
      <c r="L309" s="28"/>
      <c r="M309" s="144" t="s">
        <v>1</v>
      </c>
      <c r="N309" s="145" t="s">
        <v>40</v>
      </c>
      <c r="P309" s="146">
        <f t="shared" si="71"/>
        <v>0</v>
      </c>
      <c r="Q309" s="146">
        <v>0</v>
      </c>
      <c r="R309" s="146">
        <f t="shared" si="72"/>
        <v>0</v>
      </c>
      <c r="S309" s="146">
        <v>0</v>
      </c>
      <c r="T309" s="147">
        <f t="shared" si="73"/>
        <v>0</v>
      </c>
      <c r="AR309" s="148" t="s">
        <v>215</v>
      </c>
      <c r="AT309" s="148" t="s">
        <v>168</v>
      </c>
      <c r="AU309" s="148" t="s">
        <v>173</v>
      </c>
      <c r="AY309" s="13" t="s">
        <v>164</v>
      </c>
      <c r="BE309" s="149">
        <f t="shared" si="74"/>
        <v>0</v>
      </c>
      <c r="BF309" s="149">
        <f t="shared" si="75"/>
        <v>0</v>
      </c>
      <c r="BG309" s="149">
        <f t="shared" si="76"/>
        <v>0</v>
      </c>
      <c r="BH309" s="149">
        <f t="shared" si="77"/>
        <v>0</v>
      </c>
      <c r="BI309" s="149">
        <f t="shared" si="78"/>
        <v>0</v>
      </c>
      <c r="BJ309" s="13" t="s">
        <v>173</v>
      </c>
      <c r="BK309" s="149">
        <f t="shared" si="79"/>
        <v>0</v>
      </c>
      <c r="BL309" s="13" t="s">
        <v>215</v>
      </c>
      <c r="BM309" s="148" t="s">
        <v>1764</v>
      </c>
    </row>
    <row r="310" spans="2:65" s="1" customFormat="1" ht="24.2" customHeight="1">
      <c r="B310" s="135"/>
      <c r="C310" s="136" t="s">
        <v>3144</v>
      </c>
      <c r="D310" s="136" t="s">
        <v>168</v>
      </c>
      <c r="E310" s="137" t="s">
        <v>3145</v>
      </c>
      <c r="F310" s="138" t="s">
        <v>3146</v>
      </c>
      <c r="G310" s="139" t="s">
        <v>3147</v>
      </c>
      <c r="H310" s="140">
        <v>25</v>
      </c>
      <c r="I310" s="141"/>
      <c r="J310" s="142">
        <f t="shared" si="70"/>
        <v>0</v>
      </c>
      <c r="K310" s="143"/>
      <c r="L310" s="28"/>
      <c r="M310" s="144" t="s">
        <v>1</v>
      </c>
      <c r="N310" s="145" t="s">
        <v>40</v>
      </c>
      <c r="P310" s="146">
        <f t="shared" si="71"/>
        <v>0</v>
      </c>
      <c r="Q310" s="146">
        <v>0</v>
      </c>
      <c r="R310" s="146">
        <f t="shared" si="72"/>
        <v>0</v>
      </c>
      <c r="S310" s="146">
        <v>0</v>
      </c>
      <c r="T310" s="147">
        <f t="shared" si="73"/>
        <v>0</v>
      </c>
      <c r="AR310" s="148" t="s">
        <v>215</v>
      </c>
      <c r="AT310" s="148" t="s">
        <v>168</v>
      </c>
      <c r="AU310" s="148" t="s">
        <v>173</v>
      </c>
      <c r="AY310" s="13" t="s">
        <v>164</v>
      </c>
      <c r="BE310" s="149">
        <f t="shared" si="74"/>
        <v>0</v>
      </c>
      <c r="BF310" s="149">
        <f t="shared" si="75"/>
        <v>0</v>
      </c>
      <c r="BG310" s="149">
        <f t="shared" si="76"/>
        <v>0</v>
      </c>
      <c r="BH310" s="149">
        <f t="shared" si="77"/>
        <v>0</v>
      </c>
      <c r="BI310" s="149">
        <f t="shared" si="78"/>
        <v>0</v>
      </c>
      <c r="BJ310" s="13" t="s">
        <v>173</v>
      </c>
      <c r="BK310" s="149">
        <f t="shared" si="79"/>
        <v>0</v>
      </c>
      <c r="BL310" s="13" t="s">
        <v>215</v>
      </c>
      <c r="BM310" s="148" t="s">
        <v>1772</v>
      </c>
    </row>
    <row r="311" spans="2:65" s="1" customFormat="1" ht="37.9" customHeight="1">
      <c r="B311" s="135"/>
      <c r="C311" s="155" t="s">
        <v>3148</v>
      </c>
      <c r="D311" s="155" t="s">
        <v>556</v>
      </c>
      <c r="E311" s="156" t="s">
        <v>3149</v>
      </c>
      <c r="F311" s="157" t="s">
        <v>3150</v>
      </c>
      <c r="G311" s="158" t="s">
        <v>192</v>
      </c>
      <c r="H311" s="159">
        <v>25</v>
      </c>
      <c r="I311" s="160"/>
      <c r="J311" s="161">
        <f t="shared" si="70"/>
        <v>0</v>
      </c>
      <c r="K311" s="162"/>
      <c r="L311" s="163"/>
      <c r="M311" s="164" t="s">
        <v>1</v>
      </c>
      <c r="N311" s="165" t="s">
        <v>40</v>
      </c>
      <c r="P311" s="146">
        <f t="shared" si="71"/>
        <v>0</v>
      </c>
      <c r="Q311" s="146">
        <v>0</v>
      </c>
      <c r="R311" s="146">
        <f t="shared" si="72"/>
        <v>0</v>
      </c>
      <c r="S311" s="146">
        <v>0</v>
      </c>
      <c r="T311" s="147">
        <f t="shared" si="73"/>
        <v>0</v>
      </c>
      <c r="AR311" s="148" t="s">
        <v>284</v>
      </c>
      <c r="AT311" s="148" t="s">
        <v>556</v>
      </c>
      <c r="AU311" s="148" t="s">
        <v>173</v>
      </c>
      <c r="AY311" s="13" t="s">
        <v>164</v>
      </c>
      <c r="BE311" s="149">
        <f t="shared" si="74"/>
        <v>0</v>
      </c>
      <c r="BF311" s="149">
        <f t="shared" si="75"/>
        <v>0</v>
      </c>
      <c r="BG311" s="149">
        <f t="shared" si="76"/>
        <v>0</v>
      </c>
      <c r="BH311" s="149">
        <f t="shared" si="77"/>
        <v>0</v>
      </c>
      <c r="BI311" s="149">
        <f t="shared" si="78"/>
        <v>0</v>
      </c>
      <c r="BJ311" s="13" t="s">
        <v>173</v>
      </c>
      <c r="BK311" s="149">
        <f t="shared" si="79"/>
        <v>0</v>
      </c>
      <c r="BL311" s="13" t="s">
        <v>215</v>
      </c>
      <c r="BM311" s="148" t="s">
        <v>1780</v>
      </c>
    </row>
    <row r="312" spans="2:65" s="1" customFormat="1" ht="24.2" customHeight="1">
      <c r="B312" s="135"/>
      <c r="C312" s="136" t="s">
        <v>3151</v>
      </c>
      <c r="D312" s="136" t="s">
        <v>168</v>
      </c>
      <c r="E312" s="137" t="s">
        <v>3152</v>
      </c>
      <c r="F312" s="138" t="s">
        <v>3153</v>
      </c>
      <c r="G312" s="139" t="s">
        <v>192</v>
      </c>
      <c r="H312" s="140">
        <v>31</v>
      </c>
      <c r="I312" s="141"/>
      <c r="J312" s="142">
        <f t="shared" si="70"/>
        <v>0</v>
      </c>
      <c r="K312" s="143"/>
      <c r="L312" s="28"/>
      <c r="M312" s="144" t="s">
        <v>1</v>
      </c>
      <c r="N312" s="145" t="s">
        <v>40</v>
      </c>
      <c r="P312" s="146">
        <f t="shared" si="71"/>
        <v>0</v>
      </c>
      <c r="Q312" s="146">
        <v>0</v>
      </c>
      <c r="R312" s="146">
        <f t="shared" si="72"/>
        <v>0</v>
      </c>
      <c r="S312" s="146">
        <v>0</v>
      </c>
      <c r="T312" s="147">
        <f t="shared" si="73"/>
        <v>0</v>
      </c>
      <c r="AR312" s="148" t="s">
        <v>215</v>
      </c>
      <c r="AT312" s="148" t="s">
        <v>168</v>
      </c>
      <c r="AU312" s="148" t="s">
        <v>173</v>
      </c>
      <c r="AY312" s="13" t="s">
        <v>164</v>
      </c>
      <c r="BE312" s="149">
        <f t="shared" si="74"/>
        <v>0</v>
      </c>
      <c r="BF312" s="149">
        <f t="shared" si="75"/>
        <v>0</v>
      </c>
      <c r="BG312" s="149">
        <f t="shared" si="76"/>
        <v>0</v>
      </c>
      <c r="BH312" s="149">
        <f t="shared" si="77"/>
        <v>0</v>
      </c>
      <c r="BI312" s="149">
        <f t="shared" si="78"/>
        <v>0</v>
      </c>
      <c r="BJ312" s="13" t="s">
        <v>173</v>
      </c>
      <c r="BK312" s="149">
        <f t="shared" si="79"/>
        <v>0</v>
      </c>
      <c r="BL312" s="13" t="s">
        <v>215</v>
      </c>
      <c r="BM312" s="148" t="s">
        <v>1788</v>
      </c>
    </row>
    <row r="313" spans="2:65" s="1" customFormat="1" ht="16.5" customHeight="1">
      <c r="B313" s="135"/>
      <c r="C313" s="155" t="s">
        <v>3154</v>
      </c>
      <c r="D313" s="155" t="s">
        <v>556</v>
      </c>
      <c r="E313" s="156" t="s">
        <v>3155</v>
      </c>
      <c r="F313" s="157" t="s">
        <v>3156</v>
      </c>
      <c r="G313" s="158" t="s">
        <v>192</v>
      </c>
      <c r="H313" s="159">
        <v>31</v>
      </c>
      <c r="I313" s="160"/>
      <c r="J313" s="161">
        <f t="shared" si="70"/>
        <v>0</v>
      </c>
      <c r="K313" s="162"/>
      <c r="L313" s="163"/>
      <c r="M313" s="164" t="s">
        <v>1</v>
      </c>
      <c r="N313" s="165" t="s">
        <v>40</v>
      </c>
      <c r="P313" s="146">
        <f t="shared" si="71"/>
        <v>0</v>
      </c>
      <c r="Q313" s="146">
        <v>0</v>
      </c>
      <c r="R313" s="146">
        <f t="shared" si="72"/>
        <v>0</v>
      </c>
      <c r="S313" s="146">
        <v>0</v>
      </c>
      <c r="T313" s="147">
        <f t="shared" si="73"/>
        <v>0</v>
      </c>
      <c r="AR313" s="148" t="s">
        <v>284</v>
      </c>
      <c r="AT313" s="148" t="s">
        <v>556</v>
      </c>
      <c r="AU313" s="148" t="s">
        <v>173</v>
      </c>
      <c r="AY313" s="13" t="s">
        <v>164</v>
      </c>
      <c r="BE313" s="149">
        <f t="shared" si="74"/>
        <v>0</v>
      </c>
      <c r="BF313" s="149">
        <f t="shared" si="75"/>
        <v>0</v>
      </c>
      <c r="BG313" s="149">
        <f t="shared" si="76"/>
        <v>0</v>
      </c>
      <c r="BH313" s="149">
        <f t="shared" si="77"/>
        <v>0</v>
      </c>
      <c r="BI313" s="149">
        <f t="shared" si="78"/>
        <v>0</v>
      </c>
      <c r="BJ313" s="13" t="s">
        <v>173</v>
      </c>
      <c r="BK313" s="149">
        <f t="shared" si="79"/>
        <v>0</v>
      </c>
      <c r="BL313" s="13" t="s">
        <v>215</v>
      </c>
      <c r="BM313" s="148" t="s">
        <v>1797</v>
      </c>
    </row>
    <row r="314" spans="2:65" s="1" customFormat="1" ht="24.2" customHeight="1">
      <c r="B314" s="135"/>
      <c r="C314" s="136" t="s">
        <v>3157</v>
      </c>
      <c r="D314" s="136" t="s">
        <v>168</v>
      </c>
      <c r="E314" s="137" t="s">
        <v>3158</v>
      </c>
      <c r="F314" s="138" t="s">
        <v>3159</v>
      </c>
      <c r="G314" s="139" t="s">
        <v>192</v>
      </c>
      <c r="H314" s="140">
        <v>18</v>
      </c>
      <c r="I314" s="141"/>
      <c r="J314" s="142">
        <f t="shared" si="70"/>
        <v>0</v>
      </c>
      <c r="K314" s="143"/>
      <c r="L314" s="28"/>
      <c r="M314" s="144" t="s">
        <v>1</v>
      </c>
      <c r="N314" s="145" t="s">
        <v>40</v>
      </c>
      <c r="P314" s="146">
        <f t="shared" si="71"/>
        <v>0</v>
      </c>
      <c r="Q314" s="146">
        <v>0</v>
      </c>
      <c r="R314" s="146">
        <f t="shared" si="72"/>
        <v>0</v>
      </c>
      <c r="S314" s="146">
        <v>0</v>
      </c>
      <c r="T314" s="147">
        <f t="shared" si="73"/>
        <v>0</v>
      </c>
      <c r="AR314" s="148" t="s">
        <v>215</v>
      </c>
      <c r="AT314" s="148" t="s">
        <v>168</v>
      </c>
      <c r="AU314" s="148" t="s">
        <v>173</v>
      </c>
      <c r="AY314" s="13" t="s">
        <v>164</v>
      </c>
      <c r="BE314" s="149">
        <f t="shared" si="74"/>
        <v>0</v>
      </c>
      <c r="BF314" s="149">
        <f t="shared" si="75"/>
        <v>0</v>
      </c>
      <c r="BG314" s="149">
        <f t="shared" si="76"/>
        <v>0</v>
      </c>
      <c r="BH314" s="149">
        <f t="shared" si="77"/>
        <v>0</v>
      </c>
      <c r="BI314" s="149">
        <f t="shared" si="78"/>
        <v>0</v>
      </c>
      <c r="BJ314" s="13" t="s">
        <v>173</v>
      </c>
      <c r="BK314" s="149">
        <f t="shared" si="79"/>
        <v>0</v>
      </c>
      <c r="BL314" s="13" t="s">
        <v>215</v>
      </c>
      <c r="BM314" s="148" t="s">
        <v>1805</v>
      </c>
    </row>
    <row r="315" spans="2:65" s="1" customFormat="1" ht="16.5" customHeight="1">
      <c r="B315" s="135"/>
      <c r="C315" s="155" t="s">
        <v>3160</v>
      </c>
      <c r="D315" s="155" t="s">
        <v>556</v>
      </c>
      <c r="E315" s="156" t="s">
        <v>3161</v>
      </c>
      <c r="F315" s="157" t="s">
        <v>3162</v>
      </c>
      <c r="G315" s="158" t="s">
        <v>192</v>
      </c>
      <c r="H315" s="159">
        <v>14</v>
      </c>
      <c r="I315" s="160"/>
      <c r="J315" s="161">
        <f t="shared" si="70"/>
        <v>0</v>
      </c>
      <c r="K315" s="162"/>
      <c r="L315" s="163"/>
      <c r="M315" s="164" t="s">
        <v>1</v>
      </c>
      <c r="N315" s="165" t="s">
        <v>40</v>
      </c>
      <c r="P315" s="146">
        <f t="shared" si="71"/>
        <v>0</v>
      </c>
      <c r="Q315" s="146">
        <v>0</v>
      </c>
      <c r="R315" s="146">
        <f t="shared" si="72"/>
        <v>0</v>
      </c>
      <c r="S315" s="146">
        <v>0</v>
      </c>
      <c r="T315" s="147">
        <f t="shared" si="73"/>
        <v>0</v>
      </c>
      <c r="AR315" s="148" t="s">
        <v>284</v>
      </c>
      <c r="AT315" s="148" t="s">
        <v>556</v>
      </c>
      <c r="AU315" s="148" t="s">
        <v>173</v>
      </c>
      <c r="AY315" s="13" t="s">
        <v>164</v>
      </c>
      <c r="BE315" s="149">
        <f t="shared" si="74"/>
        <v>0</v>
      </c>
      <c r="BF315" s="149">
        <f t="shared" si="75"/>
        <v>0</v>
      </c>
      <c r="BG315" s="149">
        <f t="shared" si="76"/>
        <v>0</v>
      </c>
      <c r="BH315" s="149">
        <f t="shared" si="77"/>
        <v>0</v>
      </c>
      <c r="BI315" s="149">
        <f t="shared" si="78"/>
        <v>0</v>
      </c>
      <c r="BJ315" s="13" t="s">
        <v>173</v>
      </c>
      <c r="BK315" s="149">
        <f t="shared" si="79"/>
        <v>0</v>
      </c>
      <c r="BL315" s="13" t="s">
        <v>215</v>
      </c>
      <c r="BM315" s="148" t="s">
        <v>1813</v>
      </c>
    </row>
    <row r="316" spans="2:65" s="1" customFormat="1" ht="24.2" customHeight="1">
      <c r="B316" s="135"/>
      <c r="C316" s="155" t="s">
        <v>3163</v>
      </c>
      <c r="D316" s="155" t="s">
        <v>556</v>
      </c>
      <c r="E316" s="156" t="s">
        <v>3164</v>
      </c>
      <c r="F316" s="157" t="s">
        <v>3165</v>
      </c>
      <c r="G316" s="158" t="s">
        <v>192</v>
      </c>
      <c r="H316" s="159">
        <v>18</v>
      </c>
      <c r="I316" s="160"/>
      <c r="J316" s="161">
        <f t="shared" si="70"/>
        <v>0</v>
      </c>
      <c r="K316" s="162"/>
      <c r="L316" s="163"/>
      <c r="M316" s="164" t="s">
        <v>1</v>
      </c>
      <c r="N316" s="165" t="s">
        <v>40</v>
      </c>
      <c r="P316" s="146">
        <f t="shared" si="71"/>
        <v>0</v>
      </c>
      <c r="Q316" s="146">
        <v>0</v>
      </c>
      <c r="R316" s="146">
        <f t="shared" si="72"/>
        <v>0</v>
      </c>
      <c r="S316" s="146">
        <v>0</v>
      </c>
      <c r="T316" s="147">
        <f t="shared" si="73"/>
        <v>0</v>
      </c>
      <c r="AR316" s="148" t="s">
        <v>284</v>
      </c>
      <c r="AT316" s="148" t="s">
        <v>556</v>
      </c>
      <c r="AU316" s="148" t="s">
        <v>173</v>
      </c>
      <c r="AY316" s="13" t="s">
        <v>164</v>
      </c>
      <c r="BE316" s="149">
        <f t="shared" si="74"/>
        <v>0</v>
      </c>
      <c r="BF316" s="149">
        <f t="shared" si="75"/>
        <v>0</v>
      </c>
      <c r="BG316" s="149">
        <f t="shared" si="76"/>
        <v>0</v>
      </c>
      <c r="BH316" s="149">
        <f t="shared" si="77"/>
        <v>0</v>
      </c>
      <c r="BI316" s="149">
        <f t="shared" si="78"/>
        <v>0</v>
      </c>
      <c r="BJ316" s="13" t="s">
        <v>173</v>
      </c>
      <c r="BK316" s="149">
        <f t="shared" si="79"/>
        <v>0</v>
      </c>
      <c r="BL316" s="13" t="s">
        <v>215</v>
      </c>
      <c r="BM316" s="148" t="s">
        <v>1821</v>
      </c>
    </row>
    <row r="317" spans="2:65" s="1" customFormat="1" ht="37.9" customHeight="1">
      <c r="B317" s="135"/>
      <c r="C317" s="155" t="s">
        <v>3166</v>
      </c>
      <c r="D317" s="155" t="s">
        <v>556</v>
      </c>
      <c r="E317" s="156" t="s">
        <v>3167</v>
      </c>
      <c r="F317" s="157" t="s">
        <v>3168</v>
      </c>
      <c r="G317" s="158" t="s">
        <v>192</v>
      </c>
      <c r="H317" s="159">
        <v>18</v>
      </c>
      <c r="I317" s="160"/>
      <c r="J317" s="161">
        <f t="shared" si="70"/>
        <v>0</v>
      </c>
      <c r="K317" s="162"/>
      <c r="L317" s="163"/>
      <c r="M317" s="164" t="s">
        <v>1</v>
      </c>
      <c r="N317" s="165" t="s">
        <v>40</v>
      </c>
      <c r="P317" s="146">
        <f t="shared" si="71"/>
        <v>0</v>
      </c>
      <c r="Q317" s="146">
        <v>0</v>
      </c>
      <c r="R317" s="146">
        <f t="shared" si="72"/>
        <v>0</v>
      </c>
      <c r="S317" s="146">
        <v>0</v>
      </c>
      <c r="T317" s="147">
        <f t="shared" si="73"/>
        <v>0</v>
      </c>
      <c r="AR317" s="148" t="s">
        <v>284</v>
      </c>
      <c r="AT317" s="148" t="s">
        <v>556</v>
      </c>
      <c r="AU317" s="148" t="s">
        <v>173</v>
      </c>
      <c r="AY317" s="13" t="s">
        <v>164</v>
      </c>
      <c r="BE317" s="149">
        <f t="shared" si="74"/>
        <v>0</v>
      </c>
      <c r="BF317" s="149">
        <f t="shared" si="75"/>
        <v>0</v>
      </c>
      <c r="BG317" s="149">
        <f t="shared" si="76"/>
        <v>0</v>
      </c>
      <c r="BH317" s="149">
        <f t="shared" si="77"/>
        <v>0</v>
      </c>
      <c r="BI317" s="149">
        <f t="shared" si="78"/>
        <v>0</v>
      </c>
      <c r="BJ317" s="13" t="s">
        <v>173</v>
      </c>
      <c r="BK317" s="149">
        <f t="shared" si="79"/>
        <v>0</v>
      </c>
      <c r="BL317" s="13" t="s">
        <v>215</v>
      </c>
      <c r="BM317" s="148" t="s">
        <v>1829</v>
      </c>
    </row>
    <row r="318" spans="2:65" s="1" customFormat="1" ht="16.5" customHeight="1">
      <c r="B318" s="135"/>
      <c r="C318" s="136" t="s">
        <v>3169</v>
      </c>
      <c r="D318" s="136" t="s">
        <v>168</v>
      </c>
      <c r="E318" s="137" t="s">
        <v>3170</v>
      </c>
      <c r="F318" s="138" t="s">
        <v>3171</v>
      </c>
      <c r="G318" s="139" t="s">
        <v>192</v>
      </c>
      <c r="H318" s="140">
        <v>4</v>
      </c>
      <c r="I318" s="141"/>
      <c r="J318" s="142">
        <f t="shared" si="70"/>
        <v>0</v>
      </c>
      <c r="K318" s="143"/>
      <c r="L318" s="28"/>
      <c r="M318" s="144" t="s">
        <v>1</v>
      </c>
      <c r="N318" s="145" t="s">
        <v>40</v>
      </c>
      <c r="P318" s="146">
        <f t="shared" si="71"/>
        <v>0</v>
      </c>
      <c r="Q318" s="146">
        <v>0</v>
      </c>
      <c r="R318" s="146">
        <f t="shared" si="72"/>
        <v>0</v>
      </c>
      <c r="S318" s="146">
        <v>0</v>
      </c>
      <c r="T318" s="147">
        <f t="shared" si="73"/>
        <v>0</v>
      </c>
      <c r="AR318" s="148" t="s">
        <v>215</v>
      </c>
      <c r="AT318" s="148" t="s">
        <v>168</v>
      </c>
      <c r="AU318" s="148" t="s">
        <v>173</v>
      </c>
      <c r="AY318" s="13" t="s">
        <v>164</v>
      </c>
      <c r="BE318" s="149">
        <f t="shared" si="74"/>
        <v>0</v>
      </c>
      <c r="BF318" s="149">
        <f t="shared" si="75"/>
        <v>0</v>
      </c>
      <c r="BG318" s="149">
        <f t="shared" si="76"/>
        <v>0</v>
      </c>
      <c r="BH318" s="149">
        <f t="shared" si="77"/>
        <v>0</v>
      </c>
      <c r="BI318" s="149">
        <f t="shared" si="78"/>
        <v>0</v>
      </c>
      <c r="BJ318" s="13" t="s">
        <v>173</v>
      </c>
      <c r="BK318" s="149">
        <f t="shared" si="79"/>
        <v>0</v>
      </c>
      <c r="BL318" s="13" t="s">
        <v>215</v>
      </c>
      <c r="BM318" s="148" t="s">
        <v>1837</v>
      </c>
    </row>
    <row r="319" spans="2:65" s="1" customFormat="1" ht="16.5" customHeight="1">
      <c r="B319" s="135"/>
      <c r="C319" s="155" t="s">
        <v>3172</v>
      </c>
      <c r="D319" s="155" t="s">
        <v>556</v>
      </c>
      <c r="E319" s="156" t="s">
        <v>3161</v>
      </c>
      <c r="F319" s="157" t="s">
        <v>3162</v>
      </c>
      <c r="G319" s="158" t="s">
        <v>192</v>
      </c>
      <c r="H319" s="159">
        <v>4</v>
      </c>
      <c r="I319" s="160"/>
      <c r="J319" s="161">
        <f t="shared" si="70"/>
        <v>0</v>
      </c>
      <c r="K319" s="162"/>
      <c r="L319" s="163"/>
      <c r="M319" s="164" t="s">
        <v>1</v>
      </c>
      <c r="N319" s="165" t="s">
        <v>40</v>
      </c>
      <c r="P319" s="146">
        <f t="shared" si="71"/>
        <v>0</v>
      </c>
      <c r="Q319" s="146">
        <v>0</v>
      </c>
      <c r="R319" s="146">
        <f t="shared" si="72"/>
        <v>0</v>
      </c>
      <c r="S319" s="146">
        <v>0</v>
      </c>
      <c r="T319" s="147">
        <f t="shared" si="73"/>
        <v>0</v>
      </c>
      <c r="AR319" s="148" t="s">
        <v>284</v>
      </c>
      <c r="AT319" s="148" t="s">
        <v>556</v>
      </c>
      <c r="AU319" s="148" t="s">
        <v>173</v>
      </c>
      <c r="AY319" s="13" t="s">
        <v>164</v>
      </c>
      <c r="BE319" s="149">
        <f t="shared" si="74"/>
        <v>0</v>
      </c>
      <c r="BF319" s="149">
        <f t="shared" si="75"/>
        <v>0</v>
      </c>
      <c r="BG319" s="149">
        <f t="shared" si="76"/>
        <v>0</v>
      </c>
      <c r="BH319" s="149">
        <f t="shared" si="77"/>
        <v>0</v>
      </c>
      <c r="BI319" s="149">
        <f t="shared" si="78"/>
        <v>0</v>
      </c>
      <c r="BJ319" s="13" t="s">
        <v>173</v>
      </c>
      <c r="BK319" s="149">
        <f t="shared" si="79"/>
        <v>0</v>
      </c>
      <c r="BL319" s="13" t="s">
        <v>215</v>
      </c>
      <c r="BM319" s="148" t="s">
        <v>1847</v>
      </c>
    </row>
    <row r="320" spans="2:65" s="1" customFormat="1" ht="24.2" customHeight="1">
      <c r="B320" s="135"/>
      <c r="C320" s="136" t="s">
        <v>3173</v>
      </c>
      <c r="D320" s="136" t="s">
        <v>168</v>
      </c>
      <c r="E320" s="137" t="s">
        <v>3174</v>
      </c>
      <c r="F320" s="138" t="s">
        <v>3175</v>
      </c>
      <c r="G320" s="139" t="s">
        <v>192</v>
      </c>
      <c r="H320" s="140">
        <v>4</v>
      </c>
      <c r="I320" s="141"/>
      <c r="J320" s="142">
        <f t="shared" si="70"/>
        <v>0</v>
      </c>
      <c r="K320" s="143"/>
      <c r="L320" s="28"/>
      <c r="M320" s="144" t="s">
        <v>1</v>
      </c>
      <c r="N320" s="145" t="s">
        <v>40</v>
      </c>
      <c r="P320" s="146">
        <f t="shared" si="71"/>
        <v>0</v>
      </c>
      <c r="Q320" s="146">
        <v>0</v>
      </c>
      <c r="R320" s="146">
        <f t="shared" si="72"/>
        <v>0</v>
      </c>
      <c r="S320" s="146">
        <v>0</v>
      </c>
      <c r="T320" s="147">
        <f t="shared" si="73"/>
        <v>0</v>
      </c>
      <c r="AR320" s="148" t="s">
        <v>215</v>
      </c>
      <c r="AT320" s="148" t="s">
        <v>168</v>
      </c>
      <c r="AU320" s="148" t="s">
        <v>173</v>
      </c>
      <c r="AY320" s="13" t="s">
        <v>164</v>
      </c>
      <c r="BE320" s="149">
        <f t="shared" si="74"/>
        <v>0</v>
      </c>
      <c r="BF320" s="149">
        <f t="shared" si="75"/>
        <v>0</v>
      </c>
      <c r="BG320" s="149">
        <f t="shared" si="76"/>
        <v>0</v>
      </c>
      <c r="BH320" s="149">
        <f t="shared" si="77"/>
        <v>0</v>
      </c>
      <c r="BI320" s="149">
        <f t="shared" si="78"/>
        <v>0</v>
      </c>
      <c r="BJ320" s="13" t="s">
        <v>173</v>
      </c>
      <c r="BK320" s="149">
        <f t="shared" si="79"/>
        <v>0</v>
      </c>
      <c r="BL320" s="13" t="s">
        <v>215</v>
      </c>
      <c r="BM320" s="148" t="s">
        <v>1855</v>
      </c>
    </row>
    <row r="321" spans="2:65" s="1" customFormat="1" ht="49.15" customHeight="1">
      <c r="B321" s="135"/>
      <c r="C321" s="155" t="s">
        <v>3176</v>
      </c>
      <c r="D321" s="155" t="s">
        <v>556</v>
      </c>
      <c r="E321" s="156" t="s">
        <v>3177</v>
      </c>
      <c r="F321" s="157" t="s">
        <v>3178</v>
      </c>
      <c r="G321" s="158" t="s">
        <v>192</v>
      </c>
      <c r="H321" s="159">
        <v>4</v>
      </c>
      <c r="I321" s="160"/>
      <c r="J321" s="161">
        <f t="shared" si="70"/>
        <v>0</v>
      </c>
      <c r="K321" s="162"/>
      <c r="L321" s="163"/>
      <c r="M321" s="164" t="s">
        <v>1</v>
      </c>
      <c r="N321" s="165" t="s">
        <v>40</v>
      </c>
      <c r="P321" s="146">
        <f t="shared" si="71"/>
        <v>0</v>
      </c>
      <c r="Q321" s="146">
        <v>0</v>
      </c>
      <c r="R321" s="146">
        <f t="shared" si="72"/>
        <v>0</v>
      </c>
      <c r="S321" s="146">
        <v>0</v>
      </c>
      <c r="T321" s="147">
        <f t="shared" si="73"/>
        <v>0</v>
      </c>
      <c r="AR321" s="148" t="s">
        <v>284</v>
      </c>
      <c r="AT321" s="148" t="s">
        <v>556</v>
      </c>
      <c r="AU321" s="148" t="s">
        <v>173</v>
      </c>
      <c r="AY321" s="13" t="s">
        <v>164</v>
      </c>
      <c r="BE321" s="149">
        <f t="shared" si="74"/>
        <v>0</v>
      </c>
      <c r="BF321" s="149">
        <f t="shared" si="75"/>
        <v>0</v>
      </c>
      <c r="BG321" s="149">
        <f t="shared" si="76"/>
        <v>0</v>
      </c>
      <c r="BH321" s="149">
        <f t="shared" si="77"/>
        <v>0</v>
      </c>
      <c r="BI321" s="149">
        <f t="shared" si="78"/>
        <v>0</v>
      </c>
      <c r="BJ321" s="13" t="s">
        <v>173</v>
      </c>
      <c r="BK321" s="149">
        <f t="shared" si="79"/>
        <v>0</v>
      </c>
      <c r="BL321" s="13" t="s">
        <v>215</v>
      </c>
      <c r="BM321" s="148" t="s">
        <v>1865</v>
      </c>
    </row>
    <row r="322" spans="2:65" s="1" customFormat="1" ht="16.5" customHeight="1">
      <c r="B322" s="135"/>
      <c r="C322" s="136" t="s">
        <v>3179</v>
      </c>
      <c r="D322" s="136" t="s">
        <v>168</v>
      </c>
      <c r="E322" s="137" t="s">
        <v>3180</v>
      </c>
      <c r="F322" s="138" t="s">
        <v>3181</v>
      </c>
      <c r="G322" s="139" t="s">
        <v>3147</v>
      </c>
      <c r="H322" s="140">
        <v>31</v>
      </c>
      <c r="I322" s="141"/>
      <c r="J322" s="142">
        <f t="shared" si="70"/>
        <v>0</v>
      </c>
      <c r="K322" s="143"/>
      <c r="L322" s="28"/>
      <c r="M322" s="144" t="s">
        <v>1</v>
      </c>
      <c r="N322" s="145" t="s">
        <v>40</v>
      </c>
      <c r="P322" s="146">
        <f t="shared" si="71"/>
        <v>0</v>
      </c>
      <c r="Q322" s="146">
        <v>0</v>
      </c>
      <c r="R322" s="146">
        <f t="shared" si="72"/>
        <v>0</v>
      </c>
      <c r="S322" s="146">
        <v>0</v>
      </c>
      <c r="T322" s="147">
        <f t="shared" si="73"/>
        <v>0</v>
      </c>
      <c r="AR322" s="148" t="s">
        <v>215</v>
      </c>
      <c r="AT322" s="148" t="s">
        <v>168</v>
      </c>
      <c r="AU322" s="148" t="s">
        <v>173</v>
      </c>
      <c r="AY322" s="13" t="s">
        <v>164</v>
      </c>
      <c r="BE322" s="149">
        <f t="shared" si="74"/>
        <v>0</v>
      </c>
      <c r="BF322" s="149">
        <f t="shared" si="75"/>
        <v>0</v>
      </c>
      <c r="BG322" s="149">
        <f t="shared" si="76"/>
        <v>0</v>
      </c>
      <c r="BH322" s="149">
        <f t="shared" si="77"/>
        <v>0</v>
      </c>
      <c r="BI322" s="149">
        <f t="shared" si="78"/>
        <v>0</v>
      </c>
      <c r="BJ322" s="13" t="s">
        <v>173</v>
      </c>
      <c r="BK322" s="149">
        <f t="shared" si="79"/>
        <v>0</v>
      </c>
      <c r="BL322" s="13" t="s">
        <v>215</v>
      </c>
      <c r="BM322" s="148" t="s">
        <v>1873</v>
      </c>
    </row>
    <row r="323" spans="2:65" s="1" customFormat="1" ht="16.5" customHeight="1">
      <c r="B323" s="135"/>
      <c r="C323" s="155" t="s">
        <v>3182</v>
      </c>
      <c r="D323" s="155" t="s">
        <v>556</v>
      </c>
      <c r="E323" s="156" t="s">
        <v>3183</v>
      </c>
      <c r="F323" s="157" t="s">
        <v>3184</v>
      </c>
      <c r="G323" s="158" t="s">
        <v>192</v>
      </c>
      <c r="H323" s="159">
        <v>31</v>
      </c>
      <c r="I323" s="160"/>
      <c r="J323" s="161">
        <f t="shared" si="70"/>
        <v>0</v>
      </c>
      <c r="K323" s="162"/>
      <c r="L323" s="163"/>
      <c r="M323" s="164" t="s">
        <v>1</v>
      </c>
      <c r="N323" s="165" t="s">
        <v>40</v>
      </c>
      <c r="P323" s="146">
        <f t="shared" si="71"/>
        <v>0</v>
      </c>
      <c r="Q323" s="146">
        <v>0</v>
      </c>
      <c r="R323" s="146">
        <f t="shared" si="72"/>
        <v>0</v>
      </c>
      <c r="S323" s="146">
        <v>0</v>
      </c>
      <c r="T323" s="147">
        <f t="shared" si="73"/>
        <v>0</v>
      </c>
      <c r="AR323" s="148" t="s">
        <v>284</v>
      </c>
      <c r="AT323" s="148" t="s">
        <v>556</v>
      </c>
      <c r="AU323" s="148" t="s">
        <v>173</v>
      </c>
      <c r="AY323" s="13" t="s">
        <v>164</v>
      </c>
      <c r="BE323" s="149">
        <f t="shared" si="74"/>
        <v>0</v>
      </c>
      <c r="BF323" s="149">
        <f t="shared" si="75"/>
        <v>0</v>
      </c>
      <c r="BG323" s="149">
        <f t="shared" si="76"/>
        <v>0</v>
      </c>
      <c r="BH323" s="149">
        <f t="shared" si="77"/>
        <v>0</v>
      </c>
      <c r="BI323" s="149">
        <f t="shared" si="78"/>
        <v>0</v>
      </c>
      <c r="BJ323" s="13" t="s">
        <v>173</v>
      </c>
      <c r="BK323" s="149">
        <f t="shared" si="79"/>
        <v>0</v>
      </c>
      <c r="BL323" s="13" t="s">
        <v>215</v>
      </c>
      <c r="BM323" s="148" t="s">
        <v>1881</v>
      </c>
    </row>
    <row r="324" spans="2:65" s="1" customFormat="1" ht="21.75" customHeight="1">
      <c r="B324" s="135"/>
      <c r="C324" s="136" t="s">
        <v>3185</v>
      </c>
      <c r="D324" s="136" t="s">
        <v>168</v>
      </c>
      <c r="E324" s="137" t="s">
        <v>3186</v>
      </c>
      <c r="F324" s="138" t="s">
        <v>3187</v>
      </c>
      <c r="G324" s="139" t="s">
        <v>192</v>
      </c>
      <c r="H324" s="140">
        <v>4</v>
      </c>
      <c r="I324" s="141"/>
      <c r="J324" s="142">
        <f t="shared" si="70"/>
        <v>0</v>
      </c>
      <c r="K324" s="143"/>
      <c r="L324" s="28"/>
      <c r="M324" s="144" t="s">
        <v>1</v>
      </c>
      <c r="N324" s="145" t="s">
        <v>40</v>
      </c>
      <c r="P324" s="146">
        <f t="shared" si="71"/>
        <v>0</v>
      </c>
      <c r="Q324" s="146">
        <v>0</v>
      </c>
      <c r="R324" s="146">
        <f t="shared" si="72"/>
        <v>0</v>
      </c>
      <c r="S324" s="146">
        <v>0</v>
      </c>
      <c r="T324" s="147">
        <f t="shared" si="73"/>
        <v>0</v>
      </c>
      <c r="AR324" s="148" t="s">
        <v>215</v>
      </c>
      <c r="AT324" s="148" t="s">
        <v>168</v>
      </c>
      <c r="AU324" s="148" t="s">
        <v>173</v>
      </c>
      <c r="AY324" s="13" t="s">
        <v>164</v>
      </c>
      <c r="BE324" s="149">
        <f t="shared" si="74"/>
        <v>0</v>
      </c>
      <c r="BF324" s="149">
        <f t="shared" si="75"/>
        <v>0</v>
      </c>
      <c r="BG324" s="149">
        <f t="shared" si="76"/>
        <v>0</v>
      </c>
      <c r="BH324" s="149">
        <f t="shared" si="77"/>
        <v>0</v>
      </c>
      <c r="BI324" s="149">
        <f t="shared" si="78"/>
        <v>0</v>
      </c>
      <c r="BJ324" s="13" t="s">
        <v>173</v>
      </c>
      <c r="BK324" s="149">
        <f t="shared" si="79"/>
        <v>0</v>
      </c>
      <c r="BL324" s="13" t="s">
        <v>215</v>
      </c>
      <c r="BM324" s="148" t="s">
        <v>1889</v>
      </c>
    </row>
    <row r="325" spans="2:65" s="1" customFormat="1" ht="16.5" customHeight="1">
      <c r="B325" s="135"/>
      <c r="C325" s="155" t="s">
        <v>3188</v>
      </c>
      <c r="D325" s="155" t="s">
        <v>556</v>
      </c>
      <c r="E325" s="156" t="s">
        <v>3189</v>
      </c>
      <c r="F325" s="157" t="s">
        <v>3190</v>
      </c>
      <c r="G325" s="158" t="s">
        <v>192</v>
      </c>
      <c r="H325" s="159">
        <v>4</v>
      </c>
      <c r="I325" s="160"/>
      <c r="J325" s="161">
        <f t="shared" si="70"/>
        <v>0</v>
      </c>
      <c r="K325" s="162"/>
      <c r="L325" s="163"/>
      <c r="M325" s="164" t="s">
        <v>1</v>
      </c>
      <c r="N325" s="165" t="s">
        <v>40</v>
      </c>
      <c r="P325" s="146">
        <f t="shared" si="71"/>
        <v>0</v>
      </c>
      <c r="Q325" s="146">
        <v>0</v>
      </c>
      <c r="R325" s="146">
        <f t="shared" si="72"/>
        <v>0</v>
      </c>
      <c r="S325" s="146">
        <v>0</v>
      </c>
      <c r="T325" s="147">
        <f t="shared" si="73"/>
        <v>0</v>
      </c>
      <c r="AR325" s="148" t="s">
        <v>284</v>
      </c>
      <c r="AT325" s="148" t="s">
        <v>556</v>
      </c>
      <c r="AU325" s="148" t="s">
        <v>173</v>
      </c>
      <c r="AY325" s="13" t="s">
        <v>164</v>
      </c>
      <c r="BE325" s="149">
        <f t="shared" si="74"/>
        <v>0</v>
      </c>
      <c r="BF325" s="149">
        <f t="shared" si="75"/>
        <v>0</v>
      </c>
      <c r="BG325" s="149">
        <f t="shared" si="76"/>
        <v>0</v>
      </c>
      <c r="BH325" s="149">
        <f t="shared" si="77"/>
        <v>0</v>
      </c>
      <c r="BI325" s="149">
        <f t="shared" si="78"/>
        <v>0</v>
      </c>
      <c r="BJ325" s="13" t="s">
        <v>173</v>
      </c>
      <c r="BK325" s="149">
        <f t="shared" si="79"/>
        <v>0</v>
      </c>
      <c r="BL325" s="13" t="s">
        <v>215</v>
      </c>
      <c r="BM325" s="148" t="s">
        <v>1897</v>
      </c>
    </row>
    <row r="326" spans="2:65" s="1" customFormat="1" ht="24.2" customHeight="1">
      <c r="B326" s="135"/>
      <c r="C326" s="136" t="s">
        <v>3191</v>
      </c>
      <c r="D326" s="136" t="s">
        <v>168</v>
      </c>
      <c r="E326" s="137" t="s">
        <v>3192</v>
      </c>
      <c r="F326" s="138" t="s">
        <v>3193</v>
      </c>
      <c r="G326" s="139" t="s">
        <v>192</v>
      </c>
      <c r="H326" s="140">
        <v>2</v>
      </c>
      <c r="I326" s="141"/>
      <c r="J326" s="142">
        <f t="shared" si="70"/>
        <v>0</v>
      </c>
      <c r="K326" s="143"/>
      <c r="L326" s="28"/>
      <c r="M326" s="144" t="s">
        <v>1</v>
      </c>
      <c r="N326" s="145" t="s">
        <v>40</v>
      </c>
      <c r="P326" s="146">
        <f t="shared" si="71"/>
        <v>0</v>
      </c>
      <c r="Q326" s="146">
        <v>0</v>
      </c>
      <c r="R326" s="146">
        <f t="shared" si="72"/>
        <v>0</v>
      </c>
      <c r="S326" s="146">
        <v>0</v>
      </c>
      <c r="T326" s="147">
        <f t="shared" si="73"/>
        <v>0</v>
      </c>
      <c r="AR326" s="148" t="s">
        <v>215</v>
      </c>
      <c r="AT326" s="148" t="s">
        <v>168</v>
      </c>
      <c r="AU326" s="148" t="s">
        <v>173</v>
      </c>
      <c r="AY326" s="13" t="s">
        <v>164</v>
      </c>
      <c r="BE326" s="149">
        <f t="shared" si="74"/>
        <v>0</v>
      </c>
      <c r="BF326" s="149">
        <f t="shared" si="75"/>
        <v>0</v>
      </c>
      <c r="BG326" s="149">
        <f t="shared" si="76"/>
        <v>0</v>
      </c>
      <c r="BH326" s="149">
        <f t="shared" si="77"/>
        <v>0</v>
      </c>
      <c r="BI326" s="149">
        <f t="shared" si="78"/>
        <v>0</v>
      </c>
      <c r="BJ326" s="13" t="s">
        <v>173</v>
      </c>
      <c r="BK326" s="149">
        <f t="shared" si="79"/>
        <v>0</v>
      </c>
      <c r="BL326" s="13" t="s">
        <v>215</v>
      </c>
      <c r="BM326" s="148" t="s">
        <v>1905</v>
      </c>
    </row>
    <row r="327" spans="2:65" s="1" customFormat="1" ht="16.5" customHeight="1">
      <c r="B327" s="135"/>
      <c r="C327" s="155" t="s">
        <v>3194</v>
      </c>
      <c r="D327" s="155" t="s">
        <v>556</v>
      </c>
      <c r="E327" s="156" t="s">
        <v>3195</v>
      </c>
      <c r="F327" s="157" t="s">
        <v>3196</v>
      </c>
      <c r="G327" s="158" t="s">
        <v>192</v>
      </c>
      <c r="H327" s="159">
        <v>2</v>
      </c>
      <c r="I327" s="160"/>
      <c r="J327" s="161">
        <f t="shared" ref="J327:J358" si="80">ROUND(I327*H327,2)</f>
        <v>0</v>
      </c>
      <c r="K327" s="162"/>
      <c r="L327" s="163"/>
      <c r="M327" s="164" t="s">
        <v>1</v>
      </c>
      <c r="N327" s="165" t="s">
        <v>40</v>
      </c>
      <c r="P327" s="146">
        <f t="shared" ref="P327:P358" si="81">O327*H327</f>
        <v>0</v>
      </c>
      <c r="Q327" s="146">
        <v>0</v>
      </c>
      <c r="R327" s="146">
        <f t="shared" ref="R327:R358" si="82">Q327*H327</f>
        <v>0</v>
      </c>
      <c r="S327" s="146">
        <v>0</v>
      </c>
      <c r="T327" s="147">
        <f t="shared" ref="T327:T358" si="83">S327*H327</f>
        <v>0</v>
      </c>
      <c r="AR327" s="148" t="s">
        <v>284</v>
      </c>
      <c r="AT327" s="148" t="s">
        <v>556</v>
      </c>
      <c r="AU327" s="148" t="s">
        <v>173</v>
      </c>
      <c r="AY327" s="13" t="s">
        <v>164</v>
      </c>
      <c r="BE327" s="149">
        <f t="shared" ref="BE327:BE347" si="84">IF(N327="základná",J327,0)</f>
        <v>0</v>
      </c>
      <c r="BF327" s="149">
        <f t="shared" ref="BF327:BF347" si="85">IF(N327="znížená",J327,0)</f>
        <v>0</v>
      </c>
      <c r="BG327" s="149">
        <f t="shared" ref="BG327:BG347" si="86">IF(N327="zákl. prenesená",J327,0)</f>
        <v>0</v>
      </c>
      <c r="BH327" s="149">
        <f t="shared" ref="BH327:BH347" si="87">IF(N327="zníž. prenesená",J327,0)</f>
        <v>0</v>
      </c>
      <c r="BI327" s="149">
        <f t="shared" ref="BI327:BI347" si="88">IF(N327="nulová",J327,0)</f>
        <v>0</v>
      </c>
      <c r="BJ327" s="13" t="s">
        <v>173</v>
      </c>
      <c r="BK327" s="149">
        <f t="shared" ref="BK327:BK347" si="89">ROUND(I327*H327,2)</f>
        <v>0</v>
      </c>
      <c r="BL327" s="13" t="s">
        <v>215</v>
      </c>
      <c r="BM327" s="148" t="s">
        <v>1914</v>
      </c>
    </row>
    <row r="328" spans="2:65" s="1" customFormat="1" ht="24.2" customHeight="1">
      <c r="B328" s="135"/>
      <c r="C328" s="136" t="s">
        <v>3197</v>
      </c>
      <c r="D328" s="136" t="s">
        <v>168</v>
      </c>
      <c r="E328" s="137" t="s">
        <v>3198</v>
      </c>
      <c r="F328" s="138" t="s">
        <v>3199</v>
      </c>
      <c r="G328" s="139" t="s">
        <v>192</v>
      </c>
      <c r="H328" s="140">
        <v>2</v>
      </c>
      <c r="I328" s="141"/>
      <c r="J328" s="142">
        <f t="shared" si="80"/>
        <v>0</v>
      </c>
      <c r="K328" s="143"/>
      <c r="L328" s="28"/>
      <c r="M328" s="144" t="s">
        <v>1</v>
      </c>
      <c r="N328" s="145" t="s">
        <v>40</v>
      </c>
      <c r="P328" s="146">
        <f t="shared" si="81"/>
        <v>0</v>
      </c>
      <c r="Q328" s="146">
        <v>0</v>
      </c>
      <c r="R328" s="146">
        <f t="shared" si="82"/>
        <v>0</v>
      </c>
      <c r="S328" s="146">
        <v>0</v>
      </c>
      <c r="T328" s="147">
        <f t="shared" si="83"/>
        <v>0</v>
      </c>
      <c r="AR328" s="148" t="s">
        <v>215</v>
      </c>
      <c r="AT328" s="148" t="s">
        <v>168</v>
      </c>
      <c r="AU328" s="148" t="s">
        <v>173</v>
      </c>
      <c r="AY328" s="13" t="s">
        <v>164</v>
      </c>
      <c r="BE328" s="149">
        <f t="shared" si="84"/>
        <v>0</v>
      </c>
      <c r="BF328" s="149">
        <f t="shared" si="85"/>
        <v>0</v>
      </c>
      <c r="BG328" s="149">
        <f t="shared" si="86"/>
        <v>0</v>
      </c>
      <c r="BH328" s="149">
        <f t="shared" si="87"/>
        <v>0</v>
      </c>
      <c r="BI328" s="149">
        <f t="shared" si="88"/>
        <v>0</v>
      </c>
      <c r="BJ328" s="13" t="s">
        <v>173</v>
      </c>
      <c r="BK328" s="149">
        <f t="shared" si="89"/>
        <v>0</v>
      </c>
      <c r="BL328" s="13" t="s">
        <v>215</v>
      </c>
      <c r="BM328" s="148" t="s">
        <v>1922</v>
      </c>
    </row>
    <row r="329" spans="2:65" s="1" customFormat="1" ht="16.5" customHeight="1">
      <c r="B329" s="135"/>
      <c r="C329" s="155" t="s">
        <v>3200</v>
      </c>
      <c r="D329" s="155" t="s">
        <v>556</v>
      </c>
      <c r="E329" s="156" t="s">
        <v>3201</v>
      </c>
      <c r="F329" s="157" t="s">
        <v>3202</v>
      </c>
      <c r="G329" s="158" t="s">
        <v>192</v>
      </c>
      <c r="H329" s="159">
        <v>2</v>
      </c>
      <c r="I329" s="160"/>
      <c r="J329" s="161">
        <f t="shared" si="80"/>
        <v>0</v>
      </c>
      <c r="K329" s="162"/>
      <c r="L329" s="163"/>
      <c r="M329" s="164" t="s">
        <v>1</v>
      </c>
      <c r="N329" s="165" t="s">
        <v>40</v>
      </c>
      <c r="P329" s="146">
        <f t="shared" si="81"/>
        <v>0</v>
      </c>
      <c r="Q329" s="146">
        <v>0</v>
      </c>
      <c r="R329" s="146">
        <f t="shared" si="82"/>
        <v>0</v>
      </c>
      <c r="S329" s="146">
        <v>0</v>
      </c>
      <c r="T329" s="147">
        <f t="shared" si="83"/>
        <v>0</v>
      </c>
      <c r="AR329" s="148" t="s">
        <v>284</v>
      </c>
      <c r="AT329" s="148" t="s">
        <v>556</v>
      </c>
      <c r="AU329" s="148" t="s">
        <v>173</v>
      </c>
      <c r="AY329" s="13" t="s">
        <v>164</v>
      </c>
      <c r="BE329" s="149">
        <f t="shared" si="84"/>
        <v>0</v>
      </c>
      <c r="BF329" s="149">
        <f t="shared" si="85"/>
        <v>0</v>
      </c>
      <c r="BG329" s="149">
        <f t="shared" si="86"/>
        <v>0</v>
      </c>
      <c r="BH329" s="149">
        <f t="shared" si="87"/>
        <v>0</v>
      </c>
      <c r="BI329" s="149">
        <f t="shared" si="88"/>
        <v>0</v>
      </c>
      <c r="BJ329" s="13" t="s">
        <v>173</v>
      </c>
      <c r="BK329" s="149">
        <f t="shared" si="89"/>
        <v>0</v>
      </c>
      <c r="BL329" s="13" t="s">
        <v>215</v>
      </c>
      <c r="BM329" s="148" t="s">
        <v>1930</v>
      </c>
    </row>
    <row r="330" spans="2:65" s="1" customFormat="1" ht="24.2" customHeight="1">
      <c r="B330" s="135"/>
      <c r="C330" s="136" t="s">
        <v>3203</v>
      </c>
      <c r="D330" s="136" t="s">
        <v>168</v>
      </c>
      <c r="E330" s="137" t="s">
        <v>3204</v>
      </c>
      <c r="F330" s="138" t="s">
        <v>3205</v>
      </c>
      <c r="G330" s="139" t="s">
        <v>363</v>
      </c>
      <c r="H330" s="140">
        <v>1</v>
      </c>
      <c r="I330" s="141"/>
      <c r="J330" s="142">
        <f t="shared" si="80"/>
        <v>0</v>
      </c>
      <c r="K330" s="143"/>
      <c r="L330" s="28"/>
      <c r="M330" s="144" t="s">
        <v>1</v>
      </c>
      <c r="N330" s="145" t="s">
        <v>40</v>
      </c>
      <c r="P330" s="146">
        <f t="shared" si="81"/>
        <v>0</v>
      </c>
      <c r="Q330" s="146">
        <v>0</v>
      </c>
      <c r="R330" s="146">
        <f t="shared" si="82"/>
        <v>0</v>
      </c>
      <c r="S330" s="146">
        <v>0</v>
      </c>
      <c r="T330" s="147">
        <f t="shared" si="83"/>
        <v>0</v>
      </c>
      <c r="AR330" s="148" t="s">
        <v>215</v>
      </c>
      <c r="AT330" s="148" t="s">
        <v>168</v>
      </c>
      <c r="AU330" s="148" t="s">
        <v>173</v>
      </c>
      <c r="AY330" s="13" t="s">
        <v>164</v>
      </c>
      <c r="BE330" s="149">
        <f t="shared" si="84"/>
        <v>0</v>
      </c>
      <c r="BF330" s="149">
        <f t="shared" si="85"/>
        <v>0</v>
      </c>
      <c r="BG330" s="149">
        <f t="shared" si="86"/>
        <v>0</v>
      </c>
      <c r="BH330" s="149">
        <f t="shared" si="87"/>
        <v>0</v>
      </c>
      <c r="BI330" s="149">
        <f t="shared" si="88"/>
        <v>0</v>
      </c>
      <c r="BJ330" s="13" t="s">
        <v>173</v>
      </c>
      <c r="BK330" s="149">
        <f t="shared" si="89"/>
        <v>0</v>
      </c>
      <c r="BL330" s="13" t="s">
        <v>215</v>
      </c>
      <c r="BM330" s="148" t="s">
        <v>1940</v>
      </c>
    </row>
    <row r="331" spans="2:65" s="1" customFormat="1" ht="16.5" customHeight="1">
      <c r="B331" s="135"/>
      <c r="C331" s="136" t="s">
        <v>3206</v>
      </c>
      <c r="D331" s="136" t="s">
        <v>168</v>
      </c>
      <c r="E331" s="137" t="s">
        <v>3207</v>
      </c>
      <c r="F331" s="138" t="s">
        <v>3208</v>
      </c>
      <c r="G331" s="139" t="s">
        <v>3147</v>
      </c>
      <c r="H331" s="140">
        <v>76</v>
      </c>
      <c r="I331" s="141"/>
      <c r="J331" s="142">
        <f t="shared" si="80"/>
        <v>0</v>
      </c>
      <c r="K331" s="143"/>
      <c r="L331" s="28"/>
      <c r="M331" s="144" t="s">
        <v>1</v>
      </c>
      <c r="N331" s="145" t="s">
        <v>40</v>
      </c>
      <c r="P331" s="146">
        <f t="shared" si="81"/>
        <v>0</v>
      </c>
      <c r="Q331" s="146">
        <v>0</v>
      </c>
      <c r="R331" s="146">
        <f t="shared" si="82"/>
        <v>0</v>
      </c>
      <c r="S331" s="146">
        <v>0</v>
      </c>
      <c r="T331" s="147">
        <f t="shared" si="83"/>
        <v>0</v>
      </c>
      <c r="AR331" s="148" t="s">
        <v>215</v>
      </c>
      <c r="AT331" s="148" t="s">
        <v>168</v>
      </c>
      <c r="AU331" s="148" t="s">
        <v>173</v>
      </c>
      <c r="AY331" s="13" t="s">
        <v>164</v>
      </c>
      <c r="BE331" s="149">
        <f t="shared" si="84"/>
        <v>0</v>
      </c>
      <c r="BF331" s="149">
        <f t="shared" si="85"/>
        <v>0</v>
      </c>
      <c r="BG331" s="149">
        <f t="shared" si="86"/>
        <v>0</v>
      </c>
      <c r="BH331" s="149">
        <f t="shared" si="87"/>
        <v>0</v>
      </c>
      <c r="BI331" s="149">
        <f t="shared" si="88"/>
        <v>0</v>
      </c>
      <c r="BJ331" s="13" t="s">
        <v>173</v>
      </c>
      <c r="BK331" s="149">
        <f t="shared" si="89"/>
        <v>0</v>
      </c>
      <c r="BL331" s="13" t="s">
        <v>215</v>
      </c>
      <c r="BM331" s="148" t="s">
        <v>1950</v>
      </c>
    </row>
    <row r="332" spans="2:65" s="1" customFormat="1" ht="16.5" customHeight="1">
      <c r="B332" s="135"/>
      <c r="C332" s="155" t="s">
        <v>3209</v>
      </c>
      <c r="D332" s="155" t="s">
        <v>556</v>
      </c>
      <c r="E332" s="156" t="s">
        <v>3210</v>
      </c>
      <c r="F332" s="157" t="s">
        <v>3211</v>
      </c>
      <c r="G332" s="158" t="s">
        <v>192</v>
      </c>
      <c r="H332" s="159">
        <v>76</v>
      </c>
      <c r="I332" s="160"/>
      <c r="J332" s="161">
        <f t="shared" si="80"/>
        <v>0</v>
      </c>
      <c r="K332" s="162"/>
      <c r="L332" s="163"/>
      <c r="M332" s="164" t="s">
        <v>1</v>
      </c>
      <c r="N332" s="165" t="s">
        <v>40</v>
      </c>
      <c r="P332" s="146">
        <f t="shared" si="81"/>
        <v>0</v>
      </c>
      <c r="Q332" s="146">
        <v>0</v>
      </c>
      <c r="R332" s="146">
        <f t="shared" si="82"/>
        <v>0</v>
      </c>
      <c r="S332" s="146">
        <v>0</v>
      </c>
      <c r="T332" s="147">
        <f t="shared" si="83"/>
        <v>0</v>
      </c>
      <c r="AR332" s="148" t="s">
        <v>284</v>
      </c>
      <c r="AT332" s="148" t="s">
        <v>556</v>
      </c>
      <c r="AU332" s="148" t="s">
        <v>173</v>
      </c>
      <c r="AY332" s="13" t="s">
        <v>164</v>
      </c>
      <c r="BE332" s="149">
        <f t="shared" si="84"/>
        <v>0</v>
      </c>
      <c r="BF332" s="149">
        <f t="shared" si="85"/>
        <v>0</v>
      </c>
      <c r="BG332" s="149">
        <f t="shared" si="86"/>
        <v>0</v>
      </c>
      <c r="BH332" s="149">
        <f t="shared" si="87"/>
        <v>0</v>
      </c>
      <c r="BI332" s="149">
        <f t="shared" si="88"/>
        <v>0</v>
      </c>
      <c r="BJ332" s="13" t="s">
        <v>173</v>
      </c>
      <c r="BK332" s="149">
        <f t="shared" si="89"/>
        <v>0</v>
      </c>
      <c r="BL332" s="13" t="s">
        <v>215</v>
      </c>
      <c r="BM332" s="148" t="s">
        <v>1958</v>
      </c>
    </row>
    <row r="333" spans="2:65" s="1" customFormat="1" ht="24.2" customHeight="1">
      <c r="B333" s="135"/>
      <c r="C333" s="136" t="s">
        <v>3212</v>
      </c>
      <c r="D333" s="136" t="s">
        <v>168</v>
      </c>
      <c r="E333" s="137" t="s">
        <v>3213</v>
      </c>
      <c r="F333" s="138" t="s">
        <v>3214</v>
      </c>
      <c r="G333" s="139" t="s">
        <v>363</v>
      </c>
      <c r="H333" s="140">
        <v>24</v>
      </c>
      <c r="I333" s="141"/>
      <c r="J333" s="142">
        <f t="shared" si="80"/>
        <v>0</v>
      </c>
      <c r="K333" s="143"/>
      <c r="L333" s="28"/>
      <c r="M333" s="144" t="s">
        <v>1</v>
      </c>
      <c r="N333" s="145" t="s">
        <v>40</v>
      </c>
      <c r="P333" s="146">
        <f t="shared" si="81"/>
        <v>0</v>
      </c>
      <c r="Q333" s="146">
        <v>0</v>
      </c>
      <c r="R333" s="146">
        <f t="shared" si="82"/>
        <v>0</v>
      </c>
      <c r="S333" s="146">
        <v>0</v>
      </c>
      <c r="T333" s="147">
        <f t="shared" si="83"/>
        <v>0</v>
      </c>
      <c r="AR333" s="148" t="s">
        <v>215</v>
      </c>
      <c r="AT333" s="148" t="s">
        <v>168</v>
      </c>
      <c r="AU333" s="148" t="s">
        <v>173</v>
      </c>
      <c r="AY333" s="13" t="s">
        <v>164</v>
      </c>
      <c r="BE333" s="149">
        <f t="shared" si="84"/>
        <v>0</v>
      </c>
      <c r="BF333" s="149">
        <f t="shared" si="85"/>
        <v>0</v>
      </c>
      <c r="BG333" s="149">
        <f t="shared" si="86"/>
        <v>0</v>
      </c>
      <c r="BH333" s="149">
        <f t="shared" si="87"/>
        <v>0</v>
      </c>
      <c r="BI333" s="149">
        <f t="shared" si="88"/>
        <v>0</v>
      </c>
      <c r="BJ333" s="13" t="s">
        <v>173</v>
      </c>
      <c r="BK333" s="149">
        <f t="shared" si="89"/>
        <v>0</v>
      </c>
      <c r="BL333" s="13" t="s">
        <v>215</v>
      </c>
      <c r="BM333" s="148" t="s">
        <v>1968</v>
      </c>
    </row>
    <row r="334" spans="2:65" s="1" customFormat="1" ht="24.2" customHeight="1">
      <c r="B334" s="135"/>
      <c r="C334" s="136" t="s">
        <v>3215</v>
      </c>
      <c r="D334" s="136" t="s">
        <v>168</v>
      </c>
      <c r="E334" s="137" t="s">
        <v>3216</v>
      </c>
      <c r="F334" s="138" t="s">
        <v>3217</v>
      </c>
      <c r="G334" s="139" t="s">
        <v>192</v>
      </c>
      <c r="H334" s="140">
        <v>31</v>
      </c>
      <c r="I334" s="141"/>
      <c r="J334" s="142">
        <f t="shared" si="80"/>
        <v>0</v>
      </c>
      <c r="K334" s="143"/>
      <c r="L334" s="28"/>
      <c r="M334" s="144" t="s">
        <v>1</v>
      </c>
      <c r="N334" s="145" t="s">
        <v>40</v>
      </c>
      <c r="P334" s="146">
        <f t="shared" si="81"/>
        <v>0</v>
      </c>
      <c r="Q334" s="146">
        <v>0</v>
      </c>
      <c r="R334" s="146">
        <f t="shared" si="82"/>
        <v>0</v>
      </c>
      <c r="S334" s="146">
        <v>0</v>
      </c>
      <c r="T334" s="147">
        <f t="shared" si="83"/>
        <v>0</v>
      </c>
      <c r="AR334" s="148" t="s">
        <v>215</v>
      </c>
      <c r="AT334" s="148" t="s">
        <v>168</v>
      </c>
      <c r="AU334" s="148" t="s">
        <v>173</v>
      </c>
      <c r="AY334" s="13" t="s">
        <v>164</v>
      </c>
      <c r="BE334" s="149">
        <f t="shared" si="84"/>
        <v>0</v>
      </c>
      <c r="BF334" s="149">
        <f t="shared" si="85"/>
        <v>0</v>
      </c>
      <c r="BG334" s="149">
        <f t="shared" si="86"/>
        <v>0</v>
      </c>
      <c r="BH334" s="149">
        <f t="shared" si="87"/>
        <v>0</v>
      </c>
      <c r="BI334" s="149">
        <f t="shared" si="88"/>
        <v>0</v>
      </c>
      <c r="BJ334" s="13" t="s">
        <v>173</v>
      </c>
      <c r="BK334" s="149">
        <f t="shared" si="89"/>
        <v>0</v>
      </c>
      <c r="BL334" s="13" t="s">
        <v>215</v>
      </c>
      <c r="BM334" s="148" t="s">
        <v>1978</v>
      </c>
    </row>
    <row r="335" spans="2:65" s="1" customFormat="1" ht="16.5" customHeight="1">
      <c r="B335" s="135"/>
      <c r="C335" s="155" t="s">
        <v>3218</v>
      </c>
      <c r="D335" s="155" t="s">
        <v>556</v>
      </c>
      <c r="E335" s="156" t="s">
        <v>3219</v>
      </c>
      <c r="F335" s="157" t="s">
        <v>3220</v>
      </c>
      <c r="G335" s="158" t="s">
        <v>192</v>
      </c>
      <c r="H335" s="159">
        <v>31</v>
      </c>
      <c r="I335" s="160"/>
      <c r="J335" s="161">
        <f t="shared" si="80"/>
        <v>0</v>
      </c>
      <c r="K335" s="162"/>
      <c r="L335" s="163"/>
      <c r="M335" s="164" t="s">
        <v>1</v>
      </c>
      <c r="N335" s="165" t="s">
        <v>40</v>
      </c>
      <c r="P335" s="146">
        <f t="shared" si="81"/>
        <v>0</v>
      </c>
      <c r="Q335" s="146">
        <v>0</v>
      </c>
      <c r="R335" s="146">
        <f t="shared" si="82"/>
        <v>0</v>
      </c>
      <c r="S335" s="146">
        <v>0</v>
      </c>
      <c r="T335" s="147">
        <f t="shared" si="83"/>
        <v>0</v>
      </c>
      <c r="AR335" s="148" t="s">
        <v>284</v>
      </c>
      <c r="AT335" s="148" t="s">
        <v>556</v>
      </c>
      <c r="AU335" s="148" t="s">
        <v>173</v>
      </c>
      <c r="AY335" s="13" t="s">
        <v>164</v>
      </c>
      <c r="BE335" s="149">
        <f t="shared" si="84"/>
        <v>0</v>
      </c>
      <c r="BF335" s="149">
        <f t="shared" si="85"/>
        <v>0</v>
      </c>
      <c r="BG335" s="149">
        <f t="shared" si="86"/>
        <v>0</v>
      </c>
      <c r="BH335" s="149">
        <f t="shared" si="87"/>
        <v>0</v>
      </c>
      <c r="BI335" s="149">
        <f t="shared" si="88"/>
        <v>0</v>
      </c>
      <c r="BJ335" s="13" t="s">
        <v>173</v>
      </c>
      <c r="BK335" s="149">
        <f t="shared" si="89"/>
        <v>0</v>
      </c>
      <c r="BL335" s="13" t="s">
        <v>215</v>
      </c>
      <c r="BM335" s="148" t="s">
        <v>1986</v>
      </c>
    </row>
    <row r="336" spans="2:65" s="1" customFormat="1" ht="16.5" customHeight="1">
      <c r="B336" s="135"/>
      <c r="C336" s="136" t="s">
        <v>3221</v>
      </c>
      <c r="D336" s="136" t="s">
        <v>168</v>
      </c>
      <c r="E336" s="137" t="s">
        <v>3222</v>
      </c>
      <c r="F336" s="138" t="s">
        <v>3223</v>
      </c>
      <c r="G336" s="139" t="s">
        <v>3147</v>
      </c>
      <c r="H336" s="140">
        <v>2</v>
      </c>
      <c r="I336" s="141"/>
      <c r="J336" s="142">
        <f t="shared" si="80"/>
        <v>0</v>
      </c>
      <c r="K336" s="143"/>
      <c r="L336" s="28"/>
      <c r="M336" s="144" t="s">
        <v>1</v>
      </c>
      <c r="N336" s="145" t="s">
        <v>40</v>
      </c>
      <c r="P336" s="146">
        <f t="shared" si="81"/>
        <v>0</v>
      </c>
      <c r="Q336" s="146">
        <v>0</v>
      </c>
      <c r="R336" s="146">
        <f t="shared" si="82"/>
        <v>0</v>
      </c>
      <c r="S336" s="146">
        <v>0</v>
      </c>
      <c r="T336" s="147">
        <f t="shared" si="83"/>
        <v>0</v>
      </c>
      <c r="AR336" s="148" t="s">
        <v>215</v>
      </c>
      <c r="AT336" s="148" t="s">
        <v>168</v>
      </c>
      <c r="AU336" s="148" t="s">
        <v>173</v>
      </c>
      <c r="AY336" s="13" t="s">
        <v>164</v>
      </c>
      <c r="BE336" s="149">
        <f t="shared" si="84"/>
        <v>0</v>
      </c>
      <c r="BF336" s="149">
        <f t="shared" si="85"/>
        <v>0</v>
      </c>
      <c r="BG336" s="149">
        <f t="shared" si="86"/>
        <v>0</v>
      </c>
      <c r="BH336" s="149">
        <f t="shared" si="87"/>
        <v>0</v>
      </c>
      <c r="BI336" s="149">
        <f t="shared" si="88"/>
        <v>0</v>
      </c>
      <c r="BJ336" s="13" t="s">
        <v>173</v>
      </c>
      <c r="BK336" s="149">
        <f t="shared" si="89"/>
        <v>0</v>
      </c>
      <c r="BL336" s="13" t="s">
        <v>215</v>
      </c>
      <c r="BM336" s="148" t="s">
        <v>1996</v>
      </c>
    </row>
    <row r="337" spans="2:65" s="1" customFormat="1" ht="24.2" customHeight="1">
      <c r="B337" s="135"/>
      <c r="C337" s="155" t="s">
        <v>3224</v>
      </c>
      <c r="D337" s="155" t="s">
        <v>556</v>
      </c>
      <c r="E337" s="156" t="s">
        <v>3225</v>
      </c>
      <c r="F337" s="157" t="s">
        <v>3226</v>
      </c>
      <c r="G337" s="158" t="s">
        <v>192</v>
      </c>
      <c r="H337" s="159">
        <v>2</v>
      </c>
      <c r="I337" s="160"/>
      <c r="J337" s="161">
        <f t="shared" si="80"/>
        <v>0</v>
      </c>
      <c r="K337" s="162"/>
      <c r="L337" s="163"/>
      <c r="M337" s="164" t="s">
        <v>1</v>
      </c>
      <c r="N337" s="165" t="s">
        <v>40</v>
      </c>
      <c r="P337" s="146">
        <f t="shared" si="81"/>
        <v>0</v>
      </c>
      <c r="Q337" s="146">
        <v>0</v>
      </c>
      <c r="R337" s="146">
        <f t="shared" si="82"/>
        <v>0</v>
      </c>
      <c r="S337" s="146">
        <v>0</v>
      </c>
      <c r="T337" s="147">
        <f t="shared" si="83"/>
        <v>0</v>
      </c>
      <c r="AR337" s="148" t="s">
        <v>284</v>
      </c>
      <c r="AT337" s="148" t="s">
        <v>556</v>
      </c>
      <c r="AU337" s="148" t="s">
        <v>173</v>
      </c>
      <c r="AY337" s="13" t="s">
        <v>164</v>
      </c>
      <c r="BE337" s="149">
        <f t="shared" si="84"/>
        <v>0</v>
      </c>
      <c r="BF337" s="149">
        <f t="shared" si="85"/>
        <v>0</v>
      </c>
      <c r="BG337" s="149">
        <f t="shared" si="86"/>
        <v>0</v>
      </c>
      <c r="BH337" s="149">
        <f t="shared" si="87"/>
        <v>0</v>
      </c>
      <c r="BI337" s="149">
        <f t="shared" si="88"/>
        <v>0</v>
      </c>
      <c r="BJ337" s="13" t="s">
        <v>173</v>
      </c>
      <c r="BK337" s="149">
        <f t="shared" si="89"/>
        <v>0</v>
      </c>
      <c r="BL337" s="13" t="s">
        <v>215</v>
      </c>
      <c r="BM337" s="148" t="s">
        <v>2004</v>
      </c>
    </row>
    <row r="338" spans="2:65" s="1" customFormat="1" ht="21.75" customHeight="1">
      <c r="B338" s="135"/>
      <c r="C338" s="155" t="s">
        <v>3227</v>
      </c>
      <c r="D338" s="155" t="s">
        <v>556</v>
      </c>
      <c r="E338" s="156" t="s">
        <v>3228</v>
      </c>
      <c r="F338" s="157" t="s">
        <v>3229</v>
      </c>
      <c r="G338" s="158" t="s">
        <v>192</v>
      </c>
      <c r="H338" s="159">
        <v>2</v>
      </c>
      <c r="I338" s="160"/>
      <c r="J338" s="161">
        <f t="shared" si="80"/>
        <v>0</v>
      </c>
      <c r="K338" s="162"/>
      <c r="L338" s="163"/>
      <c r="M338" s="164" t="s">
        <v>1</v>
      </c>
      <c r="N338" s="165" t="s">
        <v>40</v>
      </c>
      <c r="P338" s="146">
        <f t="shared" si="81"/>
        <v>0</v>
      </c>
      <c r="Q338" s="146">
        <v>0</v>
      </c>
      <c r="R338" s="146">
        <f t="shared" si="82"/>
        <v>0</v>
      </c>
      <c r="S338" s="146">
        <v>0</v>
      </c>
      <c r="T338" s="147">
        <f t="shared" si="83"/>
        <v>0</v>
      </c>
      <c r="AR338" s="148" t="s">
        <v>284</v>
      </c>
      <c r="AT338" s="148" t="s">
        <v>556</v>
      </c>
      <c r="AU338" s="148" t="s">
        <v>173</v>
      </c>
      <c r="AY338" s="13" t="s">
        <v>164</v>
      </c>
      <c r="BE338" s="149">
        <f t="shared" si="84"/>
        <v>0</v>
      </c>
      <c r="BF338" s="149">
        <f t="shared" si="85"/>
        <v>0</v>
      </c>
      <c r="BG338" s="149">
        <f t="shared" si="86"/>
        <v>0</v>
      </c>
      <c r="BH338" s="149">
        <f t="shared" si="87"/>
        <v>0</v>
      </c>
      <c r="BI338" s="149">
        <f t="shared" si="88"/>
        <v>0</v>
      </c>
      <c r="BJ338" s="13" t="s">
        <v>173</v>
      </c>
      <c r="BK338" s="149">
        <f t="shared" si="89"/>
        <v>0</v>
      </c>
      <c r="BL338" s="13" t="s">
        <v>215</v>
      </c>
      <c r="BM338" s="148" t="s">
        <v>2016</v>
      </c>
    </row>
    <row r="339" spans="2:65" s="1" customFormat="1" ht="24.2" customHeight="1">
      <c r="B339" s="135"/>
      <c r="C339" s="136" t="s">
        <v>3230</v>
      </c>
      <c r="D339" s="136" t="s">
        <v>168</v>
      </c>
      <c r="E339" s="137" t="s">
        <v>3231</v>
      </c>
      <c r="F339" s="138" t="s">
        <v>3232</v>
      </c>
      <c r="G339" s="139" t="s">
        <v>192</v>
      </c>
      <c r="H339" s="140">
        <v>14</v>
      </c>
      <c r="I339" s="141"/>
      <c r="J339" s="142">
        <f t="shared" si="80"/>
        <v>0</v>
      </c>
      <c r="K339" s="143"/>
      <c r="L339" s="28"/>
      <c r="M339" s="144" t="s">
        <v>1</v>
      </c>
      <c r="N339" s="145" t="s">
        <v>40</v>
      </c>
      <c r="P339" s="146">
        <f t="shared" si="81"/>
        <v>0</v>
      </c>
      <c r="Q339" s="146">
        <v>0</v>
      </c>
      <c r="R339" s="146">
        <f t="shared" si="82"/>
        <v>0</v>
      </c>
      <c r="S339" s="146">
        <v>0</v>
      </c>
      <c r="T339" s="147">
        <f t="shared" si="83"/>
        <v>0</v>
      </c>
      <c r="AR339" s="148" t="s">
        <v>215</v>
      </c>
      <c r="AT339" s="148" t="s">
        <v>168</v>
      </c>
      <c r="AU339" s="148" t="s">
        <v>173</v>
      </c>
      <c r="AY339" s="13" t="s">
        <v>164</v>
      </c>
      <c r="BE339" s="149">
        <f t="shared" si="84"/>
        <v>0</v>
      </c>
      <c r="BF339" s="149">
        <f t="shared" si="85"/>
        <v>0</v>
      </c>
      <c r="BG339" s="149">
        <f t="shared" si="86"/>
        <v>0</v>
      </c>
      <c r="BH339" s="149">
        <f t="shared" si="87"/>
        <v>0</v>
      </c>
      <c r="BI339" s="149">
        <f t="shared" si="88"/>
        <v>0</v>
      </c>
      <c r="BJ339" s="13" t="s">
        <v>173</v>
      </c>
      <c r="BK339" s="149">
        <f t="shared" si="89"/>
        <v>0</v>
      </c>
      <c r="BL339" s="13" t="s">
        <v>215</v>
      </c>
      <c r="BM339" s="148" t="s">
        <v>2025</v>
      </c>
    </row>
    <row r="340" spans="2:65" s="1" customFormat="1" ht="24.2" customHeight="1">
      <c r="B340" s="135"/>
      <c r="C340" s="136" t="s">
        <v>3233</v>
      </c>
      <c r="D340" s="136" t="s">
        <v>168</v>
      </c>
      <c r="E340" s="137" t="s">
        <v>3234</v>
      </c>
      <c r="F340" s="138" t="s">
        <v>3235</v>
      </c>
      <c r="G340" s="139" t="s">
        <v>192</v>
      </c>
      <c r="H340" s="140">
        <v>14</v>
      </c>
      <c r="I340" s="141"/>
      <c r="J340" s="142">
        <f t="shared" si="80"/>
        <v>0</v>
      </c>
      <c r="K340" s="143"/>
      <c r="L340" s="28"/>
      <c r="M340" s="144" t="s">
        <v>1</v>
      </c>
      <c r="N340" s="145" t="s">
        <v>40</v>
      </c>
      <c r="P340" s="146">
        <f t="shared" si="81"/>
        <v>0</v>
      </c>
      <c r="Q340" s="146">
        <v>0</v>
      </c>
      <c r="R340" s="146">
        <f t="shared" si="82"/>
        <v>0</v>
      </c>
      <c r="S340" s="146">
        <v>0</v>
      </c>
      <c r="T340" s="147">
        <f t="shared" si="83"/>
        <v>0</v>
      </c>
      <c r="AR340" s="148" t="s">
        <v>215</v>
      </c>
      <c r="AT340" s="148" t="s">
        <v>168</v>
      </c>
      <c r="AU340" s="148" t="s">
        <v>173</v>
      </c>
      <c r="AY340" s="13" t="s">
        <v>164</v>
      </c>
      <c r="BE340" s="149">
        <f t="shared" si="84"/>
        <v>0</v>
      </c>
      <c r="BF340" s="149">
        <f t="shared" si="85"/>
        <v>0</v>
      </c>
      <c r="BG340" s="149">
        <f t="shared" si="86"/>
        <v>0</v>
      </c>
      <c r="BH340" s="149">
        <f t="shared" si="87"/>
        <v>0</v>
      </c>
      <c r="BI340" s="149">
        <f t="shared" si="88"/>
        <v>0</v>
      </c>
      <c r="BJ340" s="13" t="s">
        <v>173</v>
      </c>
      <c r="BK340" s="149">
        <f t="shared" si="89"/>
        <v>0</v>
      </c>
      <c r="BL340" s="13" t="s">
        <v>215</v>
      </c>
      <c r="BM340" s="148" t="s">
        <v>3236</v>
      </c>
    </row>
    <row r="341" spans="2:65" s="1" customFormat="1" ht="21.75" customHeight="1">
      <c r="B341" s="135"/>
      <c r="C341" s="136" t="s">
        <v>3237</v>
      </c>
      <c r="D341" s="136" t="s">
        <v>168</v>
      </c>
      <c r="E341" s="137" t="s">
        <v>3238</v>
      </c>
      <c r="F341" s="138" t="s">
        <v>3239</v>
      </c>
      <c r="G341" s="139" t="s">
        <v>192</v>
      </c>
      <c r="H341" s="140">
        <v>31</v>
      </c>
      <c r="I341" s="141"/>
      <c r="J341" s="142">
        <f t="shared" si="80"/>
        <v>0</v>
      </c>
      <c r="K341" s="143"/>
      <c r="L341" s="28"/>
      <c r="M341" s="144" t="s">
        <v>1</v>
      </c>
      <c r="N341" s="145" t="s">
        <v>40</v>
      </c>
      <c r="P341" s="146">
        <f t="shared" si="81"/>
        <v>0</v>
      </c>
      <c r="Q341" s="146">
        <v>0</v>
      </c>
      <c r="R341" s="146">
        <f t="shared" si="82"/>
        <v>0</v>
      </c>
      <c r="S341" s="146">
        <v>0</v>
      </c>
      <c r="T341" s="147">
        <f t="shared" si="83"/>
        <v>0</v>
      </c>
      <c r="AR341" s="148" t="s">
        <v>215</v>
      </c>
      <c r="AT341" s="148" t="s">
        <v>168</v>
      </c>
      <c r="AU341" s="148" t="s">
        <v>173</v>
      </c>
      <c r="AY341" s="13" t="s">
        <v>164</v>
      </c>
      <c r="BE341" s="149">
        <f t="shared" si="84"/>
        <v>0</v>
      </c>
      <c r="BF341" s="149">
        <f t="shared" si="85"/>
        <v>0</v>
      </c>
      <c r="BG341" s="149">
        <f t="shared" si="86"/>
        <v>0</v>
      </c>
      <c r="BH341" s="149">
        <f t="shared" si="87"/>
        <v>0</v>
      </c>
      <c r="BI341" s="149">
        <f t="shared" si="88"/>
        <v>0</v>
      </c>
      <c r="BJ341" s="13" t="s">
        <v>173</v>
      </c>
      <c r="BK341" s="149">
        <f t="shared" si="89"/>
        <v>0</v>
      </c>
      <c r="BL341" s="13" t="s">
        <v>215</v>
      </c>
      <c r="BM341" s="148" t="s">
        <v>3240</v>
      </c>
    </row>
    <row r="342" spans="2:65" s="1" customFormat="1" ht="24.2" customHeight="1">
      <c r="B342" s="135"/>
      <c r="C342" s="155" t="s">
        <v>3241</v>
      </c>
      <c r="D342" s="155" t="s">
        <v>556</v>
      </c>
      <c r="E342" s="156" t="s">
        <v>3242</v>
      </c>
      <c r="F342" s="157" t="s">
        <v>3243</v>
      </c>
      <c r="G342" s="158" t="s">
        <v>192</v>
      </c>
      <c r="H342" s="159">
        <v>31</v>
      </c>
      <c r="I342" s="160"/>
      <c r="J342" s="161">
        <f t="shared" si="80"/>
        <v>0</v>
      </c>
      <c r="K342" s="162"/>
      <c r="L342" s="163"/>
      <c r="M342" s="164" t="s">
        <v>1</v>
      </c>
      <c r="N342" s="165" t="s">
        <v>40</v>
      </c>
      <c r="P342" s="146">
        <f t="shared" si="81"/>
        <v>0</v>
      </c>
      <c r="Q342" s="146">
        <v>0</v>
      </c>
      <c r="R342" s="146">
        <f t="shared" si="82"/>
        <v>0</v>
      </c>
      <c r="S342" s="146">
        <v>0</v>
      </c>
      <c r="T342" s="147">
        <f t="shared" si="83"/>
        <v>0</v>
      </c>
      <c r="AR342" s="148" t="s">
        <v>284</v>
      </c>
      <c r="AT342" s="148" t="s">
        <v>556</v>
      </c>
      <c r="AU342" s="148" t="s">
        <v>173</v>
      </c>
      <c r="AY342" s="13" t="s">
        <v>164</v>
      </c>
      <c r="BE342" s="149">
        <f t="shared" si="84"/>
        <v>0</v>
      </c>
      <c r="BF342" s="149">
        <f t="shared" si="85"/>
        <v>0</v>
      </c>
      <c r="BG342" s="149">
        <f t="shared" si="86"/>
        <v>0</v>
      </c>
      <c r="BH342" s="149">
        <f t="shared" si="87"/>
        <v>0</v>
      </c>
      <c r="BI342" s="149">
        <f t="shared" si="88"/>
        <v>0</v>
      </c>
      <c r="BJ342" s="13" t="s">
        <v>173</v>
      </c>
      <c r="BK342" s="149">
        <f t="shared" si="89"/>
        <v>0</v>
      </c>
      <c r="BL342" s="13" t="s">
        <v>215</v>
      </c>
      <c r="BM342" s="148" t="s">
        <v>3244</v>
      </c>
    </row>
    <row r="343" spans="2:65" s="1" customFormat="1" ht="16.5" customHeight="1">
      <c r="B343" s="135"/>
      <c r="C343" s="155" t="s">
        <v>3245</v>
      </c>
      <c r="D343" s="155" t="s">
        <v>556</v>
      </c>
      <c r="E343" s="156" t="s">
        <v>3246</v>
      </c>
      <c r="F343" s="157" t="s">
        <v>3247</v>
      </c>
      <c r="G343" s="158" t="s">
        <v>192</v>
      </c>
      <c r="H343" s="159">
        <v>31</v>
      </c>
      <c r="I343" s="160"/>
      <c r="J343" s="161">
        <f t="shared" si="80"/>
        <v>0</v>
      </c>
      <c r="K343" s="162"/>
      <c r="L343" s="163"/>
      <c r="M343" s="164" t="s">
        <v>1</v>
      </c>
      <c r="N343" s="165" t="s">
        <v>40</v>
      </c>
      <c r="P343" s="146">
        <f t="shared" si="81"/>
        <v>0</v>
      </c>
      <c r="Q343" s="146">
        <v>0</v>
      </c>
      <c r="R343" s="146">
        <f t="shared" si="82"/>
        <v>0</v>
      </c>
      <c r="S343" s="146">
        <v>0</v>
      </c>
      <c r="T343" s="147">
        <f t="shared" si="83"/>
        <v>0</v>
      </c>
      <c r="AR343" s="148" t="s">
        <v>284</v>
      </c>
      <c r="AT343" s="148" t="s">
        <v>556</v>
      </c>
      <c r="AU343" s="148" t="s">
        <v>173</v>
      </c>
      <c r="AY343" s="13" t="s">
        <v>164</v>
      </c>
      <c r="BE343" s="149">
        <f t="shared" si="84"/>
        <v>0</v>
      </c>
      <c r="BF343" s="149">
        <f t="shared" si="85"/>
        <v>0</v>
      </c>
      <c r="BG343" s="149">
        <f t="shared" si="86"/>
        <v>0</v>
      </c>
      <c r="BH343" s="149">
        <f t="shared" si="87"/>
        <v>0</v>
      </c>
      <c r="BI343" s="149">
        <f t="shared" si="88"/>
        <v>0</v>
      </c>
      <c r="BJ343" s="13" t="s">
        <v>173</v>
      </c>
      <c r="BK343" s="149">
        <f t="shared" si="89"/>
        <v>0</v>
      </c>
      <c r="BL343" s="13" t="s">
        <v>215</v>
      </c>
      <c r="BM343" s="148" t="s">
        <v>3248</v>
      </c>
    </row>
    <row r="344" spans="2:65" s="1" customFormat="1" ht="37.9" customHeight="1">
      <c r="B344" s="135"/>
      <c r="C344" s="136" t="s">
        <v>3249</v>
      </c>
      <c r="D344" s="136" t="s">
        <v>168</v>
      </c>
      <c r="E344" s="137" t="s">
        <v>3250</v>
      </c>
      <c r="F344" s="138" t="s">
        <v>3251</v>
      </c>
      <c r="G344" s="139" t="s">
        <v>192</v>
      </c>
      <c r="H344" s="140">
        <v>24</v>
      </c>
      <c r="I344" s="141"/>
      <c r="J344" s="142">
        <f t="shared" si="80"/>
        <v>0</v>
      </c>
      <c r="K344" s="143"/>
      <c r="L344" s="28"/>
      <c r="M344" s="144" t="s">
        <v>1</v>
      </c>
      <c r="N344" s="145" t="s">
        <v>40</v>
      </c>
      <c r="P344" s="146">
        <f t="shared" si="81"/>
        <v>0</v>
      </c>
      <c r="Q344" s="146">
        <v>0</v>
      </c>
      <c r="R344" s="146">
        <f t="shared" si="82"/>
        <v>0</v>
      </c>
      <c r="S344" s="146">
        <v>0</v>
      </c>
      <c r="T344" s="147">
        <f t="shared" si="83"/>
        <v>0</v>
      </c>
      <c r="AR344" s="148" t="s">
        <v>215</v>
      </c>
      <c r="AT344" s="148" t="s">
        <v>168</v>
      </c>
      <c r="AU344" s="148" t="s">
        <v>173</v>
      </c>
      <c r="AY344" s="13" t="s">
        <v>164</v>
      </c>
      <c r="BE344" s="149">
        <f t="shared" si="84"/>
        <v>0</v>
      </c>
      <c r="BF344" s="149">
        <f t="shared" si="85"/>
        <v>0</v>
      </c>
      <c r="BG344" s="149">
        <f t="shared" si="86"/>
        <v>0</v>
      </c>
      <c r="BH344" s="149">
        <f t="shared" si="87"/>
        <v>0</v>
      </c>
      <c r="BI344" s="149">
        <f t="shared" si="88"/>
        <v>0</v>
      </c>
      <c r="BJ344" s="13" t="s">
        <v>173</v>
      </c>
      <c r="BK344" s="149">
        <f t="shared" si="89"/>
        <v>0</v>
      </c>
      <c r="BL344" s="13" t="s">
        <v>215</v>
      </c>
      <c r="BM344" s="148" t="s">
        <v>3252</v>
      </c>
    </row>
    <row r="345" spans="2:65" s="1" customFormat="1" ht="16.5" customHeight="1">
      <c r="B345" s="135"/>
      <c r="C345" s="136" t="s">
        <v>427</v>
      </c>
      <c r="D345" s="136" t="s">
        <v>168</v>
      </c>
      <c r="E345" s="137" t="s">
        <v>3253</v>
      </c>
      <c r="F345" s="138" t="s">
        <v>3254</v>
      </c>
      <c r="G345" s="139" t="s">
        <v>192</v>
      </c>
      <c r="H345" s="140">
        <v>11</v>
      </c>
      <c r="I345" s="141"/>
      <c r="J345" s="142">
        <f t="shared" si="80"/>
        <v>0</v>
      </c>
      <c r="K345" s="143"/>
      <c r="L345" s="28"/>
      <c r="M345" s="144" t="s">
        <v>1</v>
      </c>
      <c r="N345" s="145" t="s">
        <v>40</v>
      </c>
      <c r="P345" s="146">
        <f t="shared" si="81"/>
        <v>0</v>
      </c>
      <c r="Q345" s="146">
        <v>0</v>
      </c>
      <c r="R345" s="146">
        <f t="shared" si="82"/>
        <v>0</v>
      </c>
      <c r="S345" s="146">
        <v>0</v>
      </c>
      <c r="T345" s="147">
        <f t="shared" si="83"/>
        <v>0</v>
      </c>
      <c r="AR345" s="148" t="s">
        <v>215</v>
      </c>
      <c r="AT345" s="148" t="s">
        <v>168</v>
      </c>
      <c r="AU345" s="148" t="s">
        <v>173</v>
      </c>
      <c r="AY345" s="13" t="s">
        <v>164</v>
      </c>
      <c r="BE345" s="149">
        <f t="shared" si="84"/>
        <v>0</v>
      </c>
      <c r="BF345" s="149">
        <f t="shared" si="85"/>
        <v>0</v>
      </c>
      <c r="BG345" s="149">
        <f t="shared" si="86"/>
        <v>0</v>
      </c>
      <c r="BH345" s="149">
        <f t="shared" si="87"/>
        <v>0</v>
      </c>
      <c r="BI345" s="149">
        <f t="shared" si="88"/>
        <v>0</v>
      </c>
      <c r="BJ345" s="13" t="s">
        <v>173</v>
      </c>
      <c r="BK345" s="149">
        <f t="shared" si="89"/>
        <v>0</v>
      </c>
      <c r="BL345" s="13" t="s">
        <v>215</v>
      </c>
      <c r="BM345" s="148" t="s">
        <v>3255</v>
      </c>
    </row>
    <row r="346" spans="2:65" s="1" customFormat="1" ht="16.5" customHeight="1">
      <c r="B346" s="135"/>
      <c r="C346" s="155" t="s">
        <v>431</v>
      </c>
      <c r="D346" s="155" t="s">
        <v>556</v>
      </c>
      <c r="E346" s="156" t="s">
        <v>3256</v>
      </c>
      <c r="F346" s="157" t="s">
        <v>3257</v>
      </c>
      <c r="G346" s="158" t="s">
        <v>192</v>
      </c>
      <c r="H346" s="159">
        <v>11</v>
      </c>
      <c r="I346" s="160"/>
      <c r="J346" s="161">
        <f t="shared" si="80"/>
        <v>0</v>
      </c>
      <c r="K346" s="162"/>
      <c r="L346" s="163"/>
      <c r="M346" s="164" t="s">
        <v>1</v>
      </c>
      <c r="N346" s="165" t="s">
        <v>40</v>
      </c>
      <c r="P346" s="146">
        <f t="shared" si="81"/>
        <v>0</v>
      </c>
      <c r="Q346" s="146">
        <v>0</v>
      </c>
      <c r="R346" s="146">
        <f t="shared" si="82"/>
        <v>0</v>
      </c>
      <c r="S346" s="146">
        <v>0</v>
      </c>
      <c r="T346" s="147">
        <f t="shared" si="83"/>
        <v>0</v>
      </c>
      <c r="AR346" s="148" t="s">
        <v>284</v>
      </c>
      <c r="AT346" s="148" t="s">
        <v>556</v>
      </c>
      <c r="AU346" s="148" t="s">
        <v>173</v>
      </c>
      <c r="AY346" s="13" t="s">
        <v>164</v>
      </c>
      <c r="BE346" s="149">
        <f t="shared" si="84"/>
        <v>0</v>
      </c>
      <c r="BF346" s="149">
        <f t="shared" si="85"/>
        <v>0</v>
      </c>
      <c r="BG346" s="149">
        <f t="shared" si="86"/>
        <v>0</v>
      </c>
      <c r="BH346" s="149">
        <f t="shared" si="87"/>
        <v>0</v>
      </c>
      <c r="BI346" s="149">
        <f t="shared" si="88"/>
        <v>0</v>
      </c>
      <c r="BJ346" s="13" t="s">
        <v>173</v>
      </c>
      <c r="BK346" s="149">
        <f t="shared" si="89"/>
        <v>0</v>
      </c>
      <c r="BL346" s="13" t="s">
        <v>215</v>
      </c>
      <c r="BM346" s="148" t="s">
        <v>3258</v>
      </c>
    </row>
    <row r="347" spans="2:65" s="1" customFormat="1" ht="24.2" customHeight="1">
      <c r="B347" s="135"/>
      <c r="C347" s="136" t="s">
        <v>3259</v>
      </c>
      <c r="D347" s="136" t="s">
        <v>168</v>
      </c>
      <c r="E347" s="137" t="s">
        <v>3260</v>
      </c>
      <c r="F347" s="138" t="s">
        <v>3261</v>
      </c>
      <c r="G347" s="139" t="s">
        <v>274</v>
      </c>
      <c r="H347" s="140">
        <v>3.0419999999999998</v>
      </c>
      <c r="I347" s="141"/>
      <c r="J347" s="142">
        <f t="shared" si="80"/>
        <v>0</v>
      </c>
      <c r="K347" s="143"/>
      <c r="L347" s="28"/>
      <c r="M347" s="144" t="s">
        <v>1</v>
      </c>
      <c r="N347" s="145" t="s">
        <v>40</v>
      </c>
      <c r="P347" s="146">
        <f t="shared" si="81"/>
        <v>0</v>
      </c>
      <c r="Q347" s="146">
        <v>0</v>
      </c>
      <c r="R347" s="146">
        <f t="shared" si="82"/>
        <v>0</v>
      </c>
      <c r="S347" s="146">
        <v>0</v>
      </c>
      <c r="T347" s="147">
        <f t="shared" si="83"/>
        <v>0</v>
      </c>
      <c r="AR347" s="148" t="s">
        <v>215</v>
      </c>
      <c r="AT347" s="148" t="s">
        <v>168</v>
      </c>
      <c r="AU347" s="148" t="s">
        <v>173</v>
      </c>
      <c r="AY347" s="13" t="s">
        <v>164</v>
      </c>
      <c r="BE347" s="149">
        <f t="shared" si="84"/>
        <v>0</v>
      </c>
      <c r="BF347" s="149">
        <f t="shared" si="85"/>
        <v>0</v>
      </c>
      <c r="BG347" s="149">
        <f t="shared" si="86"/>
        <v>0</v>
      </c>
      <c r="BH347" s="149">
        <f t="shared" si="87"/>
        <v>0</v>
      </c>
      <c r="BI347" s="149">
        <f t="shared" si="88"/>
        <v>0</v>
      </c>
      <c r="BJ347" s="13" t="s">
        <v>173</v>
      </c>
      <c r="BK347" s="149">
        <f t="shared" si="89"/>
        <v>0</v>
      </c>
      <c r="BL347" s="13" t="s">
        <v>215</v>
      </c>
      <c r="BM347" s="148" t="s">
        <v>3262</v>
      </c>
    </row>
    <row r="348" spans="2:65" s="11" customFormat="1" ht="22.9" customHeight="1">
      <c r="B348" s="123"/>
      <c r="D348" s="124" t="s">
        <v>73</v>
      </c>
      <c r="E348" s="133" t="s">
        <v>2482</v>
      </c>
      <c r="F348" s="133" t="s">
        <v>3263</v>
      </c>
      <c r="I348" s="126"/>
      <c r="J348" s="134">
        <f>BK348</f>
        <v>0</v>
      </c>
      <c r="L348" s="123"/>
      <c r="M348" s="128"/>
      <c r="P348" s="129">
        <f>P349</f>
        <v>0</v>
      </c>
      <c r="R348" s="129">
        <f>R349</f>
        <v>0</v>
      </c>
      <c r="T348" s="130">
        <f>T349</f>
        <v>0</v>
      </c>
      <c r="AR348" s="124" t="s">
        <v>173</v>
      </c>
      <c r="AT348" s="131" t="s">
        <v>73</v>
      </c>
      <c r="AU348" s="131" t="s">
        <v>82</v>
      </c>
      <c r="AY348" s="124" t="s">
        <v>164</v>
      </c>
      <c r="BK348" s="132">
        <f>BK349</f>
        <v>0</v>
      </c>
    </row>
    <row r="349" spans="2:65" s="1" customFormat="1" ht="24.2" customHeight="1">
      <c r="B349" s="135"/>
      <c r="C349" s="136" t="s">
        <v>3264</v>
      </c>
      <c r="D349" s="136" t="s">
        <v>168</v>
      </c>
      <c r="E349" s="137" t="s">
        <v>3265</v>
      </c>
      <c r="F349" s="138" t="s">
        <v>3266</v>
      </c>
      <c r="G349" s="139" t="s">
        <v>192</v>
      </c>
      <c r="H349" s="140">
        <v>1</v>
      </c>
      <c r="I349" s="141"/>
      <c r="J349" s="142">
        <f>ROUND(I349*H349,2)</f>
        <v>0</v>
      </c>
      <c r="K349" s="143"/>
      <c r="L349" s="28"/>
      <c r="M349" s="144" t="s">
        <v>1</v>
      </c>
      <c r="N349" s="145" t="s">
        <v>40</v>
      </c>
      <c r="P349" s="146">
        <f>O349*H349</f>
        <v>0</v>
      </c>
      <c r="Q349" s="146">
        <v>0</v>
      </c>
      <c r="R349" s="146">
        <f>Q349*H349</f>
        <v>0</v>
      </c>
      <c r="S349" s="146">
        <v>0</v>
      </c>
      <c r="T349" s="147">
        <f>S349*H349</f>
        <v>0</v>
      </c>
      <c r="AR349" s="148" t="s">
        <v>215</v>
      </c>
      <c r="AT349" s="148" t="s">
        <v>168</v>
      </c>
      <c r="AU349" s="148" t="s">
        <v>173</v>
      </c>
      <c r="AY349" s="13" t="s">
        <v>164</v>
      </c>
      <c r="BE349" s="149">
        <f>IF(N349="základná",J349,0)</f>
        <v>0</v>
      </c>
      <c r="BF349" s="149">
        <f>IF(N349="znížená",J349,0)</f>
        <v>0</v>
      </c>
      <c r="BG349" s="149">
        <f>IF(N349="zákl. prenesená",J349,0)</f>
        <v>0</v>
      </c>
      <c r="BH349" s="149">
        <f>IF(N349="zníž. prenesená",J349,0)</f>
        <v>0</v>
      </c>
      <c r="BI349" s="149">
        <f>IF(N349="nulová",J349,0)</f>
        <v>0</v>
      </c>
      <c r="BJ349" s="13" t="s">
        <v>173</v>
      </c>
      <c r="BK349" s="149">
        <f>ROUND(I349*H349,2)</f>
        <v>0</v>
      </c>
      <c r="BL349" s="13" t="s">
        <v>215</v>
      </c>
      <c r="BM349" s="148" t="s">
        <v>3267</v>
      </c>
    </row>
    <row r="350" spans="2:65" s="11" customFormat="1" ht="25.9" customHeight="1">
      <c r="B350" s="123"/>
      <c r="D350" s="124" t="s">
        <v>73</v>
      </c>
      <c r="E350" s="125" t="s">
        <v>556</v>
      </c>
      <c r="F350" s="125" t="s">
        <v>2008</v>
      </c>
      <c r="I350" s="126"/>
      <c r="J350" s="127">
        <f>BK350</f>
        <v>0</v>
      </c>
      <c r="L350" s="123"/>
      <c r="M350" s="128"/>
      <c r="P350" s="129">
        <f>P351</f>
        <v>0</v>
      </c>
      <c r="R350" s="129">
        <f>R351</f>
        <v>0</v>
      </c>
      <c r="T350" s="130">
        <f>T351</f>
        <v>0</v>
      </c>
      <c r="AR350" s="124" t="s">
        <v>525</v>
      </c>
      <c r="AT350" s="131" t="s">
        <v>73</v>
      </c>
      <c r="AU350" s="131" t="s">
        <v>74</v>
      </c>
      <c r="AY350" s="124" t="s">
        <v>164</v>
      </c>
      <c r="BK350" s="132">
        <f>BK351</f>
        <v>0</v>
      </c>
    </row>
    <row r="351" spans="2:65" s="11" customFormat="1" ht="22.9" customHeight="1">
      <c r="B351" s="123"/>
      <c r="D351" s="124" t="s">
        <v>73</v>
      </c>
      <c r="E351" s="133" t="s">
        <v>3268</v>
      </c>
      <c r="F351" s="133" t="s">
        <v>3269</v>
      </c>
      <c r="I351" s="126"/>
      <c r="J351" s="134">
        <f>BK351</f>
        <v>0</v>
      </c>
      <c r="L351" s="123"/>
      <c r="M351" s="128"/>
      <c r="P351" s="129">
        <f>SUM(P352:P355)</f>
        <v>0</v>
      </c>
      <c r="R351" s="129">
        <f>SUM(R352:R355)</f>
        <v>0</v>
      </c>
      <c r="T351" s="130">
        <f>SUM(T352:T355)</f>
        <v>0</v>
      </c>
      <c r="AR351" s="124" t="s">
        <v>525</v>
      </c>
      <c r="AT351" s="131" t="s">
        <v>73</v>
      </c>
      <c r="AU351" s="131" t="s">
        <v>82</v>
      </c>
      <c r="AY351" s="124" t="s">
        <v>164</v>
      </c>
      <c r="BK351" s="132">
        <f>SUM(BK352:BK355)</f>
        <v>0</v>
      </c>
    </row>
    <row r="352" spans="2:65" s="1" customFormat="1" ht="16.5" customHeight="1">
      <c r="B352" s="135"/>
      <c r="C352" s="136" t="s">
        <v>3270</v>
      </c>
      <c r="D352" s="136" t="s">
        <v>168</v>
      </c>
      <c r="E352" s="137" t="s">
        <v>3271</v>
      </c>
      <c r="F352" s="138" t="s">
        <v>3272</v>
      </c>
      <c r="G352" s="139" t="s">
        <v>192</v>
      </c>
      <c r="H352" s="140">
        <v>1</v>
      </c>
      <c r="I352" s="141"/>
      <c r="J352" s="142">
        <f>ROUND(I352*H352,2)</f>
        <v>0</v>
      </c>
      <c r="K352" s="143"/>
      <c r="L352" s="28"/>
      <c r="M352" s="144" t="s">
        <v>1</v>
      </c>
      <c r="N352" s="145" t="s">
        <v>40</v>
      </c>
      <c r="P352" s="146">
        <f>O352*H352</f>
        <v>0</v>
      </c>
      <c r="Q352" s="146">
        <v>0</v>
      </c>
      <c r="R352" s="146">
        <f>Q352*H352</f>
        <v>0</v>
      </c>
      <c r="S352" s="146">
        <v>0</v>
      </c>
      <c r="T352" s="147">
        <f>S352*H352</f>
        <v>0</v>
      </c>
      <c r="AR352" s="148" t="s">
        <v>453</v>
      </c>
      <c r="AT352" s="148" t="s">
        <v>168</v>
      </c>
      <c r="AU352" s="148" t="s">
        <v>173</v>
      </c>
      <c r="AY352" s="13" t="s">
        <v>164</v>
      </c>
      <c r="BE352" s="149">
        <f>IF(N352="základná",J352,0)</f>
        <v>0</v>
      </c>
      <c r="BF352" s="149">
        <f>IF(N352="znížená",J352,0)</f>
        <v>0</v>
      </c>
      <c r="BG352" s="149">
        <f>IF(N352="zákl. prenesená",J352,0)</f>
        <v>0</v>
      </c>
      <c r="BH352" s="149">
        <f>IF(N352="zníž. prenesená",J352,0)</f>
        <v>0</v>
      </c>
      <c r="BI352" s="149">
        <f>IF(N352="nulová",J352,0)</f>
        <v>0</v>
      </c>
      <c r="BJ352" s="13" t="s">
        <v>173</v>
      </c>
      <c r="BK352" s="149">
        <f>ROUND(I352*H352,2)</f>
        <v>0</v>
      </c>
      <c r="BL352" s="13" t="s">
        <v>453</v>
      </c>
      <c r="BM352" s="148" t="s">
        <v>3273</v>
      </c>
    </row>
    <row r="353" spans="2:65" s="1" customFormat="1" ht="16.5" customHeight="1">
      <c r="B353" s="135"/>
      <c r="C353" s="155" t="s">
        <v>3274</v>
      </c>
      <c r="D353" s="155" t="s">
        <v>556</v>
      </c>
      <c r="E353" s="156" t="s">
        <v>3275</v>
      </c>
      <c r="F353" s="157" t="s">
        <v>3276</v>
      </c>
      <c r="G353" s="158" t="s">
        <v>192</v>
      </c>
      <c r="H353" s="159">
        <v>1</v>
      </c>
      <c r="I353" s="160"/>
      <c r="J353" s="161">
        <f>ROUND(I353*H353,2)</f>
        <v>0</v>
      </c>
      <c r="K353" s="162"/>
      <c r="L353" s="163"/>
      <c r="M353" s="164" t="s">
        <v>1</v>
      </c>
      <c r="N353" s="165" t="s">
        <v>40</v>
      </c>
      <c r="P353" s="146">
        <f>O353*H353</f>
        <v>0</v>
      </c>
      <c r="Q353" s="146">
        <v>0</v>
      </c>
      <c r="R353" s="146">
        <f>Q353*H353</f>
        <v>0</v>
      </c>
      <c r="S353" s="146">
        <v>0</v>
      </c>
      <c r="T353" s="147">
        <f>S353*H353</f>
        <v>0</v>
      </c>
      <c r="AR353" s="148" t="s">
        <v>1476</v>
      </c>
      <c r="AT353" s="148" t="s">
        <v>556</v>
      </c>
      <c r="AU353" s="148" t="s">
        <v>173</v>
      </c>
      <c r="AY353" s="13" t="s">
        <v>164</v>
      </c>
      <c r="BE353" s="149">
        <f>IF(N353="základná",J353,0)</f>
        <v>0</v>
      </c>
      <c r="BF353" s="149">
        <f>IF(N353="znížená",J353,0)</f>
        <v>0</v>
      </c>
      <c r="BG353" s="149">
        <f>IF(N353="zákl. prenesená",J353,0)</f>
        <v>0</v>
      </c>
      <c r="BH353" s="149">
        <f>IF(N353="zníž. prenesená",J353,0)</f>
        <v>0</v>
      </c>
      <c r="BI353" s="149">
        <f>IF(N353="nulová",J353,0)</f>
        <v>0</v>
      </c>
      <c r="BJ353" s="13" t="s">
        <v>173</v>
      </c>
      <c r="BK353" s="149">
        <f>ROUND(I353*H353,2)</f>
        <v>0</v>
      </c>
      <c r="BL353" s="13" t="s">
        <v>453</v>
      </c>
      <c r="BM353" s="148" t="s">
        <v>3277</v>
      </c>
    </row>
    <row r="354" spans="2:65" s="1" customFormat="1" ht="33" customHeight="1">
      <c r="B354" s="135"/>
      <c r="C354" s="136" t="s">
        <v>3278</v>
      </c>
      <c r="D354" s="136" t="s">
        <v>168</v>
      </c>
      <c r="E354" s="137" t="s">
        <v>3279</v>
      </c>
      <c r="F354" s="138" t="s">
        <v>3280</v>
      </c>
      <c r="G354" s="139" t="s">
        <v>192</v>
      </c>
      <c r="H354" s="140">
        <v>3</v>
      </c>
      <c r="I354" s="141"/>
      <c r="J354" s="142">
        <f>ROUND(I354*H354,2)</f>
        <v>0</v>
      </c>
      <c r="K354" s="143"/>
      <c r="L354" s="28"/>
      <c r="M354" s="144" t="s">
        <v>1</v>
      </c>
      <c r="N354" s="145" t="s">
        <v>40</v>
      </c>
      <c r="P354" s="146">
        <f>O354*H354</f>
        <v>0</v>
      </c>
      <c r="Q354" s="146">
        <v>0</v>
      </c>
      <c r="R354" s="146">
        <f>Q354*H354</f>
        <v>0</v>
      </c>
      <c r="S354" s="146">
        <v>0</v>
      </c>
      <c r="T354" s="147">
        <f>S354*H354</f>
        <v>0</v>
      </c>
      <c r="AR354" s="148" t="s">
        <v>453</v>
      </c>
      <c r="AT354" s="148" t="s">
        <v>168</v>
      </c>
      <c r="AU354" s="148" t="s">
        <v>173</v>
      </c>
      <c r="AY354" s="13" t="s">
        <v>164</v>
      </c>
      <c r="BE354" s="149">
        <f>IF(N354="základná",J354,0)</f>
        <v>0</v>
      </c>
      <c r="BF354" s="149">
        <f>IF(N354="znížená",J354,0)</f>
        <v>0</v>
      </c>
      <c r="BG354" s="149">
        <f>IF(N354="zákl. prenesená",J354,0)</f>
        <v>0</v>
      </c>
      <c r="BH354" s="149">
        <f>IF(N354="zníž. prenesená",J354,0)</f>
        <v>0</v>
      </c>
      <c r="BI354" s="149">
        <f>IF(N354="nulová",J354,0)</f>
        <v>0</v>
      </c>
      <c r="BJ354" s="13" t="s">
        <v>173</v>
      </c>
      <c r="BK354" s="149">
        <f>ROUND(I354*H354,2)</f>
        <v>0</v>
      </c>
      <c r="BL354" s="13" t="s">
        <v>453</v>
      </c>
      <c r="BM354" s="148" t="s">
        <v>3281</v>
      </c>
    </row>
    <row r="355" spans="2:65" s="1" customFormat="1" ht="16.5" customHeight="1">
      <c r="B355" s="135"/>
      <c r="C355" s="136" t="s">
        <v>858</v>
      </c>
      <c r="D355" s="136" t="s">
        <v>168</v>
      </c>
      <c r="E355" s="137" t="s">
        <v>3282</v>
      </c>
      <c r="F355" s="138" t="s">
        <v>3283</v>
      </c>
      <c r="G355" s="139" t="s">
        <v>2425</v>
      </c>
      <c r="H355" s="140">
        <v>1</v>
      </c>
      <c r="I355" s="141"/>
      <c r="J355" s="142">
        <f>ROUND(I355*H355,2)</f>
        <v>0</v>
      </c>
      <c r="K355" s="143"/>
      <c r="L355" s="28"/>
      <c r="M355" s="150" t="s">
        <v>1</v>
      </c>
      <c r="N355" s="151" t="s">
        <v>40</v>
      </c>
      <c r="O355" s="152"/>
      <c r="P355" s="153">
        <f>O355*H355</f>
        <v>0</v>
      </c>
      <c r="Q355" s="153">
        <v>0</v>
      </c>
      <c r="R355" s="153">
        <f>Q355*H355</f>
        <v>0</v>
      </c>
      <c r="S355" s="153">
        <v>0</v>
      </c>
      <c r="T355" s="154">
        <f>S355*H355</f>
        <v>0</v>
      </c>
      <c r="AR355" s="148" t="s">
        <v>453</v>
      </c>
      <c r="AT355" s="148" t="s">
        <v>168</v>
      </c>
      <c r="AU355" s="148" t="s">
        <v>173</v>
      </c>
      <c r="AY355" s="13" t="s">
        <v>164</v>
      </c>
      <c r="BE355" s="149">
        <f>IF(N355="základná",J355,0)</f>
        <v>0</v>
      </c>
      <c r="BF355" s="149">
        <f>IF(N355="znížená",J355,0)</f>
        <v>0</v>
      </c>
      <c r="BG355" s="149">
        <f>IF(N355="zákl. prenesená",J355,0)</f>
        <v>0</v>
      </c>
      <c r="BH355" s="149">
        <f>IF(N355="zníž. prenesená",J355,0)</f>
        <v>0</v>
      </c>
      <c r="BI355" s="149">
        <f>IF(N355="nulová",J355,0)</f>
        <v>0</v>
      </c>
      <c r="BJ355" s="13" t="s">
        <v>173</v>
      </c>
      <c r="BK355" s="149">
        <f>ROUND(I355*H355,2)</f>
        <v>0</v>
      </c>
      <c r="BL355" s="13" t="s">
        <v>453</v>
      </c>
      <c r="BM355" s="148" t="s">
        <v>3284</v>
      </c>
    </row>
    <row r="356" spans="2:65" s="1" customFormat="1" ht="6.95" customHeight="1">
      <c r="B356" s="43"/>
      <c r="C356" s="44"/>
      <c r="D356" s="44"/>
      <c r="E356" s="44"/>
      <c r="F356" s="44"/>
      <c r="G356" s="44"/>
      <c r="H356" s="44"/>
      <c r="I356" s="44"/>
      <c r="J356" s="44"/>
      <c r="K356" s="44"/>
      <c r="L356" s="28"/>
    </row>
  </sheetData>
  <autoFilter ref="C131:K355" xr:uid="{00000000-0009-0000-0000-00000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01 - Búracie práce</vt:lpstr>
      <vt:lpstr>02 - Nové stavebné úpravy</vt:lpstr>
      <vt:lpstr>03 - Vonkajšie oplotenie</vt:lpstr>
      <vt:lpstr>04 - E1-9 - Slaboprúdová ...</vt:lpstr>
      <vt:lpstr>05 - E1-10 - Prístupový s...</vt:lpstr>
      <vt:lpstr>06 - OBNOVA A MODERNIZÁCI...</vt:lpstr>
      <vt:lpstr>07 - E1.5 - Ústredné vyku...</vt:lpstr>
      <vt:lpstr>08 - Zdravotechnika</vt:lpstr>
      <vt:lpstr>09 - Plynoinštalácia</vt:lpstr>
      <vt:lpstr>10 - Požiarna nádrž</vt:lpstr>
      <vt:lpstr>11 - Vzduchotechnika</vt:lpstr>
      <vt:lpstr>12 - FVE</vt:lpstr>
      <vt:lpstr>13 - EPS</vt:lpstr>
      <vt:lpstr>14 - HSP</vt:lpstr>
      <vt:lpstr>15 - Elektroinštalácia</vt:lpstr>
      <vt:lpstr>'01 - Búracie práce'!Názvy_tlače</vt:lpstr>
      <vt:lpstr>'02 - Nové stavebné úpravy'!Názvy_tlače</vt:lpstr>
      <vt:lpstr>'03 - Vonkajšie oplotenie'!Názvy_tlače</vt:lpstr>
      <vt:lpstr>'04 - E1-9 - Slaboprúdová ...'!Názvy_tlače</vt:lpstr>
      <vt:lpstr>'05 - E1-10 - Prístupový s...'!Názvy_tlače</vt:lpstr>
      <vt:lpstr>'06 - OBNOVA A MODERNIZÁCI...'!Názvy_tlače</vt:lpstr>
      <vt:lpstr>'07 - E1.5 - Ústredné vyku...'!Názvy_tlače</vt:lpstr>
      <vt:lpstr>'08 - Zdravotechnika'!Názvy_tlače</vt:lpstr>
      <vt:lpstr>'09 - Plynoinštalácia'!Názvy_tlače</vt:lpstr>
      <vt:lpstr>'10 - Požiarna nádrž'!Názvy_tlače</vt:lpstr>
      <vt:lpstr>'11 - Vzduchotechnika'!Názvy_tlače</vt:lpstr>
      <vt:lpstr>'12 - FVE'!Názvy_tlače</vt:lpstr>
      <vt:lpstr>'13 - EPS'!Názvy_tlače</vt:lpstr>
      <vt:lpstr>'14 - HSP'!Názvy_tlače</vt:lpstr>
      <vt:lpstr>'15 - Elektroinštalácia'!Názvy_tlače</vt:lpstr>
      <vt:lpstr>'Rekapitulácia stavby'!Názvy_tlače</vt:lpstr>
      <vt:lpstr>'01 - Búracie práce'!Oblasť_tlače</vt:lpstr>
      <vt:lpstr>'02 - Nové stavebné úpravy'!Oblasť_tlače</vt:lpstr>
      <vt:lpstr>'03 - Vonkajšie oplotenie'!Oblasť_tlače</vt:lpstr>
      <vt:lpstr>'04 - E1-9 - Slaboprúdová ...'!Oblasť_tlače</vt:lpstr>
      <vt:lpstr>'05 - E1-10 - Prístupový s...'!Oblasť_tlače</vt:lpstr>
      <vt:lpstr>'06 - OBNOVA A MODERNIZÁCI...'!Oblasť_tlače</vt:lpstr>
      <vt:lpstr>'07 - E1.5 - Ústredné vyku...'!Oblasť_tlače</vt:lpstr>
      <vt:lpstr>'08 - Zdravotechnika'!Oblasť_tlače</vt:lpstr>
      <vt:lpstr>'09 - Plynoinštalácia'!Oblasť_tlače</vt:lpstr>
      <vt:lpstr>'10 - Požiarna nádrž'!Oblasť_tlače</vt:lpstr>
      <vt:lpstr>'11 - Vzduchotechnika'!Oblasť_tlače</vt:lpstr>
      <vt:lpstr>'12 - FVE'!Oblasť_tlače</vt:lpstr>
      <vt:lpstr>'13 - EPS'!Oblasť_tlače</vt:lpstr>
      <vt:lpstr>'14 - HSP'!Oblasť_tlače</vt:lpstr>
      <vt:lpstr>'15 -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LAPTOP-EHUB9FSM\JS-STAV</dc:creator>
  <cp:lastModifiedBy>Štefan Velčický</cp:lastModifiedBy>
  <dcterms:created xsi:type="dcterms:W3CDTF">2024-04-24T15:37:15Z</dcterms:created>
  <dcterms:modified xsi:type="dcterms:W3CDTF">2024-04-24T15:39:33Z</dcterms:modified>
</cp:coreProperties>
</file>