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algaš\Desktop\ACER\Bačkov\KC\VO\Vysvetlenie SP č. 2\E mail\"/>
    </mc:Choice>
  </mc:AlternateContent>
  <bookViews>
    <workbookView xWindow="150" yWindow="570" windowWidth="28455" windowHeight="11955" activeTab="1"/>
  </bookViews>
  <sheets>
    <sheet name="Rekapitulácia stavby" sheetId="1" r:id="rId1"/>
    <sheet name="001.1 - 1. časť ASR + ST ..." sheetId="2" r:id="rId2"/>
    <sheet name="001.2.1 - Kanalizačná prí..." sheetId="3" r:id="rId3"/>
    <sheet name="001.2.2 - Vnútorné inštal..." sheetId="4" r:id="rId4"/>
    <sheet name="001.3 - 3. časť UVK" sheetId="5" r:id="rId5"/>
    <sheet name="001.4 - 4. časť ELI" sheetId="6" r:id="rId6"/>
    <sheet name="001.5 - 5. časť PL (výkaz..." sheetId="7" r:id="rId7"/>
    <sheet name="001.6 - 6. časť Kotolňa (..." sheetId="8" r:id="rId8"/>
    <sheet name="002.1 - 1. časť ASR + ST ..." sheetId="9" r:id="rId9"/>
    <sheet name="002.2.1 - Kanalizačná prí..." sheetId="10" r:id="rId10"/>
    <sheet name="002.2.2 - Vnútorné inštal..." sheetId="11" r:id="rId11"/>
    <sheet name="002.3 - 3. časť UVK" sheetId="12" r:id="rId12"/>
    <sheet name="002.4 - 4. časť PL (výkaz..." sheetId="13" r:id="rId13"/>
    <sheet name="002.5 - 5. časť Kotolňa (..." sheetId="14" r:id="rId14"/>
  </sheets>
  <definedNames>
    <definedName name="_xlnm._FilterDatabase" localSheetId="1" hidden="1">'001.1 - 1. časť ASR + ST ...'!$C$146:$K$494</definedName>
    <definedName name="_xlnm._FilterDatabase" localSheetId="2" hidden="1">'001.2.1 - Kanalizačná prí...'!$C$136:$K$199</definedName>
    <definedName name="_xlnm._FilterDatabase" localSheetId="3" hidden="1">'001.2.2 - Vnútorné inštal...'!$C$128:$K$225</definedName>
    <definedName name="_xlnm._FilterDatabase" localSheetId="4" hidden="1">'001.3 - 3. časť UVK'!$C$127:$K$168</definedName>
    <definedName name="_xlnm._FilterDatabase" localSheetId="5" hidden="1">'001.4 - 4. časť ELI'!$C$125:$K$212</definedName>
    <definedName name="_xlnm._FilterDatabase" localSheetId="6" hidden="1">'001.5 - 5. časť PL (výkaz...'!$C$128:$K$151</definedName>
    <definedName name="_xlnm._FilterDatabase" localSheetId="7" hidden="1">'001.6 - 6. časť Kotolňa (...'!$C$128:$K$167</definedName>
    <definedName name="_xlnm._FilterDatabase" localSheetId="8" hidden="1">'002.1 - 1. časť ASR + ST ...'!$C$136:$K$243</definedName>
    <definedName name="_xlnm._FilterDatabase" localSheetId="9" hidden="1">'002.2.1 - Kanalizačná prí...'!$C$128:$K$154</definedName>
    <definedName name="_xlnm._FilterDatabase" localSheetId="10" hidden="1">'002.2.2 - Vnútorné inštal...'!$C$127:$K$182</definedName>
    <definedName name="_xlnm._FilterDatabase" localSheetId="11" hidden="1">'002.3 - 3. časť UVK'!$C$130:$K$173</definedName>
    <definedName name="_xlnm._FilterDatabase" localSheetId="12" hidden="1">'002.4 - 4. časť PL (výkaz...'!$C$128:$K$151</definedName>
    <definedName name="_xlnm._FilterDatabase" localSheetId="13" hidden="1">'002.5 - 5. časť Kotolňa (...'!$C$128:$K$167</definedName>
    <definedName name="_xlnm.Print_Titles" localSheetId="1">'001.1 - 1. časť ASR + ST ...'!$146:$146</definedName>
    <definedName name="_xlnm.Print_Titles" localSheetId="2">'001.2.1 - Kanalizačná prí...'!$136:$136</definedName>
    <definedName name="_xlnm.Print_Titles" localSheetId="3">'001.2.2 - Vnútorné inštal...'!$128:$128</definedName>
    <definedName name="_xlnm.Print_Titles" localSheetId="4">'001.3 - 3. časť UVK'!$127:$127</definedName>
    <definedName name="_xlnm.Print_Titles" localSheetId="5">'001.4 - 4. časť ELI'!$125:$125</definedName>
    <definedName name="_xlnm.Print_Titles" localSheetId="6">'001.5 - 5. časť PL (výkaz...'!$128:$128</definedName>
    <definedName name="_xlnm.Print_Titles" localSheetId="7">'001.6 - 6. časť Kotolňa (...'!$128:$128</definedName>
    <definedName name="_xlnm.Print_Titles" localSheetId="8">'002.1 - 1. časť ASR + ST ...'!$136:$136</definedName>
    <definedName name="_xlnm.Print_Titles" localSheetId="9">'002.2.1 - Kanalizačná prí...'!$128:$128</definedName>
    <definedName name="_xlnm.Print_Titles" localSheetId="10">'002.2.2 - Vnútorné inštal...'!$127:$127</definedName>
    <definedName name="_xlnm.Print_Titles" localSheetId="11">'002.3 - 3. časť UVK'!$130:$130</definedName>
    <definedName name="_xlnm.Print_Titles" localSheetId="12">'002.4 - 4. časť PL (výkaz...'!$128:$128</definedName>
    <definedName name="_xlnm.Print_Titles" localSheetId="13">'002.5 - 5. časť Kotolňa (...'!$128:$128</definedName>
    <definedName name="_xlnm.Print_Titles" localSheetId="0">'Rekapitulácia stavby'!$92:$92</definedName>
    <definedName name="_xlnm.Print_Area" localSheetId="1">'001.1 - 1. časť ASR + ST ...'!$C$4:$J$76,'001.1 - 1. časť ASR + ST ...'!$C$82:$J$126,'001.1 - 1. časť ASR + ST ...'!$C$132:$K$494</definedName>
    <definedName name="_xlnm.Print_Area" localSheetId="2">'001.2.1 - Kanalizačná prí...'!$C$4:$J$76,'001.2.1 - Kanalizačná prí...'!$C$82:$J$114,'001.2.1 - Kanalizačná prí...'!$C$120:$K$199</definedName>
    <definedName name="_xlnm.Print_Area" localSheetId="3">'001.2.2 - Vnútorné inštal...'!$C$4:$J$76,'001.2.2 - Vnútorné inštal...'!$C$82:$J$106,'001.2.2 - Vnútorné inštal...'!$C$112:$K$225</definedName>
    <definedName name="_xlnm.Print_Area" localSheetId="4">'001.3 - 3. časť UVK'!$C$4:$J$76,'001.3 - 3. časť UVK'!$C$82:$J$107,'001.3 - 3. časť UVK'!$C$113:$K$168</definedName>
    <definedName name="_xlnm.Print_Area" localSheetId="5">'001.4 - 4. časť ELI'!$C$4:$J$76,'001.4 - 4. časť ELI'!$C$82:$J$105,'001.4 - 4. časť ELI'!$C$111:$K$212</definedName>
    <definedName name="_xlnm.Print_Area" localSheetId="6">'001.5 - 5. časť PL (výkaz...'!$C$4:$J$76,'001.5 - 5. časť PL (výkaz...'!$C$82:$J$108,'001.5 - 5. časť PL (výkaz...'!$C$114:$K$151</definedName>
    <definedName name="_xlnm.Print_Area" localSheetId="7">'001.6 - 6. časť Kotolňa (...'!$C$4:$J$76,'001.6 - 6. časť Kotolňa (...'!$C$82:$J$108,'001.6 - 6. časť Kotolňa (...'!$C$114:$K$167</definedName>
    <definedName name="_xlnm.Print_Area" localSheetId="8">'002.1 - 1. časť ASR + ST ...'!$C$4:$J$76,'002.1 - 1. časť ASR + ST ...'!$C$82:$J$116,'002.1 - 1. časť ASR + ST ...'!$C$122:$K$243</definedName>
    <definedName name="_xlnm.Print_Area" localSheetId="9">'002.2.1 - Kanalizačná prí...'!$C$4:$J$76,'002.2.1 - Kanalizačná prí...'!$C$82:$J$106,'002.2.1 - Kanalizačná prí...'!$C$112:$K$154</definedName>
    <definedName name="_xlnm.Print_Area" localSheetId="10">'002.2.2 - Vnútorné inštal...'!$C$4:$J$76,'002.2.2 - Vnútorné inštal...'!$C$82:$J$105,'002.2.2 - Vnútorné inštal...'!$C$111:$K$182</definedName>
    <definedName name="_xlnm.Print_Area" localSheetId="11">'002.3 - 3. časť UVK'!$C$4:$J$76,'002.3 - 3. časť UVK'!$C$82:$J$110,'002.3 - 3. časť UVK'!$C$116:$K$173</definedName>
    <definedName name="_xlnm.Print_Area" localSheetId="12">'002.4 - 4. časť PL (výkaz...'!$C$4:$J$76,'002.4 - 4. časť PL (výkaz...'!$C$82:$J$108,'002.4 - 4. časť PL (výkaz...'!$C$114:$K$151</definedName>
    <definedName name="_xlnm.Print_Area" localSheetId="13">'002.5 - 5. časť Kotolňa (...'!$C$4:$J$76,'002.5 - 5. časť Kotolňa (...'!$C$82:$J$108,'002.5 - 5. časť Kotolňa (...'!$C$114:$K$167</definedName>
    <definedName name="_xlnm.Print_Area" localSheetId="0">'Rekapitulácia stavby'!$D$4:$AO$76,'Rekapitulácia stavby'!$C$82:$AQ$112</definedName>
  </definedNames>
  <calcPr calcId="152511"/>
</workbook>
</file>

<file path=xl/calcChain.xml><?xml version="1.0" encoding="utf-8"?>
<calcChain xmlns="http://schemas.openxmlformats.org/spreadsheetml/2006/main">
  <c r="J164" i="6" l="1"/>
  <c r="BK164" i="6"/>
  <c r="J163" i="6"/>
  <c r="BK163" i="6"/>
  <c r="J167" i="2" l="1"/>
  <c r="J168" i="2"/>
  <c r="J169" i="2"/>
  <c r="J170" i="2"/>
  <c r="J171" i="2"/>
  <c r="J172" i="2"/>
  <c r="J173" i="2"/>
  <c r="J174" i="2"/>
  <c r="J175" i="2"/>
  <c r="J176" i="2"/>
  <c r="J177" i="2"/>
  <c r="J39" i="14" l="1"/>
  <c r="J38" i="14"/>
  <c r="AY111" i="1"/>
  <c r="J37" i="14"/>
  <c r="AX111" i="1" s="1"/>
  <c r="BH167" i="14"/>
  <c r="BG167" i="14"/>
  <c r="BF167" i="14"/>
  <c r="BD167" i="14"/>
  <c r="T167" i="14"/>
  <c r="T166" i="14" s="1"/>
  <c r="R167" i="14"/>
  <c r="R166" i="14" s="1"/>
  <c r="P167" i="14"/>
  <c r="P166" i="14" s="1"/>
  <c r="BJ167" i="14"/>
  <c r="BJ166" i="14" s="1"/>
  <c r="J166" i="14" s="1"/>
  <c r="J107" i="14" s="1"/>
  <c r="J167" i="14"/>
  <c r="BE167" i="14" s="1"/>
  <c r="BH165" i="14"/>
  <c r="BG165" i="14"/>
  <c r="BF165" i="14"/>
  <c r="BD165" i="14"/>
  <c r="T165" i="14"/>
  <c r="R165" i="14"/>
  <c r="P165" i="14"/>
  <c r="BJ165" i="14"/>
  <c r="J165" i="14"/>
  <c r="BE165" i="14" s="1"/>
  <c r="BH164" i="14"/>
  <c r="BG164" i="14"/>
  <c r="BF164" i="14"/>
  <c r="BD164" i="14"/>
  <c r="T164" i="14"/>
  <c r="R164" i="14"/>
  <c r="P164" i="14"/>
  <c r="BJ164" i="14"/>
  <c r="J164" i="14"/>
  <c r="BE164" i="14" s="1"/>
  <c r="BH163" i="14"/>
  <c r="BG163" i="14"/>
  <c r="BF163" i="14"/>
  <c r="BD163" i="14"/>
  <c r="T163" i="14"/>
  <c r="R163" i="14"/>
  <c r="P163" i="14"/>
  <c r="BJ163" i="14"/>
  <c r="J163" i="14"/>
  <c r="BE163" i="14" s="1"/>
  <c r="BH162" i="14"/>
  <c r="BG162" i="14"/>
  <c r="BF162" i="14"/>
  <c r="BD162" i="14"/>
  <c r="T162" i="14"/>
  <c r="R162" i="14"/>
  <c r="P162" i="14"/>
  <c r="BJ162" i="14"/>
  <c r="J162" i="14"/>
  <c r="BE162" i="14" s="1"/>
  <c r="BH161" i="14"/>
  <c r="BG161" i="14"/>
  <c r="BF161" i="14"/>
  <c r="BD161" i="14"/>
  <c r="T161" i="14"/>
  <c r="R161" i="14"/>
  <c r="P161" i="14"/>
  <c r="BJ161" i="14"/>
  <c r="J161" i="14"/>
  <c r="BE161" i="14" s="1"/>
  <c r="BH160" i="14"/>
  <c r="BG160" i="14"/>
  <c r="BF160" i="14"/>
  <c r="BD160" i="14"/>
  <c r="T160" i="14"/>
  <c r="R160" i="14"/>
  <c r="P160" i="14"/>
  <c r="BJ160" i="14"/>
  <c r="J160" i="14"/>
  <c r="BE160" i="14" s="1"/>
  <c r="BH159" i="14"/>
  <c r="BG159" i="14"/>
  <c r="BF159" i="14"/>
  <c r="BD159" i="14"/>
  <c r="T159" i="14"/>
  <c r="R159" i="14"/>
  <c r="P159" i="14"/>
  <c r="BJ159" i="14"/>
  <c r="J159" i="14"/>
  <c r="BE159" i="14" s="1"/>
  <c r="BH158" i="14"/>
  <c r="BG158" i="14"/>
  <c r="BF158" i="14"/>
  <c r="BD158" i="14"/>
  <c r="T158" i="14"/>
  <c r="R158" i="14"/>
  <c r="P158" i="14"/>
  <c r="BJ158" i="14"/>
  <c r="J158" i="14"/>
  <c r="BE158" i="14" s="1"/>
  <c r="BH157" i="14"/>
  <c r="BG157" i="14"/>
  <c r="BF157" i="14"/>
  <c r="BD157" i="14"/>
  <c r="T157" i="14"/>
  <c r="R157" i="14"/>
  <c r="P157" i="14"/>
  <c r="BJ157" i="14"/>
  <c r="J157" i="14"/>
  <c r="BE157" i="14" s="1"/>
  <c r="BH155" i="14"/>
  <c r="BG155" i="14"/>
  <c r="BF155" i="14"/>
  <c r="BD155" i="14"/>
  <c r="T155" i="14"/>
  <c r="R155" i="14"/>
  <c r="P155" i="14"/>
  <c r="BJ155" i="14"/>
  <c r="J155" i="14"/>
  <c r="BE155" i="14" s="1"/>
  <c r="BH154" i="14"/>
  <c r="BG154" i="14"/>
  <c r="BF154" i="14"/>
  <c r="BD154" i="14"/>
  <c r="T154" i="14"/>
  <c r="R154" i="14"/>
  <c r="P154" i="14"/>
  <c r="BJ154" i="14"/>
  <c r="J154" i="14"/>
  <c r="BE154" i="14" s="1"/>
  <c r="BH153" i="14"/>
  <c r="BG153" i="14"/>
  <c r="BF153" i="14"/>
  <c r="BD153" i="14"/>
  <c r="T153" i="14"/>
  <c r="T152" i="14" s="1"/>
  <c r="R153" i="14"/>
  <c r="P153" i="14"/>
  <c r="P152" i="14" s="1"/>
  <c r="BJ153" i="14"/>
  <c r="J153" i="14"/>
  <c r="BE153" i="14" s="1"/>
  <c r="BH151" i="14"/>
  <c r="BG151" i="14"/>
  <c r="BF151" i="14"/>
  <c r="BD151" i="14"/>
  <c r="T151" i="14"/>
  <c r="T150" i="14" s="1"/>
  <c r="R151" i="14"/>
  <c r="R150" i="14" s="1"/>
  <c r="P151" i="14"/>
  <c r="P150" i="14" s="1"/>
  <c r="BJ151" i="14"/>
  <c r="BJ150" i="14" s="1"/>
  <c r="J150" i="14" s="1"/>
  <c r="J104" i="14" s="1"/>
  <c r="J151" i="14"/>
  <c r="BE151" i="14" s="1"/>
  <c r="BH149" i="14"/>
  <c r="BG149" i="14"/>
  <c r="BF149" i="14"/>
  <c r="BD149" i="14"/>
  <c r="T149" i="14"/>
  <c r="R149" i="14"/>
  <c r="P149" i="14"/>
  <c r="BJ149" i="14"/>
  <c r="J149" i="14"/>
  <c r="BE149" i="14" s="1"/>
  <c r="BH148" i="14"/>
  <c r="BG148" i="14"/>
  <c r="BF148" i="14"/>
  <c r="BD148" i="14"/>
  <c r="T148" i="14"/>
  <c r="R148" i="14"/>
  <c r="P148" i="14"/>
  <c r="BJ148" i="14"/>
  <c r="J148" i="14"/>
  <c r="BE148" i="14" s="1"/>
  <c r="BH147" i="14"/>
  <c r="BG147" i="14"/>
  <c r="BF147" i="14"/>
  <c r="BD147" i="14"/>
  <c r="T147" i="14"/>
  <c r="R147" i="14"/>
  <c r="P147" i="14"/>
  <c r="BJ147" i="14"/>
  <c r="J147" i="14"/>
  <c r="BE147" i="14" s="1"/>
  <c r="BH146" i="14"/>
  <c r="BG146" i="14"/>
  <c r="BF146" i="14"/>
  <c r="BD146" i="14"/>
  <c r="T146" i="14"/>
  <c r="R146" i="14"/>
  <c r="P146" i="14"/>
  <c r="BJ146" i="14"/>
  <c r="J146" i="14"/>
  <c r="BE146" i="14" s="1"/>
  <c r="BH145" i="14"/>
  <c r="BG145" i="14"/>
  <c r="BF145" i="14"/>
  <c r="BD145" i="14"/>
  <c r="T145" i="14"/>
  <c r="R145" i="14"/>
  <c r="P145" i="14"/>
  <c r="BJ145" i="14"/>
  <c r="J145" i="14"/>
  <c r="BE145" i="14" s="1"/>
  <c r="BH144" i="14"/>
  <c r="BG144" i="14"/>
  <c r="BF144" i="14"/>
  <c r="BD144" i="14"/>
  <c r="T144" i="14"/>
  <c r="R144" i="14"/>
  <c r="P144" i="14"/>
  <c r="BJ144" i="14"/>
  <c r="J144" i="14"/>
  <c r="BE144" i="14" s="1"/>
  <c r="BH143" i="14"/>
  <c r="BG143" i="14"/>
  <c r="BF143" i="14"/>
  <c r="BD143" i="14"/>
  <c r="T143" i="14"/>
  <c r="R143" i="14"/>
  <c r="P143" i="14"/>
  <c r="BJ143" i="14"/>
  <c r="J143" i="14"/>
  <c r="BE143" i="14" s="1"/>
  <c r="BH142" i="14"/>
  <c r="BG142" i="14"/>
  <c r="BF142" i="14"/>
  <c r="BD142" i="14"/>
  <c r="T142" i="14"/>
  <c r="R142" i="14"/>
  <c r="P142" i="14"/>
  <c r="BJ142" i="14"/>
  <c r="J142" i="14"/>
  <c r="BE142" i="14" s="1"/>
  <c r="BH141" i="14"/>
  <c r="BG141" i="14"/>
  <c r="BF141" i="14"/>
  <c r="BD141" i="14"/>
  <c r="T141" i="14"/>
  <c r="R141" i="14"/>
  <c r="P141" i="14"/>
  <c r="BJ141" i="14"/>
  <c r="J141" i="14"/>
  <c r="BE141" i="14" s="1"/>
  <c r="BH140" i="14"/>
  <c r="BG140" i="14"/>
  <c r="BF140" i="14"/>
  <c r="BD140" i="14"/>
  <c r="T140" i="14"/>
  <c r="R140" i="14"/>
  <c r="P140" i="14"/>
  <c r="BJ140" i="14"/>
  <c r="J140" i="14"/>
  <c r="BE140" i="14" s="1"/>
  <c r="BH139" i="14"/>
  <c r="BG139" i="14"/>
  <c r="BF139" i="14"/>
  <c r="BD139" i="14"/>
  <c r="T139" i="14"/>
  <c r="R139" i="14"/>
  <c r="P139" i="14"/>
  <c r="BJ139" i="14"/>
  <c r="J139" i="14"/>
  <c r="BE139" i="14" s="1"/>
  <c r="BH138" i="14"/>
  <c r="BG138" i="14"/>
  <c r="BF138" i="14"/>
  <c r="BD138" i="14"/>
  <c r="T138" i="14"/>
  <c r="R138" i="14"/>
  <c r="P138" i="14"/>
  <c r="BJ138" i="14"/>
  <c r="J138" i="14"/>
  <c r="BE138" i="14" s="1"/>
  <c r="BH137" i="14"/>
  <c r="BG137" i="14"/>
  <c r="BF137" i="14"/>
  <c r="BD137" i="14"/>
  <c r="T137" i="14"/>
  <c r="T136" i="14" s="1"/>
  <c r="R137" i="14"/>
  <c r="P137" i="14"/>
  <c r="P136" i="14" s="1"/>
  <c r="BJ137" i="14"/>
  <c r="J137" i="14"/>
  <c r="BE137" i="14" s="1"/>
  <c r="BH135" i="14"/>
  <c r="BG135" i="14"/>
  <c r="BF135" i="14"/>
  <c r="BD135" i="14"/>
  <c r="T135" i="14"/>
  <c r="T134" i="14" s="1"/>
  <c r="R135" i="14"/>
  <c r="R134" i="14" s="1"/>
  <c r="P135" i="14"/>
  <c r="P134" i="14" s="1"/>
  <c r="BJ135" i="14"/>
  <c r="BJ134" i="14" s="1"/>
  <c r="J135" i="14"/>
  <c r="BE135" i="14" s="1"/>
  <c r="BH132" i="14"/>
  <c r="BG132" i="14"/>
  <c r="BF132" i="14"/>
  <c r="BD132" i="14"/>
  <c r="T132" i="14"/>
  <c r="T131" i="14" s="1"/>
  <c r="T130" i="14" s="1"/>
  <c r="R132" i="14"/>
  <c r="R131" i="14" s="1"/>
  <c r="R130" i="14" s="1"/>
  <c r="P132" i="14"/>
  <c r="P131" i="14" s="1"/>
  <c r="P130" i="14" s="1"/>
  <c r="BJ132" i="14"/>
  <c r="BJ131" i="14" s="1"/>
  <c r="J132" i="14"/>
  <c r="BE132" i="14" s="1"/>
  <c r="J125" i="14"/>
  <c r="F125" i="14"/>
  <c r="F123" i="14"/>
  <c r="E121" i="14"/>
  <c r="J93" i="14"/>
  <c r="F93" i="14"/>
  <c r="F91" i="14"/>
  <c r="E89" i="14"/>
  <c r="J26" i="14"/>
  <c r="E26" i="14"/>
  <c r="J126" i="14" s="1"/>
  <c r="J25" i="14"/>
  <c r="J20" i="14"/>
  <c r="E20" i="14"/>
  <c r="F126" i="14" s="1"/>
  <c r="J19" i="14"/>
  <c r="J14" i="14"/>
  <c r="E7" i="14"/>
  <c r="E117" i="14" s="1"/>
  <c r="J39" i="13"/>
  <c r="J38" i="13"/>
  <c r="AY110" i="1" s="1"/>
  <c r="J37" i="13"/>
  <c r="AX110" i="1"/>
  <c r="BI151" i="13"/>
  <c r="BH151" i="13"/>
  <c r="BG151" i="13"/>
  <c r="BE151" i="13"/>
  <c r="T151" i="13"/>
  <c r="T150" i="13" s="1"/>
  <c r="R151" i="13"/>
  <c r="R150" i="13" s="1"/>
  <c r="P151" i="13"/>
  <c r="P150" i="13" s="1"/>
  <c r="BK151" i="13"/>
  <c r="BK150" i="13"/>
  <c r="J150" i="13" s="1"/>
  <c r="J151" i="13"/>
  <c r="BF151" i="13" s="1"/>
  <c r="J107" i="13"/>
  <c r="BI149" i="13"/>
  <c r="BH149" i="13"/>
  <c r="BG149" i="13"/>
  <c r="BE149" i="13"/>
  <c r="T149" i="13"/>
  <c r="R149" i="13"/>
  <c r="P149" i="13"/>
  <c r="BK149" i="13"/>
  <c r="J149" i="13"/>
  <c r="BF149" i="13"/>
  <c r="BI148" i="13"/>
  <c r="BH148" i="13"/>
  <c r="BG148" i="13"/>
  <c r="BE148" i="13"/>
  <c r="T148" i="13"/>
  <c r="T147" i="13"/>
  <c r="T146" i="13" s="1"/>
  <c r="R148" i="13"/>
  <c r="P148" i="13"/>
  <c r="P147" i="13"/>
  <c r="P146" i="13" s="1"/>
  <c r="BK148" i="13"/>
  <c r="J148" i="13"/>
  <c r="BF148" i="13" s="1"/>
  <c r="BI145" i="13"/>
  <c r="BH145" i="13"/>
  <c r="BG145" i="13"/>
  <c r="BE145" i="13"/>
  <c r="T145" i="13"/>
  <c r="T144" i="13" s="1"/>
  <c r="R145" i="13"/>
  <c r="R144" i="13" s="1"/>
  <c r="P145" i="13"/>
  <c r="P144" i="13" s="1"/>
  <c r="BK145" i="13"/>
  <c r="BK144" i="13" s="1"/>
  <c r="J144" i="13" s="1"/>
  <c r="J104" i="13" s="1"/>
  <c r="J145" i="13"/>
  <c r="BF145" i="13" s="1"/>
  <c r="BI143" i="13"/>
  <c r="BH143" i="13"/>
  <c r="BG143" i="13"/>
  <c r="BE143" i="13"/>
  <c r="T143" i="13"/>
  <c r="T142" i="13"/>
  <c r="R143" i="13"/>
  <c r="R142" i="13"/>
  <c r="P143" i="13"/>
  <c r="P142" i="13"/>
  <c r="BK143" i="13"/>
  <c r="BK142" i="13"/>
  <c r="J142" i="13" s="1"/>
  <c r="J143" i="13"/>
  <c r="BF143" i="13" s="1"/>
  <c r="J103" i="13"/>
  <c r="BI141" i="13"/>
  <c r="BH141" i="13"/>
  <c r="BG141" i="13"/>
  <c r="BE141" i="13"/>
  <c r="T141" i="13"/>
  <c r="R141" i="13"/>
  <c r="P141" i="13"/>
  <c r="BK141" i="13"/>
  <c r="J141" i="13"/>
  <c r="BF141" i="13"/>
  <c r="BI140" i="13"/>
  <c r="BH140" i="13"/>
  <c r="BG140" i="13"/>
  <c r="BE140" i="13"/>
  <c r="T140" i="13"/>
  <c r="R140" i="13"/>
  <c r="P140" i="13"/>
  <c r="BK140" i="13"/>
  <c r="J140" i="13"/>
  <c r="BF140" i="13"/>
  <c r="BI139" i="13"/>
  <c r="BH139" i="13"/>
  <c r="BG139" i="13"/>
  <c r="BE139" i="13"/>
  <c r="T139" i="13"/>
  <c r="R139" i="13"/>
  <c r="P139" i="13"/>
  <c r="BK139" i="13"/>
  <c r="J139" i="13"/>
  <c r="BF139" i="13"/>
  <c r="BI138" i="13"/>
  <c r="BH138" i="13"/>
  <c r="BG138" i="13"/>
  <c r="BE138" i="13"/>
  <c r="T138" i="13"/>
  <c r="R138" i="13"/>
  <c r="P138" i="13"/>
  <c r="BK138" i="13"/>
  <c r="J138" i="13"/>
  <c r="BF138" i="13"/>
  <c r="BI137" i="13"/>
  <c r="BH137" i="13"/>
  <c r="BG137" i="13"/>
  <c r="BE137" i="13"/>
  <c r="T137" i="13"/>
  <c r="R137" i="13"/>
  <c r="P137" i="13"/>
  <c r="BK137" i="13"/>
  <c r="J137" i="13"/>
  <c r="BF137" i="13"/>
  <c r="BI136" i="13"/>
  <c r="BH136" i="13"/>
  <c r="BG136" i="13"/>
  <c r="BE136" i="13"/>
  <c r="T136" i="13"/>
  <c r="R136" i="13"/>
  <c r="P136" i="13"/>
  <c r="BK136" i="13"/>
  <c r="J136" i="13"/>
  <c r="BF136" i="13"/>
  <c r="BI135" i="13"/>
  <c r="BH135" i="13"/>
  <c r="BG135" i="13"/>
  <c r="BE135" i="13"/>
  <c r="T135" i="13"/>
  <c r="T134" i="13"/>
  <c r="T133" i="13" s="1"/>
  <c r="R135" i="13"/>
  <c r="P135" i="13"/>
  <c r="P134" i="13" s="1"/>
  <c r="P133" i="13" s="1"/>
  <c r="BK135" i="13"/>
  <c r="J135" i="13"/>
  <c r="BF135" i="13" s="1"/>
  <c r="F36" i="13" s="1"/>
  <c r="BA110" i="1" s="1"/>
  <c r="BI132" i="13"/>
  <c r="BH132" i="13"/>
  <c r="BG132" i="13"/>
  <c r="BE132" i="13"/>
  <c r="T132" i="13"/>
  <c r="T131" i="13"/>
  <c r="T130" i="13" s="1"/>
  <c r="T129" i="13" s="1"/>
  <c r="R132" i="13"/>
  <c r="R131" i="13"/>
  <c r="R130" i="13" s="1"/>
  <c r="P132" i="13"/>
  <c r="P131" i="13" s="1"/>
  <c r="P130" i="13" s="1"/>
  <c r="BK132" i="13"/>
  <c r="BK131" i="13" s="1"/>
  <c r="BK130" i="13" s="1"/>
  <c r="J132" i="13"/>
  <c r="BF132" i="13" s="1"/>
  <c r="J125" i="13"/>
  <c r="F125" i="13"/>
  <c r="F123" i="13"/>
  <c r="E121" i="13"/>
  <c r="J93" i="13"/>
  <c r="F93" i="13"/>
  <c r="F91" i="13"/>
  <c r="E89" i="13"/>
  <c r="J26" i="13"/>
  <c r="E26" i="13"/>
  <c r="J25" i="13"/>
  <c r="J20" i="13"/>
  <c r="E20" i="13"/>
  <c r="F126" i="13" s="1"/>
  <c r="F94" i="13"/>
  <c r="J19" i="13"/>
  <c r="J14" i="13"/>
  <c r="J123" i="13" s="1"/>
  <c r="E7" i="13"/>
  <c r="E117" i="13" s="1"/>
  <c r="E85" i="13"/>
  <c r="J141" i="12"/>
  <c r="J104" i="12" s="1"/>
  <c r="J140" i="12"/>
  <c r="J136" i="12"/>
  <c r="J101" i="12" s="1"/>
  <c r="J39" i="12"/>
  <c r="J38" i="12"/>
  <c r="AY109" i="1" s="1"/>
  <c r="J37" i="12"/>
  <c r="AX109" i="1" s="1"/>
  <c r="BI173" i="12"/>
  <c r="BH173" i="12"/>
  <c r="BG173" i="12"/>
  <c r="BE173" i="12"/>
  <c r="T173" i="12"/>
  <c r="T172" i="12" s="1"/>
  <c r="R173" i="12"/>
  <c r="R172" i="12" s="1"/>
  <c r="P173" i="12"/>
  <c r="P172" i="12" s="1"/>
  <c r="BK173" i="12"/>
  <c r="BK172" i="12" s="1"/>
  <c r="J172" i="12" s="1"/>
  <c r="J109" i="12" s="1"/>
  <c r="J173" i="12"/>
  <c r="BF173" i="12" s="1"/>
  <c r="BI171" i="12"/>
  <c r="BH171" i="12"/>
  <c r="BG171" i="12"/>
  <c r="BE171" i="12"/>
  <c r="T171" i="12"/>
  <c r="R171" i="12"/>
  <c r="P171" i="12"/>
  <c r="BK171" i="12"/>
  <c r="J171" i="12"/>
  <c r="BF171" i="12" s="1"/>
  <c r="BI170" i="12"/>
  <c r="BH170" i="12"/>
  <c r="BG170" i="12"/>
  <c r="BE170" i="12"/>
  <c r="T170" i="12"/>
  <c r="R170" i="12"/>
  <c r="P170" i="12"/>
  <c r="BK170" i="12"/>
  <c r="J170" i="12"/>
  <c r="BF170" i="12" s="1"/>
  <c r="BI169" i="12"/>
  <c r="BH169" i="12"/>
  <c r="BG169" i="12"/>
  <c r="BE169" i="12"/>
  <c r="T169" i="12"/>
  <c r="R169" i="12"/>
  <c r="P169" i="12"/>
  <c r="BK169" i="12"/>
  <c r="J169" i="12"/>
  <c r="BF169" i="12" s="1"/>
  <c r="BI168" i="12"/>
  <c r="BH168" i="12"/>
  <c r="BG168" i="12"/>
  <c r="BE168" i="12"/>
  <c r="T168" i="12"/>
  <c r="R168" i="12"/>
  <c r="P168" i="12"/>
  <c r="BK168" i="12"/>
  <c r="J168" i="12"/>
  <c r="BF168" i="12" s="1"/>
  <c r="BI167" i="12"/>
  <c r="BH167" i="12"/>
  <c r="BG167" i="12"/>
  <c r="BE167" i="12"/>
  <c r="T167" i="12"/>
  <c r="R167" i="12"/>
  <c r="P167" i="12"/>
  <c r="BK167" i="12"/>
  <c r="J167" i="12"/>
  <c r="BF167" i="12" s="1"/>
  <c r="BI166" i="12"/>
  <c r="BH166" i="12"/>
  <c r="BG166" i="12"/>
  <c r="BE166" i="12"/>
  <c r="T166" i="12"/>
  <c r="R166" i="12"/>
  <c r="P166" i="12"/>
  <c r="BK166" i="12"/>
  <c r="J166" i="12"/>
  <c r="BF166" i="12" s="1"/>
  <c r="BI165" i="12"/>
  <c r="BH165" i="12"/>
  <c r="BG165" i="12"/>
  <c r="BE165" i="12"/>
  <c r="T165" i="12"/>
  <c r="R165" i="12"/>
  <c r="P165" i="12"/>
  <c r="BK165" i="12"/>
  <c r="J165" i="12"/>
  <c r="BF165" i="12" s="1"/>
  <c r="BI164" i="12"/>
  <c r="BH164" i="12"/>
  <c r="BG164" i="12"/>
  <c r="BE164" i="12"/>
  <c r="T164" i="12"/>
  <c r="R164" i="12"/>
  <c r="P164" i="12"/>
  <c r="BK164" i="12"/>
  <c r="J164" i="12"/>
  <c r="BF164" i="12" s="1"/>
  <c r="BI163" i="12"/>
  <c r="BH163" i="12"/>
  <c r="BG163" i="12"/>
  <c r="BE163" i="12"/>
  <c r="T163" i="12"/>
  <c r="T162" i="12" s="1"/>
  <c r="R163" i="12"/>
  <c r="R162" i="12" s="1"/>
  <c r="P163" i="12"/>
  <c r="P162" i="12" s="1"/>
  <c r="BK163" i="12"/>
  <c r="BK162" i="12" s="1"/>
  <c r="J162" i="12" s="1"/>
  <c r="J108" i="12" s="1"/>
  <c r="J163" i="12"/>
  <c r="BF163" i="12" s="1"/>
  <c r="BI161" i="12"/>
  <c r="BH161" i="12"/>
  <c r="BG161" i="12"/>
  <c r="BE161" i="12"/>
  <c r="T161" i="12"/>
  <c r="R161" i="12"/>
  <c r="P161" i="12"/>
  <c r="BK161" i="12"/>
  <c r="J161" i="12"/>
  <c r="BF161" i="12" s="1"/>
  <c r="BI160" i="12"/>
  <c r="BH160" i="12"/>
  <c r="BG160" i="12"/>
  <c r="BE160" i="12"/>
  <c r="T160" i="12"/>
  <c r="R160" i="12"/>
  <c r="P160" i="12"/>
  <c r="BK160" i="12"/>
  <c r="J160" i="12"/>
  <c r="BF160" i="12" s="1"/>
  <c r="BI159" i="12"/>
  <c r="BH159" i="12"/>
  <c r="BG159" i="12"/>
  <c r="BE159" i="12"/>
  <c r="T159" i="12"/>
  <c r="R159" i="12"/>
  <c r="P159" i="12"/>
  <c r="BK159" i="12"/>
  <c r="J159" i="12"/>
  <c r="BF159" i="12" s="1"/>
  <c r="BI158" i="12"/>
  <c r="BH158" i="12"/>
  <c r="BG158" i="12"/>
  <c r="BE158" i="12"/>
  <c r="T158" i="12"/>
  <c r="R158" i="12"/>
  <c r="P158" i="12"/>
  <c r="BK158" i="12"/>
  <c r="J158" i="12"/>
  <c r="BF158" i="12" s="1"/>
  <c r="BI157" i="12"/>
  <c r="BH157" i="12"/>
  <c r="BG157" i="12"/>
  <c r="BE157" i="12"/>
  <c r="T157" i="12"/>
  <c r="R157" i="12"/>
  <c r="R156" i="12" s="1"/>
  <c r="P157" i="12"/>
  <c r="BK157" i="12"/>
  <c r="J157" i="12"/>
  <c r="BF157" i="12" s="1"/>
  <c r="BI155" i="12"/>
  <c r="BH155" i="12"/>
  <c r="BG155" i="12"/>
  <c r="BE155" i="12"/>
  <c r="T155" i="12"/>
  <c r="R155" i="12"/>
  <c r="P155" i="12"/>
  <c r="BK155" i="12"/>
  <c r="J155" i="12"/>
  <c r="BF155" i="12" s="1"/>
  <c r="BI154" i="12"/>
  <c r="BH154" i="12"/>
  <c r="BG154" i="12"/>
  <c r="BE154" i="12"/>
  <c r="T154" i="12"/>
  <c r="R154" i="12"/>
  <c r="P154" i="12"/>
  <c r="BK154" i="12"/>
  <c r="J154" i="12"/>
  <c r="BF154" i="12" s="1"/>
  <c r="BI153" i="12"/>
  <c r="BH153" i="12"/>
  <c r="BG153" i="12"/>
  <c r="BE153" i="12"/>
  <c r="T153" i="12"/>
  <c r="R153" i="12"/>
  <c r="P153" i="12"/>
  <c r="BK153" i="12"/>
  <c r="J153" i="12"/>
  <c r="BF153" i="12" s="1"/>
  <c r="BI152" i="12"/>
  <c r="BH152" i="12"/>
  <c r="BG152" i="12"/>
  <c r="BE152" i="12"/>
  <c r="T152" i="12"/>
  <c r="R152" i="12"/>
  <c r="P152" i="12"/>
  <c r="BK152" i="12"/>
  <c r="J152" i="12"/>
  <c r="BF152" i="12" s="1"/>
  <c r="BI151" i="12"/>
  <c r="BH151" i="12"/>
  <c r="BG151" i="12"/>
  <c r="BE151" i="12"/>
  <c r="T151" i="12"/>
  <c r="R151" i="12"/>
  <c r="P151" i="12"/>
  <c r="BK151" i="12"/>
  <c r="J151" i="12"/>
  <c r="BF151" i="12" s="1"/>
  <c r="BI150" i="12"/>
  <c r="BH150" i="12"/>
  <c r="BG150" i="12"/>
  <c r="BE150" i="12"/>
  <c r="T150" i="12"/>
  <c r="R150" i="12"/>
  <c r="P150" i="12"/>
  <c r="BK150" i="12"/>
  <c r="J150" i="12"/>
  <c r="BF150" i="12" s="1"/>
  <c r="BI149" i="12"/>
  <c r="BH149" i="12"/>
  <c r="BG149" i="12"/>
  <c r="BE149" i="12"/>
  <c r="T149" i="12"/>
  <c r="R149" i="12"/>
  <c r="P149" i="12"/>
  <c r="BK149" i="12"/>
  <c r="J149" i="12"/>
  <c r="BF149" i="12" s="1"/>
  <c r="BI148" i="12"/>
  <c r="BH148" i="12"/>
  <c r="BG148" i="12"/>
  <c r="BE148" i="12"/>
  <c r="T148" i="12"/>
  <c r="R148" i="12"/>
  <c r="P148" i="12"/>
  <c r="BK148" i="12"/>
  <c r="J148" i="12"/>
  <c r="BF148" i="12" s="1"/>
  <c r="BI147" i="12"/>
  <c r="BH147" i="12"/>
  <c r="BG147" i="12"/>
  <c r="BE147" i="12"/>
  <c r="T147" i="12"/>
  <c r="R147" i="12"/>
  <c r="P147" i="12"/>
  <c r="BK147" i="12"/>
  <c r="J147" i="12"/>
  <c r="BF147" i="12" s="1"/>
  <c r="BI145" i="12"/>
  <c r="BH145" i="12"/>
  <c r="BG145" i="12"/>
  <c r="BE145" i="12"/>
  <c r="T145" i="12"/>
  <c r="R145" i="12"/>
  <c r="P145" i="12"/>
  <c r="BK145" i="12"/>
  <c r="J145" i="12"/>
  <c r="BF145" i="12" s="1"/>
  <c r="BI144" i="12"/>
  <c r="BH144" i="12"/>
  <c r="BG144" i="12"/>
  <c r="BE144" i="12"/>
  <c r="T144" i="12"/>
  <c r="R144" i="12"/>
  <c r="P144" i="12"/>
  <c r="BK144" i="12"/>
  <c r="J144" i="12"/>
  <c r="BF144" i="12" s="1"/>
  <c r="BI143" i="12"/>
  <c r="BH143" i="12"/>
  <c r="BG143" i="12"/>
  <c r="BE143" i="12"/>
  <c r="T143" i="12"/>
  <c r="T142" i="12"/>
  <c r="R143" i="12"/>
  <c r="R142" i="12"/>
  <c r="P143" i="12"/>
  <c r="P142" i="12"/>
  <c r="BK143" i="12"/>
  <c r="BK142" i="12" s="1"/>
  <c r="J142" i="12" s="1"/>
  <c r="J105" i="12" s="1"/>
  <c r="J143" i="12"/>
  <c r="BF143" i="12" s="1"/>
  <c r="J103" i="12"/>
  <c r="BI139" i="12"/>
  <c r="BH139" i="12"/>
  <c r="BG139" i="12"/>
  <c r="BE139" i="12"/>
  <c r="T139" i="12"/>
  <c r="R139" i="12"/>
  <c r="P139" i="12"/>
  <c r="BK139" i="12"/>
  <c r="J139" i="12"/>
  <c r="BF139" i="12"/>
  <c r="BI138" i="12"/>
  <c r="BH138" i="12"/>
  <c r="BG138" i="12"/>
  <c r="BE138" i="12"/>
  <c r="T138" i="12"/>
  <c r="T137" i="12"/>
  <c r="R138" i="12"/>
  <c r="P138" i="12"/>
  <c r="P137" i="12" s="1"/>
  <c r="BK138" i="12"/>
  <c r="J138" i="12"/>
  <c r="BF138" i="12" s="1"/>
  <c r="BI134" i="12"/>
  <c r="BH134" i="12"/>
  <c r="BG134" i="12"/>
  <c r="BE134" i="12"/>
  <c r="T134" i="12"/>
  <c r="R134" i="12"/>
  <c r="P134" i="12"/>
  <c r="BK134" i="12"/>
  <c r="J134" i="12"/>
  <c r="BF134" i="12" s="1"/>
  <c r="BI133" i="12"/>
  <c r="BH133" i="12"/>
  <c r="BG133" i="12"/>
  <c r="BE133" i="12"/>
  <c r="T133" i="12"/>
  <c r="R133" i="12"/>
  <c r="R132" i="12" s="1"/>
  <c r="P133" i="12"/>
  <c r="P132" i="12" s="1"/>
  <c r="BK133" i="12"/>
  <c r="J133" i="12"/>
  <c r="BF133" i="12" s="1"/>
  <c r="J127" i="12"/>
  <c r="F127" i="12"/>
  <c r="F125" i="12"/>
  <c r="E123" i="12"/>
  <c r="J93" i="12"/>
  <c r="F93" i="12"/>
  <c r="F91" i="12"/>
  <c r="E89" i="12"/>
  <c r="J26" i="12"/>
  <c r="E26" i="12"/>
  <c r="J94" i="12" s="1"/>
  <c r="J25" i="12"/>
  <c r="J20" i="12"/>
  <c r="E20" i="12"/>
  <c r="J19" i="12"/>
  <c r="J14" i="12"/>
  <c r="E7" i="12"/>
  <c r="J41" i="11"/>
  <c r="J40" i="11"/>
  <c r="AY108" i="1"/>
  <c r="J39" i="11"/>
  <c r="AX108" i="1"/>
  <c r="BI182" i="11"/>
  <c r="BH182" i="11"/>
  <c r="BG182" i="11"/>
  <c r="BE182" i="11"/>
  <c r="T182" i="11"/>
  <c r="R182" i="11"/>
  <c r="P182" i="11"/>
  <c r="BK182" i="11"/>
  <c r="J182" i="11"/>
  <c r="BF182" i="11" s="1"/>
  <c r="BI181" i="11"/>
  <c r="BH181" i="11"/>
  <c r="BG181" i="11"/>
  <c r="BE181" i="11"/>
  <c r="T181" i="11"/>
  <c r="R181" i="11"/>
  <c r="P181" i="11"/>
  <c r="BK181" i="11"/>
  <c r="J181" i="11"/>
  <c r="BF181" i="11" s="1"/>
  <c r="BI180" i="11"/>
  <c r="BH180" i="11"/>
  <c r="BG180" i="11"/>
  <c r="BE180" i="11"/>
  <c r="T180" i="11"/>
  <c r="T179" i="11"/>
  <c r="R180" i="11"/>
  <c r="P180" i="11"/>
  <c r="P179" i="11" s="1"/>
  <c r="BK180" i="11"/>
  <c r="J180" i="11"/>
  <c r="BF180" i="11" s="1"/>
  <c r="BI178" i="11"/>
  <c r="BH178" i="11"/>
  <c r="BG178" i="11"/>
  <c r="BE178" i="11"/>
  <c r="T178" i="11"/>
  <c r="R178" i="11"/>
  <c r="P178" i="11"/>
  <c r="BK178" i="11"/>
  <c r="J178" i="11"/>
  <c r="BF178" i="11" s="1"/>
  <c r="BI177" i="11"/>
  <c r="BH177" i="11"/>
  <c r="BG177" i="11"/>
  <c r="BE177" i="11"/>
  <c r="T177" i="11"/>
  <c r="R177" i="11"/>
  <c r="P177" i="11"/>
  <c r="BK177" i="11"/>
  <c r="J177" i="11"/>
  <c r="BF177" i="11" s="1"/>
  <c r="BI176" i="11"/>
  <c r="BH176" i="11"/>
  <c r="BG176" i="11"/>
  <c r="BE176" i="11"/>
  <c r="T176" i="11"/>
  <c r="R176" i="11"/>
  <c r="P176" i="11"/>
  <c r="BK176" i="11"/>
  <c r="J176" i="11"/>
  <c r="BF176" i="11" s="1"/>
  <c r="BI175" i="11"/>
  <c r="BH175" i="11"/>
  <c r="BG175" i="11"/>
  <c r="BE175" i="11"/>
  <c r="T175" i="11"/>
  <c r="R175" i="11"/>
  <c r="P175" i="11"/>
  <c r="BK175" i="11"/>
  <c r="J175" i="11"/>
  <c r="BF175" i="11" s="1"/>
  <c r="BI174" i="11"/>
  <c r="BH174" i="11"/>
  <c r="BG174" i="11"/>
  <c r="BE174" i="11"/>
  <c r="T174" i="11"/>
  <c r="R174" i="11"/>
  <c r="P174" i="11"/>
  <c r="BK174" i="11"/>
  <c r="J174" i="11"/>
  <c r="BF174" i="11" s="1"/>
  <c r="BI173" i="11"/>
  <c r="BH173" i="11"/>
  <c r="BG173" i="11"/>
  <c r="BE173" i="11"/>
  <c r="T173" i="11"/>
  <c r="R173" i="11"/>
  <c r="P173" i="11"/>
  <c r="BK173" i="11"/>
  <c r="J173" i="11"/>
  <c r="BF173" i="11" s="1"/>
  <c r="BI172" i="11"/>
  <c r="BH172" i="11"/>
  <c r="BG172" i="11"/>
  <c r="BE172" i="11"/>
  <c r="T172" i="11"/>
  <c r="R172" i="11"/>
  <c r="P172" i="11"/>
  <c r="BK172" i="11"/>
  <c r="J172" i="11"/>
  <c r="BF172" i="11" s="1"/>
  <c r="BI171" i="11"/>
  <c r="BH171" i="11"/>
  <c r="BG171" i="11"/>
  <c r="BE171" i="11"/>
  <c r="T171" i="11"/>
  <c r="R171" i="11"/>
  <c r="P171" i="11"/>
  <c r="BK171" i="11"/>
  <c r="J171" i="11"/>
  <c r="BF171" i="11" s="1"/>
  <c r="BI170" i="11"/>
  <c r="BH170" i="11"/>
  <c r="BG170" i="11"/>
  <c r="BE170" i="11"/>
  <c r="T170" i="11"/>
  <c r="R170" i="11"/>
  <c r="P170" i="11"/>
  <c r="BK170" i="11"/>
  <c r="J170" i="11"/>
  <c r="BF170" i="11" s="1"/>
  <c r="BI169" i="11"/>
  <c r="BH169" i="11"/>
  <c r="BG169" i="11"/>
  <c r="BE169" i="11"/>
  <c r="T169" i="11"/>
  <c r="R169" i="11"/>
  <c r="P169" i="11"/>
  <c r="BK169" i="11"/>
  <c r="J169" i="11"/>
  <c r="BF169" i="11" s="1"/>
  <c r="BI168" i="11"/>
  <c r="BH168" i="11"/>
  <c r="BG168" i="11"/>
  <c r="BE168" i="11"/>
  <c r="T168" i="11"/>
  <c r="R168" i="11"/>
  <c r="P168" i="11"/>
  <c r="BK168" i="11"/>
  <c r="J168" i="11"/>
  <c r="BF168" i="11" s="1"/>
  <c r="BI167" i="11"/>
  <c r="BH167" i="11"/>
  <c r="BG167" i="11"/>
  <c r="BE167" i="11"/>
  <c r="T167" i="11"/>
  <c r="R167" i="11"/>
  <c r="P167" i="11"/>
  <c r="BK167" i="11"/>
  <c r="J167" i="11"/>
  <c r="BF167" i="11" s="1"/>
  <c r="BI166" i="11"/>
  <c r="BH166" i="11"/>
  <c r="BG166" i="11"/>
  <c r="BE166" i="11"/>
  <c r="T166" i="11"/>
  <c r="R166" i="11"/>
  <c r="P166" i="11"/>
  <c r="BK166" i="11"/>
  <c r="J166" i="11"/>
  <c r="BF166" i="11" s="1"/>
  <c r="BI165" i="11"/>
  <c r="BH165" i="11"/>
  <c r="BG165" i="11"/>
  <c r="BE165" i="11"/>
  <c r="T165" i="11"/>
  <c r="R165" i="11"/>
  <c r="P165" i="11"/>
  <c r="BK165" i="11"/>
  <c r="J165" i="11"/>
  <c r="BF165" i="11" s="1"/>
  <c r="BI164" i="11"/>
  <c r="BH164" i="11"/>
  <c r="BG164" i="11"/>
  <c r="BE164" i="11"/>
  <c r="T164" i="11"/>
  <c r="R164" i="11"/>
  <c r="P164" i="11"/>
  <c r="BK164" i="11"/>
  <c r="J164" i="11"/>
  <c r="BF164" i="11" s="1"/>
  <c r="BI163" i="11"/>
  <c r="BH163" i="11"/>
  <c r="BG163" i="11"/>
  <c r="BE163" i="11"/>
  <c r="T163" i="11"/>
  <c r="R163" i="11"/>
  <c r="P163" i="11"/>
  <c r="BK163" i="11"/>
  <c r="J163" i="11"/>
  <c r="BF163" i="11" s="1"/>
  <c r="BI162" i="11"/>
  <c r="BH162" i="11"/>
  <c r="BG162" i="11"/>
  <c r="BE162" i="11"/>
  <c r="T162" i="11"/>
  <c r="R162" i="11"/>
  <c r="P162" i="11"/>
  <c r="BK162" i="11"/>
  <c r="J162" i="11"/>
  <c r="BF162" i="11" s="1"/>
  <c r="BI161" i="11"/>
  <c r="BH161" i="11"/>
  <c r="BG161" i="11"/>
  <c r="BE161" i="11"/>
  <c r="T161" i="11"/>
  <c r="R161" i="11"/>
  <c r="P161" i="11"/>
  <c r="BK161" i="11"/>
  <c r="J161" i="11"/>
  <c r="BF161" i="11" s="1"/>
  <c r="BI160" i="11"/>
  <c r="BH160" i="11"/>
  <c r="BG160" i="11"/>
  <c r="BE160" i="11"/>
  <c r="T160" i="11"/>
  <c r="R160" i="11"/>
  <c r="P160" i="11"/>
  <c r="BK160" i="11"/>
  <c r="J160" i="11"/>
  <c r="BF160" i="11" s="1"/>
  <c r="BI159" i="11"/>
  <c r="BH159" i="11"/>
  <c r="BG159" i="11"/>
  <c r="BE159" i="11"/>
  <c r="T159" i="11"/>
  <c r="T158" i="11" s="1"/>
  <c r="R159" i="11"/>
  <c r="R158" i="11" s="1"/>
  <c r="P159" i="11"/>
  <c r="P158" i="11" s="1"/>
  <c r="BK159" i="11"/>
  <c r="J159" i="11"/>
  <c r="BF159" i="11" s="1"/>
  <c r="BI157" i="11"/>
  <c r="BH157" i="11"/>
  <c r="BG157" i="11"/>
  <c r="BE157" i="11"/>
  <c r="T157" i="11"/>
  <c r="R157" i="11"/>
  <c r="P157" i="11"/>
  <c r="BK157" i="11"/>
  <c r="J157" i="11"/>
  <c r="BF157" i="11" s="1"/>
  <c r="BI156" i="11"/>
  <c r="BH156" i="11"/>
  <c r="BG156" i="11"/>
  <c r="BE156" i="11"/>
  <c r="T156" i="11"/>
  <c r="R156" i="11"/>
  <c r="P156" i="11"/>
  <c r="BK156" i="11"/>
  <c r="J156" i="11"/>
  <c r="BF156" i="11" s="1"/>
  <c r="BI155" i="11"/>
  <c r="BH155" i="11"/>
  <c r="BG155" i="11"/>
  <c r="BE155" i="11"/>
  <c r="T155" i="11"/>
  <c r="R155" i="11"/>
  <c r="P155" i="11"/>
  <c r="BK155" i="11"/>
  <c r="J155" i="11"/>
  <c r="BF155" i="11" s="1"/>
  <c r="BI154" i="11"/>
  <c r="BH154" i="11"/>
  <c r="BG154" i="11"/>
  <c r="BE154" i="11"/>
  <c r="T154" i="11"/>
  <c r="R154" i="11"/>
  <c r="P154" i="11"/>
  <c r="BK154" i="11"/>
  <c r="J154" i="11"/>
  <c r="BF154" i="11" s="1"/>
  <c r="BI153" i="11"/>
  <c r="BH153" i="11"/>
  <c r="BG153" i="11"/>
  <c r="BE153" i="11"/>
  <c r="T153" i="11"/>
  <c r="R153" i="11"/>
  <c r="P153" i="11"/>
  <c r="BK153" i="11"/>
  <c r="J153" i="11"/>
  <c r="BF153" i="11" s="1"/>
  <c r="BI152" i="11"/>
  <c r="BH152" i="11"/>
  <c r="BG152" i="11"/>
  <c r="BE152" i="11"/>
  <c r="T152" i="11"/>
  <c r="R152" i="11"/>
  <c r="P152" i="11"/>
  <c r="BK152" i="11"/>
  <c r="J152" i="11"/>
  <c r="BF152" i="11" s="1"/>
  <c r="BI151" i="11"/>
  <c r="BH151" i="11"/>
  <c r="BG151" i="11"/>
  <c r="BE151" i="11"/>
  <c r="T151" i="11"/>
  <c r="R151" i="11"/>
  <c r="P151" i="11"/>
  <c r="BK151" i="11"/>
  <c r="J151" i="11"/>
  <c r="BF151" i="11" s="1"/>
  <c r="BI150" i="11"/>
  <c r="BH150" i="11"/>
  <c r="BG150" i="11"/>
  <c r="BE150" i="11"/>
  <c r="T150" i="11"/>
  <c r="R150" i="11"/>
  <c r="P150" i="11"/>
  <c r="BK150" i="11"/>
  <c r="J150" i="11"/>
  <c r="BF150" i="11" s="1"/>
  <c r="BI149" i="11"/>
  <c r="BH149" i="11"/>
  <c r="BG149" i="11"/>
  <c r="BE149" i="11"/>
  <c r="T149" i="11"/>
  <c r="R149" i="11"/>
  <c r="P149" i="11"/>
  <c r="BK149" i="11"/>
  <c r="J149" i="11"/>
  <c r="BF149" i="11" s="1"/>
  <c r="BI148" i="11"/>
  <c r="BH148" i="11"/>
  <c r="BG148" i="11"/>
  <c r="BE148" i="11"/>
  <c r="T148" i="11"/>
  <c r="R148" i="11"/>
  <c r="P148" i="11"/>
  <c r="BK148" i="11"/>
  <c r="J148" i="11"/>
  <c r="BF148" i="11" s="1"/>
  <c r="BI147" i="11"/>
  <c r="BH147" i="11"/>
  <c r="BG147" i="11"/>
  <c r="BE147" i="11"/>
  <c r="T147" i="11"/>
  <c r="T146" i="11"/>
  <c r="R147" i="11"/>
  <c r="R146" i="11"/>
  <c r="P147" i="11"/>
  <c r="P146" i="11"/>
  <c r="BK147" i="11"/>
  <c r="J147" i="11"/>
  <c r="BF147" i="11" s="1"/>
  <c r="BI145" i="11"/>
  <c r="BH145" i="11"/>
  <c r="BG145" i="11"/>
  <c r="BE145" i="11"/>
  <c r="T145" i="11"/>
  <c r="R145" i="11"/>
  <c r="P145" i="11"/>
  <c r="BK145" i="11"/>
  <c r="J145" i="11"/>
  <c r="BF145" i="11" s="1"/>
  <c r="BI144" i="11"/>
  <c r="BH144" i="11"/>
  <c r="BG144" i="11"/>
  <c r="BE144" i="11"/>
  <c r="T144" i="11"/>
  <c r="R144" i="11"/>
  <c r="P144" i="11"/>
  <c r="BK144" i="11"/>
  <c r="J144" i="11"/>
  <c r="BF144" i="11" s="1"/>
  <c r="BI143" i="11"/>
  <c r="BH143" i="11"/>
  <c r="BG143" i="11"/>
  <c r="BE143" i="11"/>
  <c r="T143" i="11"/>
  <c r="R143" i="11"/>
  <c r="P143" i="11"/>
  <c r="BK143" i="11"/>
  <c r="J143" i="11"/>
  <c r="BF143" i="11" s="1"/>
  <c r="BI142" i="11"/>
  <c r="BH142" i="11"/>
  <c r="BG142" i="11"/>
  <c r="BE142" i="11"/>
  <c r="T142" i="11"/>
  <c r="R142" i="11"/>
  <c r="P142" i="11"/>
  <c r="BK142" i="11"/>
  <c r="J142" i="11"/>
  <c r="BF142" i="11" s="1"/>
  <c r="BI141" i="11"/>
  <c r="BH141" i="11"/>
  <c r="BG141" i="11"/>
  <c r="BE141" i="11"/>
  <c r="T141" i="11"/>
  <c r="R141" i="11"/>
  <c r="P141" i="11"/>
  <c r="BK141" i="11"/>
  <c r="J141" i="11"/>
  <c r="BF141" i="11" s="1"/>
  <c r="BI140" i="11"/>
  <c r="BH140" i="11"/>
  <c r="BG140" i="11"/>
  <c r="BE140" i="11"/>
  <c r="T140" i="11"/>
  <c r="R140" i="11"/>
  <c r="P140" i="11"/>
  <c r="BK140" i="11"/>
  <c r="J140" i="11"/>
  <c r="BF140" i="11" s="1"/>
  <c r="BI139" i="11"/>
  <c r="BH139" i="11"/>
  <c r="BG139" i="11"/>
  <c r="BE139" i="11"/>
  <c r="T139" i="11"/>
  <c r="R139" i="11"/>
  <c r="P139" i="11"/>
  <c r="BK139" i="11"/>
  <c r="J139" i="11"/>
  <c r="BF139" i="11" s="1"/>
  <c r="BI138" i="11"/>
  <c r="BH138" i="11"/>
  <c r="BG138" i="11"/>
  <c r="BE138" i="11"/>
  <c r="T138" i="11"/>
  <c r="R138" i="11"/>
  <c r="P138" i="11"/>
  <c r="BK138" i="11"/>
  <c r="J138" i="11"/>
  <c r="BF138" i="11" s="1"/>
  <c r="BI137" i="11"/>
  <c r="BH137" i="11"/>
  <c r="BG137" i="11"/>
  <c r="BE137" i="11"/>
  <c r="T137" i="11"/>
  <c r="R137" i="11"/>
  <c r="P137" i="11"/>
  <c r="BK137" i="11"/>
  <c r="J137" i="11"/>
  <c r="BF137" i="11" s="1"/>
  <c r="BI136" i="11"/>
  <c r="BH136" i="11"/>
  <c r="BG136" i="11"/>
  <c r="BE136" i="11"/>
  <c r="T136" i="11"/>
  <c r="R136" i="11"/>
  <c r="P136" i="11"/>
  <c r="BK136" i="11"/>
  <c r="J136" i="11"/>
  <c r="BF136" i="11" s="1"/>
  <c r="BI135" i="11"/>
  <c r="BH135" i="11"/>
  <c r="BG135" i="11"/>
  <c r="BE135" i="11"/>
  <c r="T135" i="11"/>
  <c r="R135" i="11"/>
  <c r="P135" i="11"/>
  <c r="BK135" i="11"/>
  <c r="J135" i="11"/>
  <c r="BF135" i="11" s="1"/>
  <c r="BI134" i="11"/>
  <c r="BH134" i="11"/>
  <c r="BG134" i="11"/>
  <c r="BE134" i="11"/>
  <c r="T134" i="11"/>
  <c r="R134" i="11"/>
  <c r="P134" i="11"/>
  <c r="BK134" i="11"/>
  <c r="J134" i="11"/>
  <c r="BF134" i="11" s="1"/>
  <c r="BI133" i="11"/>
  <c r="BH133" i="11"/>
  <c r="BG133" i="11"/>
  <c r="BE133" i="11"/>
  <c r="T133" i="11"/>
  <c r="R133" i="11"/>
  <c r="P133" i="11"/>
  <c r="BK133" i="11"/>
  <c r="J133" i="11"/>
  <c r="BF133" i="11" s="1"/>
  <c r="BI132" i="11"/>
  <c r="BH132" i="11"/>
  <c r="BG132" i="11"/>
  <c r="BE132" i="11"/>
  <c r="T132" i="11"/>
  <c r="R132" i="11"/>
  <c r="P132" i="11"/>
  <c r="BK132" i="11"/>
  <c r="J132" i="11"/>
  <c r="BF132" i="11" s="1"/>
  <c r="BI131" i="11"/>
  <c r="BH131" i="11"/>
  <c r="BG131" i="11"/>
  <c r="BE131" i="11"/>
  <c r="T131" i="11"/>
  <c r="R131" i="11"/>
  <c r="P131" i="11"/>
  <c r="BK131" i="11"/>
  <c r="J131" i="11"/>
  <c r="BF131" i="11" s="1"/>
  <c r="BI130" i="11"/>
  <c r="F41" i="11" s="1"/>
  <c r="BD108" i="1" s="1"/>
  <c r="BH130" i="11"/>
  <c r="BG130" i="11"/>
  <c r="BE130" i="11"/>
  <c r="T130" i="11"/>
  <c r="T129" i="11"/>
  <c r="T128" i="11" s="1"/>
  <c r="R130" i="11"/>
  <c r="P130" i="11"/>
  <c r="P129" i="11" s="1"/>
  <c r="P128" i="11" s="1"/>
  <c r="AU108" i="1" s="1"/>
  <c r="BK130" i="11"/>
  <c r="J130" i="11"/>
  <c r="BF130" i="11" s="1"/>
  <c r="J125" i="11"/>
  <c r="F122" i="11"/>
  <c r="E120" i="11"/>
  <c r="J96" i="11"/>
  <c r="F93" i="11"/>
  <c r="E91" i="11"/>
  <c r="J25" i="11"/>
  <c r="E25" i="11"/>
  <c r="J124" i="11" s="1"/>
  <c r="J24" i="11"/>
  <c r="J22" i="11"/>
  <c r="E22" i="11"/>
  <c r="F96" i="11" s="1"/>
  <c r="J21" i="11"/>
  <c r="J19" i="11"/>
  <c r="E19" i="11"/>
  <c r="J18" i="11"/>
  <c r="J16" i="11"/>
  <c r="E7" i="11"/>
  <c r="E85" i="11" s="1"/>
  <c r="E114" i="11"/>
  <c r="J41" i="10"/>
  <c r="J40" i="10"/>
  <c r="AY107" i="1" s="1"/>
  <c r="J39" i="10"/>
  <c r="AX107" i="1" s="1"/>
  <c r="BI154" i="10"/>
  <c r="BH154" i="10"/>
  <c r="BG154" i="10"/>
  <c r="BE154" i="10"/>
  <c r="T154" i="10"/>
  <c r="R154" i="10"/>
  <c r="P154" i="10"/>
  <c r="BK154" i="10"/>
  <c r="J154" i="10"/>
  <c r="BF154" i="10" s="1"/>
  <c r="BI153" i="10"/>
  <c r="BH153" i="10"/>
  <c r="BG153" i="10"/>
  <c r="BE153" i="10"/>
  <c r="T153" i="10"/>
  <c r="T152" i="10" s="1"/>
  <c r="R153" i="10"/>
  <c r="R152" i="10" s="1"/>
  <c r="P153" i="10"/>
  <c r="P152" i="10" s="1"/>
  <c r="BK153" i="10"/>
  <c r="J153" i="10"/>
  <c r="BF153" i="10" s="1"/>
  <c r="BI151" i="10"/>
  <c r="BH151" i="10"/>
  <c r="BG151" i="10"/>
  <c r="BE151" i="10"/>
  <c r="T151" i="10"/>
  <c r="T150" i="10" s="1"/>
  <c r="R151" i="10"/>
  <c r="R150" i="10" s="1"/>
  <c r="P151" i="10"/>
  <c r="P150" i="10" s="1"/>
  <c r="BK151" i="10"/>
  <c r="BK150" i="10" s="1"/>
  <c r="J150" i="10" s="1"/>
  <c r="J104" i="10" s="1"/>
  <c r="J151" i="10"/>
  <c r="BF151" i="10" s="1"/>
  <c r="BI149" i="10"/>
  <c r="BH149" i="10"/>
  <c r="BG149" i="10"/>
  <c r="BE149" i="10"/>
  <c r="T149" i="10"/>
  <c r="R149" i="10"/>
  <c r="P149" i="10"/>
  <c r="BK149" i="10"/>
  <c r="J149" i="10"/>
  <c r="BF149" i="10" s="1"/>
  <c r="BI148" i="10"/>
  <c r="BH148" i="10"/>
  <c r="BG148" i="10"/>
  <c r="BE148" i="10"/>
  <c r="T148" i="10"/>
  <c r="R148" i="10"/>
  <c r="P148" i="10"/>
  <c r="BK148" i="10"/>
  <c r="J148" i="10"/>
  <c r="BF148" i="10" s="1"/>
  <c r="BI147" i="10"/>
  <c r="BH147" i="10"/>
  <c r="BG147" i="10"/>
  <c r="BE147" i="10"/>
  <c r="T147" i="10"/>
  <c r="R147" i="10"/>
  <c r="P147" i="10"/>
  <c r="BK147" i="10"/>
  <c r="J147" i="10"/>
  <c r="BF147" i="10" s="1"/>
  <c r="BI146" i="10"/>
  <c r="BH146" i="10"/>
  <c r="BG146" i="10"/>
  <c r="BE146" i="10"/>
  <c r="T146" i="10"/>
  <c r="T145" i="10"/>
  <c r="R146" i="10"/>
  <c r="P146" i="10"/>
  <c r="P145" i="10" s="1"/>
  <c r="BK146" i="10"/>
  <c r="J146" i="10"/>
  <c r="BF146" i="10" s="1"/>
  <c r="BI144" i="10"/>
  <c r="BH144" i="10"/>
  <c r="BG144" i="10"/>
  <c r="BE144" i="10"/>
  <c r="T144" i="10"/>
  <c r="T143" i="10" s="1"/>
  <c r="R144" i="10"/>
  <c r="R143" i="10" s="1"/>
  <c r="P144" i="10"/>
  <c r="P143" i="10" s="1"/>
  <c r="BK144" i="10"/>
  <c r="BK143" i="10" s="1"/>
  <c r="J143" i="10" s="1"/>
  <c r="J102" i="10" s="1"/>
  <c r="J144" i="10"/>
  <c r="BF144" i="10" s="1"/>
  <c r="BI142" i="10"/>
  <c r="BH142" i="10"/>
  <c r="BG142" i="10"/>
  <c r="BE142" i="10"/>
  <c r="T142" i="10"/>
  <c r="R142" i="10"/>
  <c r="P142" i="10"/>
  <c r="BK142" i="10"/>
  <c r="J142" i="10"/>
  <c r="BF142" i="10" s="1"/>
  <c r="BI141" i="10"/>
  <c r="BH141" i="10"/>
  <c r="BG141" i="10"/>
  <c r="BE141" i="10"/>
  <c r="T141" i="10"/>
  <c r="R141" i="10"/>
  <c r="P141" i="10"/>
  <c r="BK141" i="10"/>
  <c r="J141" i="10"/>
  <c r="BF141" i="10" s="1"/>
  <c r="BI140" i="10"/>
  <c r="BH140" i="10"/>
  <c r="BG140" i="10"/>
  <c r="BE140" i="10"/>
  <c r="T140" i="10"/>
  <c r="R140" i="10"/>
  <c r="P140" i="10"/>
  <c r="BK140" i="10"/>
  <c r="J140" i="10"/>
  <c r="BF140" i="10" s="1"/>
  <c r="BI139" i="10"/>
  <c r="BH139" i="10"/>
  <c r="BG139" i="10"/>
  <c r="BE139" i="10"/>
  <c r="T139" i="10"/>
  <c r="R139" i="10"/>
  <c r="P139" i="10"/>
  <c r="BK139" i="10"/>
  <c r="J139" i="10"/>
  <c r="BF139" i="10" s="1"/>
  <c r="BI138" i="10"/>
  <c r="BH138" i="10"/>
  <c r="BG138" i="10"/>
  <c r="BE138" i="10"/>
  <c r="T138" i="10"/>
  <c r="R138" i="10"/>
  <c r="P138" i="10"/>
  <c r="BK138" i="10"/>
  <c r="J138" i="10"/>
  <c r="BF138" i="10" s="1"/>
  <c r="BI137" i="10"/>
  <c r="BH137" i="10"/>
  <c r="BG137" i="10"/>
  <c r="BE137" i="10"/>
  <c r="T137" i="10"/>
  <c r="R137" i="10"/>
  <c r="P137" i="10"/>
  <c r="BK137" i="10"/>
  <c r="J137" i="10"/>
  <c r="BF137" i="10" s="1"/>
  <c r="BI136" i="10"/>
  <c r="BH136" i="10"/>
  <c r="BG136" i="10"/>
  <c r="BE136" i="10"/>
  <c r="T136" i="10"/>
  <c r="R136" i="10"/>
  <c r="P136" i="10"/>
  <c r="BK136" i="10"/>
  <c r="J136" i="10"/>
  <c r="BF136" i="10" s="1"/>
  <c r="BI135" i="10"/>
  <c r="BH135" i="10"/>
  <c r="BG135" i="10"/>
  <c r="BE135" i="10"/>
  <c r="T135" i="10"/>
  <c r="R135" i="10"/>
  <c r="P135" i="10"/>
  <c r="BK135" i="10"/>
  <c r="J135" i="10"/>
  <c r="BF135" i="10" s="1"/>
  <c r="BI134" i="10"/>
  <c r="BH134" i="10"/>
  <c r="BG134" i="10"/>
  <c r="BE134" i="10"/>
  <c r="T134" i="10"/>
  <c r="R134" i="10"/>
  <c r="P134" i="10"/>
  <c r="BK134" i="10"/>
  <c r="J134" i="10"/>
  <c r="BF134" i="10" s="1"/>
  <c r="BI133" i="10"/>
  <c r="BH133" i="10"/>
  <c r="BG133" i="10"/>
  <c r="BE133" i="10"/>
  <c r="T133" i="10"/>
  <c r="R133" i="10"/>
  <c r="P133" i="10"/>
  <c r="BK133" i="10"/>
  <c r="J133" i="10"/>
  <c r="BF133" i="10" s="1"/>
  <c r="BI132" i="10"/>
  <c r="BH132" i="10"/>
  <c r="BG132" i="10"/>
  <c r="BE132" i="10"/>
  <c r="T132" i="10"/>
  <c r="R132" i="10"/>
  <c r="P132" i="10"/>
  <c r="BK132" i="10"/>
  <c r="J132" i="10"/>
  <c r="BF132" i="10" s="1"/>
  <c r="BI131" i="10"/>
  <c r="F41" i="10" s="1"/>
  <c r="BD107" i="1" s="1"/>
  <c r="BH131" i="10"/>
  <c r="BG131" i="10"/>
  <c r="BE131" i="10"/>
  <c r="T131" i="10"/>
  <c r="T130" i="10"/>
  <c r="R131" i="10"/>
  <c r="P131" i="10"/>
  <c r="P130" i="10" s="1"/>
  <c r="BK131" i="10"/>
  <c r="J131" i="10"/>
  <c r="BF131" i="10" s="1"/>
  <c r="J126" i="10"/>
  <c r="F123" i="10"/>
  <c r="E121" i="10"/>
  <c r="J96" i="10"/>
  <c r="F93" i="10"/>
  <c r="E91" i="10"/>
  <c r="J25" i="10"/>
  <c r="E25" i="10"/>
  <c r="J24" i="10"/>
  <c r="J22" i="10"/>
  <c r="E22" i="10"/>
  <c r="F126" i="10"/>
  <c r="F96" i="10"/>
  <c r="J21" i="10"/>
  <c r="J19" i="10"/>
  <c r="E19" i="10"/>
  <c r="F125" i="10" s="1"/>
  <c r="J18" i="10"/>
  <c r="J16" i="10"/>
  <c r="J123" i="10" s="1"/>
  <c r="J93" i="10"/>
  <c r="E7" i="10"/>
  <c r="E115" i="10"/>
  <c r="E85" i="10"/>
  <c r="J39" i="9"/>
  <c r="J38" i="9"/>
  <c r="AY105" i="1"/>
  <c r="J37" i="9"/>
  <c r="AX105" i="1"/>
  <c r="BI243" i="9"/>
  <c r="BH243" i="9"/>
  <c r="BG243" i="9"/>
  <c r="BE243" i="9"/>
  <c r="T243" i="9"/>
  <c r="T242" i="9"/>
  <c r="R243" i="9"/>
  <c r="R242" i="9"/>
  <c r="P243" i="9"/>
  <c r="P242" i="9"/>
  <c r="BK243" i="9"/>
  <c r="BK242" i="9"/>
  <c r="J242" i="9" s="1"/>
  <c r="J243" i="9"/>
  <c r="BF243" i="9" s="1"/>
  <c r="J115" i="9"/>
  <c r="BI241" i="9"/>
  <c r="BH241" i="9"/>
  <c r="BG241" i="9"/>
  <c r="BE241" i="9"/>
  <c r="T241" i="9"/>
  <c r="R241" i="9"/>
  <c r="P241" i="9"/>
  <c r="BK241" i="9"/>
  <c r="J241" i="9"/>
  <c r="BF241" i="9" s="1"/>
  <c r="BI240" i="9"/>
  <c r="BH240" i="9"/>
  <c r="BG240" i="9"/>
  <c r="BE240" i="9"/>
  <c r="T240" i="9"/>
  <c r="T239" i="9"/>
  <c r="R240" i="9"/>
  <c r="R239" i="9"/>
  <c r="P240" i="9"/>
  <c r="P239" i="9"/>
  <c r="BK240" i="9"/>
  <c r="J240" i="9"/>
  <c r="BF240" i="9" s="1"/>
  <c r="BI238" i="9"/>
  <c r="BH238" i="9"/>
  <c r="BG238" i="9"/>
  <c r="BE238" i="9"/>
  <c r="T238" i="9"/>
  <c r="R238" i="9"/>
  <c r="P238" i="9"/>
  <c r="BK238" i="9"/>
  <c r="J238" i="9"/>
  <c r="BF238" i="9" s="1"/>
  <c r="BI237" i="9"/>
  <c r="BH237" i="9"/>
  <c r="BG237" i="9"/>
  <c r="BE237" i="9"/>
  <c r="T237" i="9"/>
  <c r="T236" i="9"/>
  <c r="R237" i="9"/>
  <c r="R236" i="9"/>
  <c r="P237" i="9"/>
  <c r="P236" i="9"/>
  <c r="BK237" i="9"/>
  <c r="J237" i="9"/>
  <c r="BF237" i="9" s="1"/>
  <c r="BI235" i="9"/>
  <c r="BH235" i="9"/>
  <c r="BG235" i="9"/>
  <c r="BE235" i="9"/>
  <c r="T235" i="9"/>
  <c r="R235" i="9"/>
  <c r="P235" i="9"/>
  <c r="BK235" i="9"/>
  <c r="J235" i="9"/>
  <c r="BF235" i="9" s="1"/>
  <c r="BI234" i="9"/>
  <c r="BH234" i="9"/>
  <c r="BG234" i="9"/>
  <c r="BE234" i="9"/>
  <c r="T234" i="9"/>
  <c r="T233" i="9" s="1"/>
  <c r="R234" i="9"/>
  <c r="R233" i="9" s="1"/>
  <c r="P234" i="9"/>
  <c r="P233" i="9" s="1"/>
  <c r="BK234" i="9"/>
  <c r="J234" i="9"/>
  <c r="BF234" i="9" s="1"/>
  <c r="BI232" i="9"/>
  <c r="BH232" i="9"/>
  <c r="BG232" i="9"/>
  <c r="BE232" i="9"/>
  <c r="T232" i="9"/>
  <c r="R232" i="9"/>
  <c r="P232" i="9"/>
  <c r="BK232" i="9"/>
  <c r="J232" i="9"/>
  <c r="BF232" i="9" s="1"/>
  <c r="BI231" i="9"/>
  <c r="BH231" i="9"/>
  <c r="BG231" i="9"/>
  <c r="BE231" i="9"/>
  <c r="T231" i="9"/>
  <c r="R231" i="9"/>
  <c r="P231" i="9"/>
  <c r="BK231" i="9"/>
  <c r="J231" i="9"/>
  <c r="BF231" i="9" s="1"/>
  <c r="BI230" i="9"/>
  <c r="BH230" i="9"/>
  <c r="BG230" i="9"/>
  <c r="BE230" i="9"/>
  <c r="T230" i="9"/>
  <c r="R230" i="9"/>
  <c r="P230" i="9"/>
  <c r="BK230" i="9"/>
  <c r="J230" i="9"/>
  <c r="BF230" i="9" s="1"/>
  <c r="BI229" i="9"/>
  <c r="BH229" i="9"/>
  <c r="BG229" i="9"/>
  <c r="BE229" i="9"/>
  <c r="T229" i="9"/>
  <c r="R229" i="9"/>
  <c r="P229" i="9"/>
  <c r="BK229" i="9"/>
  <c r="J229" i="9"/>
  <c r="BF229" i="9" s="1"/>
  <c r="BI228" i="9"/>
  <c r="BH228" i="9"/>
  <c r="BG228" i="9"/>
  <c r="BE228" i="9"/>
  <c r="T228" i="9"/>
  <c r="R228" i="9"/>
  <c r="P228" i="9"/>
  <c r="BK228" i="9"/>
  <c r="J228" i="9"/>
  <c r="BF228" i="9" s="1"/>
  <c r="BI227" i="9"/>
  <c r="BH227" i="9"/>
  <c r="BG227" i="9"/>
  <c r="BE227" i="9"/>
  <c r="T227" i="9"/>
  <c r="R227" i="9"/>
  <c r="P227" i="9"/>
  <c r="BK227" i="9"/>
  <c r="J227" i="9"/>
  <c r="BF227" i="9" s="1"/>
  <c r="BI226" i="9"/>
  <c r="BH226" i="9"/>
  <c r="BG226" i="9"/>
  <c r="BE226" i="9"/>
  <c r="T226" i="9"/>
  <c r="R226" i="9"/>
  <c r="P226" i="9"/>
  <c r="BK226" i="9"/>
  <c r="J226" i="9"/>
  <c r="BF226" i="9" s="1"/>
  <c r="BI225" i="9"/>
  <c r="BH225" i="9"/>
  <c r="BG225" i="9"/>
  <c r="BE225" i="9"/>
  <c r="T225" i="9"/>
  <c r="R225" i="9"/>
  <c r="P225" i="9"/>
  <c r="BK225" i="9"/>
  <c r="J225" i="9"/>
  <c r="BF225" i="9" s="1"/>
  <c r="BI224" i="9"/>
  <c r="BH224" i="9"/>
  <c r="BG224" i="9"/>
  <c r="BE224" i="9"/>
  <c r="T224" i="9"/>
  <c r="R224" i="9"/>
  <c r="P224" i="9"/>
  <c r="BK224" i="9"/>
  <c r="J224" i="9"/>
  <c r="BF224" i="9" s="1"/>
  <c r="BI223" i="9"/>
  <c r="BH223" i="9"/>
  <c r="BG223" i="9"/>
  <c r="BE223" i="9"/>
  <c r="T223" i="9"/>
  <c r="R223" i="9"/>
  <c r="R222" i="9" s="1"/>
  <c r="P223" i="9"/>
  <c r="BK223" i="9"/>
  <c r="J223" i="9"/>
  <c r="BF223" i="9" s="1"/>
  <c r="BI221" i="9"/>
  <c r="BH221" i="9"/>
  <c r="BG221" i="9"/>
  <c r="BE221" i="9"/>
  <c r="T221" i="9"/>
  <c r="T197" i="9" s="1"/>
  <c r="R221" i="9"/>
  <c r="P221" i="9"/>
  <c r="BK221" i="9"/>
  <c r="J221" i="9"/>
  <c r="BF221" i="9" s="1"/>
  <c r="BI220" i="9"/>
  <c r="BH220" i="9"/>
  <c r="BG220" i="9"/>
  <c r="BE220" i="9"/>
  <c r="T220" i="9"/>
  <c r="R220" i="9"/>
  <c r="P220" i="9"/>
  <c r="BK220" i="9"/>
  <c r="J220" i="9"/>
  <c r="BF220" i="9" s="1"/>
  <c r="BI219" i="9"/>
  <c r="BH219" i="9"/>
  <c r="BG219" i="9"/>
  <c r="BE219" i="9"/>
  <c r="T219" i="9"/>
  <c r="R219" i="9"/>
  <c r="P219" i="9"/>
  <c r="BK219" i="9"/>
  <c r="J219" i="9"/>
  <c r="BF219" i="9" s="1"/>
  <c r="BI218" i="9"/>
  <c r="BH218" i="9"/>
  <c r="BG218" i="9"/>
  <c r="BE218" i="9"/>
  <c r="T218" i="9"/>
  <c r="R218" i="9"/>
  <c r="P218" i="9"/>
  <c r="BK218" i="9"/>
  <c r="J218" i="9"/>
  <c r="BF218" i="9" s="1"/>
  <c r="BI217" i="9"/>
  <c r="BH217" i="9"/>
  <c r="BG217" i="9"/>
  <c r="BE217" i="9"/>
  <c r="T217" i="9"/>
  <c r="R217" i="9"/>
  <c r="P217" i="9"/>
  <c r="BK217" i="9"/>
  <c r="J217" i="9"/>
  <c r="BF217" i="9" s="1"/>
  <c r="BI216" i="9"/>
  <c r="BH216" i="9"/>
  <c r="BG216" i="9"/>
  <c r="BE216" i="9"/>
  <c r="T216" i="9"/>
  <c r="R216" i="9"/>
  <c r="P216" i="9"/>
  <c r="BK216" i="9"/>
  <c r="J216" i="9"/>
  <c r="BF216" i="9" s="1"/>
  <c r="BI215" i="9"/>
  <c r="BH215" i="9"/>
  <c r="BG215" i="9"/>
  <c r="BE215" i="9"/>
  <c r="T215" i="9"/>
  <c r="R215" i="9"/>
  <c r="P215" i="9"/>
  <c r="BK215" i="9"/>
  <c r="J215" i="9"/>
  <c r="BF215" i="9" s="1"/>
  <c r="BI214" i="9"/>
  <c r="BH214" i="9"/>
  <c r="BG214" i="9"/>
  <c r="BE214" i="9"/>
  <c r="T214" i="9"/>
  <c r="R214" i="9"/>
  <c r="P214" i="9"/>
  <c r="BK214" i="9"/>
  <c r="J214" i="9"/>
  <c r="BF214" i="9" s="1"/>
  <c r="BI213" i="9"/>
  <c r="BH213" i="9"/>
  <c r="BG213" i="9"/>
  <c r="BE213" i="9"/>
  <c r="T213" i="9"/>
  <c r="R213" i="9"/>
  <c r="P213" i="9"/>
  <c r="BK213" i="9"/>
  <c r="J213" i="9"/>
  <c r="BF213" i="9" s="1"/>
  <c r="BI212" i="9"/>
  <c r="BH212" i="9"/>
  <c r="BG212" i="9"/>
  <c r="BE212" i="9"/>
  <c r="T212" i="9"/>
  <c r="R212" i="9"/>
  <c r="P212" i="9"/>
  <c r="BK212" i="9"/>
  <c r="J212" i="9"/>
  <c r="BF212" i="9" s="1"/>
  <c r="BI211" i="9"/>
  <c r="BH211" i="9"/>
  <c r="BG211" i="9"/>
  <c r="BE211" i="9"/>
  <c r="T211" i="9"/>
  <c r="R211" i="9"/>
  <c r="P211" i="9"/>
  <c r="BK211" i="9"/>
  <c r="J211" i="9"/>
  <c r="BF211" i="9" s="1"/>
  <c r="BI210" i="9"/>
  <c r="BH210" i="9"/>
  <c r="BG210" i="9"/>
  <c r="BE210" i="9"/>
  <c r="T210" i="9"/>
  <c r="R210" i="9"/>
  <c r="P210" i="9"/>
  <c r="BK210" i="9"/>
  <c r="J210" i="9"/>
  <c r="BF210" i="9" s="1"/>
  <c r="BI209" i="9"/>
  <c r="BH209" i="9"/>
  <c r="BG209" i="9"/>
  <c r="BE209" i="9"/>
  <c r="T209" i="9"/>
  <c r="R209" i="9"/>
  <c r="P209" i="9"/>
  <c r="BK209" i="9"/>
  <c r="J209" i="9"/>
  <c r="BF209" i="9" s="1"/>
  <c r="BI208" i="9"/>
  <c r="BH208" i="9"/>
  <c r="BG208" i="9"/>
  <c r="BE208" i="9"/>
  <c r="T208" i="9"/>
  <c r="R208" i="9"/>
  <c r="P208" i="9"/>
  <c r="BK208" i="9"/>
  <c r="J208" i="9"/>
  <c r="BF208" i="9" s="1"/>
  <c r="BI207" i="9"/>
  <c r="BH207" i="9"/>
  <c r="BG207" i="9"/>
  <c r="BE207" i="9"/>
  <c r="T207" i="9"/>
  <c r="R207" i="9"/>
  <c r="P207" i="9"/>
  <c r="BK207" i="9"/>
  <c r="J207" i="9"/>
  <c r="BF207" i="9" s="1"/>
  <c r="BI206" i="9"/>
  <c r="BH206" i="9"/>
  <c r="BG206" i="9"/>
  <c r="BE206" i="9"/>
  <c r="T206" i="9"/>
  <c r="R206" i="9"/>
  <c r="P206" i="9"/>
  <c r="BK206" i="9"/>
  <c r="J206" i="9"/>
  <c r="BF206" i="9" s="1"/>
  <c r="BI205" i="9"/>
  <c r="BH205" i="9"/>
  <c r="BG205" i="9"/>
  <c r="BE205" i="9"/>
  <c r="T205" i="9"/>
  <c r="R205" i="9"/>
  <c r="P205" i="9"/>
  <c r="BK205" i="9"/>
  <c r="J205" i="9"/>
  <c r="BF205" i="9" s="1"/>
  <c r="BI204" i="9"/>
  <c r="BH204" i="9"/>
  <c r="BG204" i="9"/>
  <c r="BE204" i="9"/>
  <c r="T204" i="9"/>
  <c r="R204" i="9"/>
  <c r="P204" i="9"/>
  <c r="BK204" i="9"/>
  <c r="J204" i="9"/>
  <c r="BF204" i="9" s="1"/>
  <c r="BI203" i="9"/>
  <c r="BH203" i="9"/>
  <c r="BG203" i="9"/>
  <c r="BE203" i="9"/>
  <c r="T203" i="9"/>
  <c r="R203" i="9"/>
  <c r="P203" i="9"/>
  <c r="BK203" i="9"/>
  <c r="J203" i="9"/>
  <c r="BF203" i="9" s="1"/>
  <c r="BI202" i="9"/>
  <c r="BH202" i="9"/>
  <c r="BG202" i="9"/>
  <c r="BE202" i="9"/>
  <c r="T202" i="9"/>
  <c r="R202" i="9"/>
  <c r="P202" i="9"/>
  <c r="BK202" i="9"/>
  <c r="J202" i="9"/>
  <c r="BF202" i="9" s="1"/>
  <c r="BI201" i="9"/>
  <c r="BH201" i="9"/>
  <c r="BG201" i="9"/>
  <c r="BE201" i="9"/>
  <c r="T201" i="9"/>
  <c r="R201" i="9"/>
  <c r="P201" i="9"/>
  <c r="BK201" i="9"/>
  <c r="J201" i="9"/>
  <c r="BF201" i="9" s="1"/>
  <c r="BI200" i="9"/>
  <c r="BH200" i="9"/>
  <c r="BG200" i="9"/>
  <c r="BE200" i="9"/>
  <c r="T200" i="9"/>
  <c r="R200" i="9"/>
  <c r="P200" i="9"/>
  <c r="BK200" i="9"/>
  <c r="J200" i="9"/>
  <c r="BF200" i="9"/>
  <c r="BI199" i="9"/>
  <c r="BH199" i="9"/>
  <c r="BG199" i="9"/>
  <c r="BE199" i="9"/>
  <c r="T199" i="9"/>
  <c r="R199" i="9"/>
  <c r="P199" i="9"/>
  <c r="BK199" i="9"/>
  <c r="J199" i="9"/>
  <c r="BF199" i="9" s="1"/>
  <c r="BI198" i="9"/>
  <c r="BH198" i="9"/>
  <c r="BG198" i="9"/>
  <c r="BE198" i="9"/>
  <c r="T198" i="9"/>
  <c r="R198" i="9"/>
  <c r="P198" i="9"/>
  <c r="BK198" i="9"/>
  <c r="J198" i="9"/>
  <c r="BF198" i="9" s="1"/>
  <c r="BI196" i="9"/>
  <c r="BH196" i="9"/>
  <c r="BG196" i="9"/>
  <c r="BE196" i="9"/>
  <c r="T196" i="9"/>
  <c r="T193" i="9" s="1"/>
  <c r="R196" i="9"/>
  <c r="P196" i="9"/>
  <c r="BK196" i="9"/>
  <c r="J196" i="9"/>
  <c r="BF196" i="9" s="1"/>
  <c r="BI195" i="9"/>
  <c r="BH195" i="9"/>
  <c r="BG195" i="9"/>
  <c r="BE195" i="9"/>
  <c r="T195" i="9"/>
  <c r="R195" i="9"/>
  <c r="P195" i="9"/>
  <c r="BK195" i="9"/>
  <c r="J195" i="9"/>
  <c r="BF195" i="9" s="1"/>
  <c r="BI194" i="9"/>
  <c r="BH194" i="9"/>
  <c r="BG194" i="9"/>
  <c r="BE194" i="9"/>
  <c r="T194" i="9"/>
  <c r="R194" i="9"/>
  <c r="P194" i="9"/>
  <c r="BK194" i="9"/>
  <c r="J194" i="9"/>
  <c r="BF194" i="9" s="1"/>
  <c r="BI192" i="9"/>
  <c r="BH192" i="9"/>
  <c r="BG192" i="9"/>
  <c r="BE192" i="9"/>
  <c r="T192" i="9"/>
  <c r="R192" i="9"/>
  <c r="P192" i="9"/>
  <c r="BK192" i="9"/>
  <c r="J192" i="9"/>
  <c r="BF192" i="9" s="1"/>
  <c r="BI191" i="9"/>
  <c r="BH191" i="9"/>
  <c r="BG191" i="9"/>
  <c r="BE191" i="9"/>
  <c r="T191" i="9"/>
  <c r="T190" i="9"/>
  <c r="R191" i="9"/>
  <c r="R190" i="9"/>
  <c r="P191" i="9"/>
  <c r="P190" i="9"/>
  <c r="BK191" i="9"/>
  <c r="BK190" i="9" s="1"/>
  <c r="J190" i="9" s="1"/>
  <c r="J108" i="9" s="1"/>
  <c r="J191" i="9"/>
  <c r="BF191" i="9" s="1"/>
  <c r="BI189" i="9"/>
  <c r="BH189" i="9"/>
  <c r="BG189" i="9"/>
  <c r="BE189" i="9"/>
  <c r="T189" i="9"/>
  <c r="R189" i="9"/>
  <c r="P189" i="9"/>
  <c r="BK189" i="9"/>
  <c r="J189" i="9"/>
  <c r="BF189" i="9" s="1"/>
  <c r="BI188" i="9"/>
  <c r="BH188" i="9"/>
  <c r="BG188" i="9"/>
  <c r="BE188" i="9"/>
  <c r="T188" i="9"/>
  <c r="T187" i="9"/>
  <c r="R188" i="9"/>
  <c r="R187" i="9"/>
  <c r="P188" i="9"/>
  <c r="P187" i="9"/>
  <c r="BK188" i="9"/>
  <c r="J188" i="9"/>
  <c r="BF188" i="9" s="1"/>
  <c r="BI186" i="9"/>
  <c r="BH186" i="9"/>
  <c r="BG186" i="9"/>
  <c r="BE186" i="9"/>
  <c r="T186" i="9"/>
  <c r="R186" i="9"/>
  <c r="P186" i="9"/>
  <c r="BK186" i="9"/>
  <c r="J186" i="9"/>
  <c r="BF186" i="9" s="1"/>
  <c r="BI185" i="9"/>
  <c r="BH185" i="9"/>
  <c r="BG185" i="9"/>
  <c r="BE185" i="9"/>
  <c r="T185" i="9"/>
  <c r="R185" i="9"/>
  <c r="P185" i="9"/>
  <c r="BK185" i="9"/>
  <c r="J185" i="9"/>
  <c r="BF185" i="9"/>
  <c r="BI184" i="9"/>
  <c r="BH184" i="9"/>
  <c r="BG184" i="9"/>
  <c r="BE184" i="9"/>
  <c r="T184" i="9"/>
  <c r="R184" i="9"/>
  <c r="P184" i="9"/>
  <c r="BK184" i="9"/>
  <c r="J184" i="9"/>
  <c r="BF184" i="9"/>
  <c r="BI183" i="9"/>
  <c r="BH183" i="9"/>
  <c r="BG183" i="9"/>
  <c r="BE183" i="9"/>
  <c r="T183" i="9"/>
  <c r="T182" i="9"/>
  <c r="R183" i="9"/>
  <c r="R182" i="9"/>
  <c r="P183" i="9"/>
  <c r="P182" i="9"/>
  <c r="BK183" i="9"/>
  <c r="J183" i="9"/>
  <c r="BF183" i="9" s="1"/>
  <c r="BI181" i="9"/>
  <c r="BH181" i="9"/>
  <c r="BG181" i="9"/>
  <c r="BE181" i="9"/>
  <c r="T181" i="9"/>
  <c r="T176" i="9" s="1"/>
  <c r="R181" i="9"/>
  <c r="P181" i="9"/>
  <c r="BK181" i="9"/>
  <c r="J181" i="9"/>
  <c r="BF181" i="9" s="1"/>
  <c r="BI180" i="9"/>
  <c r="BH180" i="9"/>
  <c r="BG180" i="9"/>
  <c r="BE180" i="9"/>
  <c r="T180" i="9"/>
  <c r="R180" i="9"/>
  <c r="P180" i="9"/>
  <c r="BK180" i="9"/>
  <c r="J180" i="9"/>
  <c r="BF180" i="9" s="1"/>
  <c r="BI179" i="9"/>
  <c r="BH179" i="9"/>
  <c r="BG179" i="9"/>
  <c r="BE179" i="9"/>
  <c r="T179" i="9"/>
  <c r="R179" i="9"/>
  <c r="P179" i="9"/>
  <c r="BK179" i="9"/>
  <c r="J179" i="9"/>
  <c r="BF179" i="9"/>
  <c r="BI178" i="9"/>
  <c r="BH178" i="9"/>
  <c r="BG178" i="9"/>
  <c r="BE178" i="9"/>
  <c r="T178" i="9"/>
  <c r="R178" i="9"/>
  <c r="P178" i="9"/>
  <c r="BK178" i="9"/>
  <c r="J178" i="9"/>
  <c r="BF178" i="9"/>
  <c r="BI177" i="9"/>
  <c r="BH177" i="9"/>
  <c r="BG177" i="9"/>
  <c r="BE177" i="9"/>
  <c r="T177" i="9"/>
  <c r="R177" i="9"/>
  <c r="R176" i="9" s="1"/>
  <c r="P177" i="9"/>
  <c r="BK177" i="9"/>
  <c r="J177" i="9"/>
  <c r="BF177" i="9" s="1"/>
  <c r="BI174" i="9"/>
  <c r="BH174" i="9"/>
  <c r="BG174" i="9"/>
  <c r="BE174" i="9"/>
  <c r="T174" i="9"/>
  <c r="T173" i="9"/>
  <c r="R174" i="9"/>
  <c r="R173" i="9"/>
  <c r="P174" i="9"/>
  <c r="P173" i="9"/>
  <c r="BK174" i="9"/>
  <c r="BK173" i="9" s="1"/>
  <c r="J173" i="9" s="1"/>
  <c r="J103" i="9" s="1"/>
  <c r="J174" i="9"/>
  <c r="BF174" i="9" s="1"/>
  <c r="BI172" i="9"/>
  <c r="BH172" i="9"/>
  <c r="BG172" i="9"/>
  <c r="BE172" i="9"/>
  <c r="T172" i="9"/>
  <c r="R172" i="9"/>
  <c r="P172" i="9"/>
  <c r="BK172" i="9"/>
  <c r="J172" i="9"/>
  <c r="BF172" i="9" s="1"/>
  <c r="BI171" i="9"/>
  <c r="BH171" i="9"/>
  <c r="BG171" i="9"/>
  <c r="BE171" i="9"/>
  <c r="T171" i="9"/>
  <c r="R171" i="9"/>
  <c r="P171" i="9"/>
  <c r="BK171" i="9"/>
  <c r="J171" i="9"/>
  <c r="BF171" i="9" s="1"/>
  <c r="BI170" i="9"/>
  <c r="BH170" i="9"/>
  <c r="BG170" i="9"/>
  <c r="BE170" i="9"/>
  <c r="T170" i="9"/>
  <c r="R170" i="9"/>
  <c r="P170" i="9"/>
  <c r="BK170" i="9"/>
  <c r="J170" i="9"/>
  <c r="BF170" i="9" s="1"/>
  <c r="BI169" i="9"/>
  <c r="BH169" i="9"/>
  <c r="BG169" i="9"/>
  <c r="BE169" i="9"/>
  <c r="T169" i="9"/>
  <c r="R169" i="9"/>
  <c r="P169" i="9"/>
  <c r="BK169" i="9"/>
  <c r="J169" i="9"/>
  <c r="BF169" i="9" s="1"/>
  <c r="BI168" i="9"/>
  <c r="BH168" i="9"/>
  <c r="BG168" i="9"/>
  <c r="BE168" i="9"/>
  <c r="T168" i="9"/>
  <c r="R168" i="9"/>
  <c r="P168" i="9"/>
  <c r="BK168" i="9"/>
  <c r="J168" i="9"/>
  <c r="BF168" i="9" s="1"/>
  <c r="BI167" i="9"/>
  <c r="BH167" i="9"/>
  <c r="BG167" i="9"/>
  <c r="BE167" i="9"/>
  <c r="T167" i="9"/>
  <c r="R167" i="9"/>
  <c r="P167" i="9"/>
  <c r="BK167" i="9"/>
  <c r="J167" i="9"/>
  <c r="BF167" i="9" s="1"/>
  <c r="BI166" i="9"/>
  <c r="BH166" i="9"/>
  <c r="BG166" i="9"/>
  <c r="BE166" i="9"/>
  <c r="T166" i="9"/>
  <c r="R166" i="9"/>
  <c r="P166" i="9"/>
  <c r="BK166" i="9"/>
  <c r="J166" i="9"/>
  <c r="BF166" i="9" s="1"/>
  <c r="BI165" i="9"/>
  <c r="BH165" i="9"/>
  <c r="BG165" i="9"/>
  <c r="BE165" i="9"/>
  <c r="T165" i="9"/>
  <c r="R165" i="9"/>
  <c r="P165" i="9"/>
  <c r="BK165" i="9"/>
  <c r="J165" i="9"/>
  <c r="BF165" i="9" s="1"/>
  <c r="BI164" i="9"/>
  <c r="BH164" i="9"/>
  <c r="BG164" i="9"/>
  <c r="BE164" i="9"/>
  <c r="T164" i="9"/>
  <c r="R164" i="9"/>
  <c r="P164" i="9"/>
  <c r="BK164" i="9"/>
  <c r="J164" i="9"/>
  <c r="BF164" i="9" s="1"/>
  <c r="BI163" i="9"/>
  <c r="BH163" i="9"/>
  <c r="BG163" i="9"/>
  <c r="BE163" i="9"/>
  <c r="T163" i="9"/>
  <c r="R163" i="9"/>
  <c r="P163" i="9"/>
  <c r="BK163" i="9"/>
  <c r="J163" i="9"/>
  <c r="BF163" i="9" s="1"/>
  <c r="BI162" i="9"/>
  <c r="BH162" i="9"/>
  <c r="BG162" i="9"/>
  <c r="BE162" i="9"/>
  <c r="T162" i="9"/>
  <c r="R162" i="9"/>
  <c r="P162" i="9"/>
  <c r="BK162" i="9"/>
  <c r="J162" i="9"/>
  <c r="BF162" i="9" s="1"/>
  <c r="BI161" i="9"/>
  <c r="BH161" i="9"/>
  <c r="BG161" i="9"/>
  <c r="BE161" i="9"/>
  <c r="T161" i="9"/>
  <c r="R161" i="9"/>
  <c r="P161" i="9"/>
  <c r="BK161" i="9"/>
  <c r="J161" i="9"/>
  <c r="BF161" i="9" s="1"/>
  <c r="BI160" i="9"/>
  <c r="BH160" i="9"/>
  <c r="BG160" i="9"/>
  <c r="BE160" i="9"/>
  <c r="T160" i="9"/>
  <c r="R160" i="9"/>
  <c r="P160" i="9"/>
  <c r="BK160" i="9"/>
  <c r="J160" i="9"/>
  <c r="BF160" i="9" s="1"/>
  <c r="BI159" i="9"/>
  <c r="BH159" i="9"/>
  <c r="BG159" i="9"/>
  <c r="BE159" i="9"/>
  <c r="T159" i="9"/>
  <c r="R159" i="9"/>
  <c r="P159" i="9"/>
  <c r="BK159" i="9"/>
  <c r="J159" i="9"/>
  <c r="BF159" i="9" s="1"/>
  <c r="BI158" i="9"/>
  <c r="BH158" i="9"/>
  <c r="BG158" i="9"/>
  <c r="BE158" i="9"/>
  <c r="T158" i="9"/>
  <c r="R158" i="9"/>
  <c r="P158" i="9"/>
  <c r="BK158" i="9"/>
  <c r="J158" i="9"/>
  <c r="BF158" i="9" s="1"/>
  <c r="BI157" i="9"/>
  <c r="BH157" i="9"/>
  <c r="BG157" i="9"/>
  <c r="BE157" i="9"/>
  <c r="T157" i="9"/>
  <c r="R157" i="9"/>
  <c r="P157" i="9"/>
  <c r="BK157" i="9"/>
  <c r="J157" i="9"/>
  <c r="BF157" i="9" s="1"/>
  <c r="BI156" i="9"/>
  <c r="BH156" i="9"/>
  <c r="BG156" i="9"/>
  <c r="BE156" i="9"/>
  <c r="T156" i="9"/>
  <c r="T155" i="9"/>
  <c r="R156" i="9"/>
  <c r="P156" i="9"/>
  <c r="P155" i="9" s="1"/>
  <c r="BK156" i="9"/>
  <c r="J156" i="9"/>
  <c r="BF156" i="9" s="1"/>
  <c r="BI154" i="9"/>
  <c r="BH154" i="9"/>
  <c r="BG154" i="9"/>
  <c r="BE154" i="9"/>
  <c r="T154" i="9"/>
  <c r="R154" i="9"/>
  <c r="P154" i="9"/>
  <c r="BK154" i="9"/>
  <c r="J154" i="9"/>
  <c r="BF154" i="9" s="1"/>
  <c r="BI153" i="9"/>
  <c r="BH153" i="9"/>
  <c r="BG153" i="9"/>
  <c r="BE153" i="9"/>
  <c r="T153" i="9"/>
  <c r="R153" i="9"/>
  <c r="P153" i="9"/>
  <c r="BK153" i="9"/>
  <c r="J153" i="9"/>
  <c r="BF153" i="9" s="1"/>
  <c r="BI152" i="9"/>
  <c r="BH152" i="9"/>
  <c r="BG152" i="9"/>
  <c r="BE152" i="9"/>
  <c r="T152" i="9"/>
  <c r="R152" i="9"/>
  <c r="P152" i="9"/>
  <c r="BK152" i="9"/>
  <c r="J152" i="9"/>
  <c r="BF152" i="9" s="1"/>
  <c r="BI151" i="9"/>
  <c r="BH151" i="9"/>
  <c r="BG151" i="9"/>
  <c r="BE151" i="9"/>
  <c r="T151" i="9"/>
  <c r="R151" i="9"/>
  <c r="P151" i="9"/>
  <c r="BK151" i="9"/>
  <c r="J151" i="9"/>
  <c r="BF151" i="9" s="1"/>
  <c r="BI150" i="9"/>
  <c r="BH150" i="9"/>
  <c r="BG150" i="9"/>
  <c r="BE150" i="9"/>
  <c r="T150" i="9"/>
  <c r="R150" i="9"/>
  <c r="P150" i="9"/>
  <c r="BK150" i="9"/>
  <c r="J150" i="9"/>
  <c r="BF150" i="9" s="1"/>
  <c r="BI149" i="9"/>
  <c r="BH149" i="9"/>
  <c r="BG149" i="9"/>
  <c r="BE149" i="9"/>
  <c r="T149" i="9"/>
  <c r="R149" i="9"/>
  <c r="P149" i="9"/>
  <c r="BK149" i="9"/>
  <c r="J149" i="9"/>
  <c r="BF149" i="9" s="1"/>
  <c r="BI148" i="9"/>
  <c r="BH148" i="9"/>
  <c r="BG148" i="9"/>
  <c r="BE148" i="9"/>
  <c r="T148" i="9"/>
  <c r="R148" i="9"/>
  <c r="P148" i="9"/>
  <c r="BK148" i="9"/>
  <c r="J148" i="9"/>
  <c r="BF148" i="9" s="1"/>
  <c r="BI147" i="9"/>
  <c r="BH147" i="9"/>
  <c r="BG147" i="9"/>
  <c r="BE147" i="9"/>
  <c r="T147" i="9"/>
  <c r="R147" i="9"/>
  <c r="P147" i="9"/>
  <c r="BK147" i="9"/>
  <c r="J147" i="9"/>
  <c r="BF147" i="9" s="1"/>
  <c r="BI146" i="9"/>
  <c r="BH146" i="9"/>
  <c r="BG146" i="9"/>
  <c r="BE146" i="9"/>
  <c r="T146" i="9"/>
  <c r="T145" i="9"/>
  <c r="R146" i="9"/>
  <c r="P146" i="9"/>
  <c r="P145" i="9" s="1"/>
  <c r="BK146" i="9"/>
  <c r="J146" i="9"/>
  <c r="BF146" i="9" s="1"/>
  <c r="BI144" i="9"/>
  <c r="BH144" i="9"/>
  <c r="BG144" i="9"/>
  <c r="BE144" i="9"/>
  <c r="T144" i="9"/>
  <c r="R144" i="9"/>
  <c r="P144" i="9"/>
  <c r="BK144" i="9"/>
  <c r="J144" i="9"/>
  <c r="BF144" i="9" s="1"/>
  <c r="BI143" i="9"/>
  <c r="BH143" i="9"/>
  <c r="BG143" i="9"/>
  <c r="BE143" i="9"/>
  <c r="T143" i="9"/>
  <c r="R143" i="9"/>
  <c r="P143" i="9"/>
  <c r="BK143" i="9"/>
  <c r="J143" i="9"/>
  <c r="BF143" i="9" s="1"/>
  <c r="BI142" i="9"/>
  <c r="BH142" i="9"/>
  <c r="BG142" i="9"/>
  <c r="BE142" i="9"/>
  <c r="T142" i="9"/>
  <c r="R142" i="9"/>
  <c r="P142" i="9"/>
  <c r="BK142" i="9"/>
  <c r="J142" i="9"/>
  <c r="BF142" i="9" s="1"/>
  <c r="BI141" i="9"/>
  <c r="BH141" i="9"/>
  <c r="BG141" i="9"/>
  <c r="BE141" i="9"/>
  <c r="T141" i="9"/>
  <c r="R141" i="9"/>
  <c r="P141" i="9"/>
  <c r="BK141" i="9"/>
  <c r="J141" i="9"/>
  <c r="BF141" i="9" s="1"/>
  <c r="BI140" i="9"/>
  <c r="BH140" i="9"/>
  <c r="BG140" i="9"/>
  <c r="BE140" i="9"/>
  <c r="T140" i="9"/>
  <c r="T139" i="9"/>
  <c r="T138" i="9" s="1"/>
  <c r="R140" i="9"/>
  <c r="P140" i="9"/>
  <c r="P139" i="9" s="1"/>
  <c r="BK140" i="9"/>
  <c r="J140" i="9"/>
  <c r="BF140" i="9" s="1"/>
  <c r="J134" i="9"/>
  <c r="J133" i="9"/>
  <c r="F133" i="9"/>
  <c r="F131" i="9"/>
  <c r="E129" i="9"/>
  <c r="J94" i="9"/>
  <c r="J93" i="9"/>
  <c r="F93" i="9"/>
  <c r="F91" i="9"/>
  <c r="E89" i="9"/>
  <c r="J20" i="9"/>
  <c r="E20" i="9"/>
  <c r="J19" i="9"/>
  <c r="J14" i="9"/>
  <c r="E7" i="9"/>
  <c r="E125" i="9" s="1"/>
  <c r="E85" i="9"/>
  <c r="J39" i="8"/>
  <c r="J38" i="8"/>
  <c r="AY103" i="1" s="1"/>
  <c r="J37" i="8"/>
  <c r="AX103" i="1" s="1"/>
  <c r="BH167" i="8"/>
  <c r="BG167" i="8"/>
  <c r="BF167" i="8"/>
  <c r="BD167" i="8"/>
  <c r="T167" i="8"/>
  <c r="T166" i="8" s="1"/>
  <c r="R167" i="8"/>
  <c r="R166" i="8" s="1"/>
  <c r="P167" i="8"/>
  <c r="P166" i="8" s="1"/>
  <c r="BJ167" i="8"/>
  <c r="BJ166" i="8" s="1"/>
  <c r="J166" i="8" s="1"/>
  <c r="J107" i="8" s="1"/>
  <c r="J167" i="8"/>
  <c r="BE167" i="8" s="1"/>
  <c r="BH165" i="8"/>
  <c r="BG165" i="8"/>
  <c r="BF165" i="8"/>
  <c r="BD165" i="8"/>
  <c r="T165" i="8"/>
  <c r="R165" i="8"/>
  <c r="P165" i="8"/>
  <c r="BJ165" i="8"/>
  <c r="J165" i="8"/>
  <c r="BE165" i="8" s="1"/>
  <c r="BH164" i="8"/>
  <c r="BG164" i="8"/>
  <c r="BF164" i="8"/>
  <c r="BD164" i="8"/>
  <c r="T164" i="8"/>
  <c r="R164" i="8"/>
  <c r="P164" i="8"/>
  <c r="BJ164" i="8"/>
  <c r="J164" i="8"/>
  <c r="BE164" i="8" s="1"/>
  <c r="BH163" i="8"/>
  <c r="BG163" i="8"/>
  <c r="BF163" i="8"/>
  <c r="BD163" i="8"/>
  <c r="T163" i="8"/>
  <c r="R163" i="8"/>
  <c r="P163" i="8"/>
  <c r="BJ163" i="8"/>
  <c r="J163" i="8"/>
  <c r="BE163" i="8" s="1"/>
  <c r="BH162" i="8"/>
  <c r="BG162" i="8"/>
  <c r="BF162" i="8"/>
  <c r="BD162" i="8"/>
  <c r="T162" i="8"/>
  <c r="R162" i="8"/>
  <c r="P162" i="8"/>
  <c r="BJ162" i="8"/>
  <c r="J162" i="8"/>
  <c r="BE162" i="8" s="1"/>
  <c r="BH161" i="8"/>
  <c r="BG161" i="8"/>
  <c r="BF161" i="8"/>
  <c r="BD161" i="8"/>
  <c r="T161" i="8"/>
  <c r="R161" i="8"/>
  <c r="P161" i="8"/>
  <c r="BJ161" i="8"/>
  <c r="J161" i="8"/>
  <c r="BE161" i="8" s="1"/>
  <c r="BH160" i="8"/>
  <c r="BG160" i="8"/>
  <c r="BF160" i="8"/>
  <c r="BD160" i="8"/>
  <c r="T160" i="8"/>
  <c r="R160" i="8"/>
  <c r="P160" i="8"/>
  <c r="BJ160" i="8"/>
  <c r="J160" i="8"/>
  <c r="BE160" i="8" s="1"/>
  <c r="BH159" i="8"/>
  <c r="BG159" i="8"/>
  <c r="BF159" i="8"/>
  <c r="BD159" i="8"/>
  <c r="T159" i="8"/>
  <c r="R159" i="8"/>
  <c r="P159" i="8"/>
  <c r="BJ159" i="8"/>
  <c r="J159" i="8"/>
  <c r="BE159" i="8" s="1"/>
  <c r="BH158" i="8"/>
  <c r="BG158" i="8"/>
  <c r="BF158" i="8"/>
  <c r="BD158" i="8"/>
  <c r="T158" i="8"/>
  <c r="R158" i="8"/>
  <c r="P158" i="8"/>
  <c r="BJ158" i="8"/>
  <c r="J158" i="8"/>
  <c r="BE158" i="8" s="1"/>
  <c r="BH157" i="8"/>
  <c r="BG157" i="8"/>
  <c r="BF157" i="8"/>
  <c r="BD157" i="8"/>
  <c r="T157" i="8"/>
  <c r="T156" i="8" s="1"/>
  <c r="R157" i="8"/>
  <c r="P157" i="8"/>
  <c r="P156" i="8" s="1"/>
  <c r="BJ157" i="8"/>
  <c r="J157" i="8"/>
  <c r="BE157" i="8" s="1"/>
  <c r="BH155" i="8"/>
  <c r="BG155" i="8"/>
  <c r="BF155" i="8"/>
  <c r="BD155" i="8"/>
  <c r="T155" i="8"/>
  <c r="R155" i="8"/>
  <c r="P155" i="8"/>
  <c r="BJ155" i="8"/>
  <c r="J155" i="8"/>
  <c r="BE155" i="8" s="1"/>
  <c r="BH154" i="8"/>
  <c r="BG154" i="8"/>
  <c r="BF154" i="8"/>
  <c r="BD154" i="8"/>
  <c r="T154" i="8"/>
  <c r="R154" i="8"/>
  <c r="P154" i="8"/>
  <c r="BJ154" i="8"/>
  <c r="J154" i="8"/>
  <c r="BE154" i="8" s="1"/>
  <c r="BH153" i="8"/>
  <c r="BG153" i="8"/>
  <c r="BF153" i="8"/>
  <c r="BD153" i="8"/>
  <c r="T153" i="8"/>
  <c r="T152" i="8" s="1"/>
  <c r="R153" i="8"/>
  <c r="P153" i="8"/>
  <c r="P152" i="8" s="1"/>
  <c r="BJ153" i="8"/>
  <c r="J153" i="8"/>
  <c r="BE153" i="8" s="1"/>
  <c r="BH151" i="8"/>
  <c r="BG151" i="8"/>
  <c r="BF151" i="8"/>
  <c r="BD151" i="8"/>
  <c r="T151" i="8"/>
  <c r="T150" i="8" s="1"/>
  <c r="R151" i="8"/>
  <c r="R150" i="8" s="1"/>
  <c r="P151" i="8"/>
  <c r="P150" i="8" s="1"/>
  <c r="BJ151" i="8"/>
  <c r="BJ150" i="8" s="1"/>
  <c r="J150" i="8" s="1"/>
  <c r="J104" i="8" s="1"/>
  <c r="J151" i="8"/>
  <c r="BE151" i="8" s="1"/>
  <c r="BH149" i="8"/>
  <c r="BG149" i="8"/>
  <c r="BF149" i="8"/>
  <c r="BD149" i="8"/>
  <c r="T149" i="8"/>
  <c r="R149" i="8"/>
  <c r="P149" i="8"/>
  <c r="BJ149" i="8"/>
  <c r="J149" i="8"/>
  <c r="BE149" i="8" s="1"/>
  <c r="BH148" i="8"/>
  <c r="BG148" i="8"/>
  <c r="BF148" i="8"/>
  <c r="BD148" i="8"/>
  <c r="T148" i="8"/>
  <c r="R148" i="8"/>
  <c r="P148" i="8"/>
  <c r="BJ148" i="8"/>
  <c r="J148" i="8"/>
  <c r="BE148" i="8" s="1"/>
  <c r="BH147" i="8"/>
  <c r="BG147" i="8"/>
  <c r="BF147" i="8"/>
  <c r="BD147" i="8"/>
  <c r="T147" i="8"/>
  <c r="R147" i="8"/>
  <c r="P147" i="8"/>
  <c r="BJ147" i="8"/>
  <c r="J147" i="8"/>
  <c r="BE147" i="8" s="1"/>
  <c r="BH146" i="8"/>
  <c r="BG146" i="8"/>
  <c r="BF146" i="8"/>
  <c r="BD146" i="8"/>
  <c r="T146" i="8"/>
  <c r="R146" i="8"/>
  <c r="P146" i="8"/>
  <c r="BJ146" i="8"/>
  <c r="J146" i="8"/>
  <c r="BE146" i="8" s="1"/>
  <c r="BH145" i="8"/>
  <c r="BG145" i="8"/>
  <c r="BF145" i="8"/>
  <c r="BD145" i="8"/>
  <c r="T145" i="8"/>
  <c r="R145" i="8"/>
  <c r="P145" i="8"/>
  <c r="BJ145" i="8"/>
  <c r="J145" i="8"/>
  <c r="BE145" i="8" s="1"/>
  <c r="BH144" i="8"/>
  <c r="BG144" i="8"/>
  <c r="BF144" i="8"/>
  <c r="BD144" i="8"/>
  <c r="T144" i="8"/>
  <c r="R144" i="8"/>
  <c r="P144" i="8"/>
  <c r="BJ144" i="8"/>
  <c r="J144" i="8"/>
  <c r="BE144" i="8" s="1"/>
  <c r="BH143" i="8"/>
  <c r="BG143" i="8"/>
  <c r="BF143" i="8"/>
  <c r="BD143" i="8"/>
  <c r="T143" i="8"/>
  <c r="R143" i="8"/>
  <c r="P143" i="8"/>
  <c r="BJ143" i="8"/>
  <c r="J143" i="8"/>
  <c r="BE143" i="8" s="1"/>
  <c r="BH142" i="8"/>
  <c r="BG142" i="8"/>
  <c r="BF142" i="8"/>
  <c r="BD142" i="8"/>
  <c r="T142" i="8"/>
  <c r="R142" i="8"/>
  <c r="P142" i="8"/>
  <c r="BJ142" i="8"/>
  <c r="J142" i="8"/>
  <c r="BE142" i="8" s="1"/>
  <c r="BH141" i="8"/>
  <c r="BG141" i="8"/>
  <c r="BF141" i="8"/>
  <c r="BD141" i="8"/>
  <c r="T141" i="8"/>
  <c r="R141" i="8"/>
  <c r="P141" i="8"/>
  <c r="BJ141" i="8"/>
  <c r="J141" i="8"/>
  <c r="BE141" i="8" s="1"/>
  <c r="BH140" i="8"/>
  <c r="BG140" i="8"/>
  <c r="BF140" i="8"/>
  <c r="BD140" i="8"/>
  <c r="T140" i="8"/>
  <c r="R140" i="8"/>
  <c r="P140" i="8"/>
  <c r="BJ140" i="8"/>
  <c r="J140" i="8"/>
  <c r="BE140" i="8" s="1"/>
  <c r="BH139" i="8"/>
  <c r="BG139" i="8"/>
  <c r="BF139" i="8"/>
  <c r="BD139" i="8"/>
  <c r="T139" i="8"/>
  <c r="R139" i="8"/>
  <c r="P139" i="8"/>
  <c r="BJ139" i="8"/>
  <c r="J139" i="8"/>
  <c r="BE139" i="8" s="1"/>
  <c r="BH138" i="8"/>
  <c r="BG138" i="8"/>
  <c r="BF138" i="8"/>
  <c r="BD138" i="8"/>
  <c r="T138" i="8"/>
  <c r="R138" i="8"/>
  <c r="P138" i="8"/>
  <c r="BJ138" i="8"/>
  <c r="J138" i="8"/>
  <c r="BE138" i="8" s="1"/>
  <c r="BH137" i="8"/>
  <c r="BG137" i="8"/>
  <c r="BF137" i="8"/>
  <c r="BD137" i="8"/>
  <c r="T137" i="8"/>
  <c r="T136" i="8"/>
  <c r="R137" i="8"/>
  <c r="P137" i="8"/>
  <c r="P136" i="8" s="1"/>
  <c r="BJ137" i="8"/>
  <c r="J137" i="8"/>
  <c r="BE137" i="8" s="1"/>
  <c r="BH135" i="8"/>
  <c r="BG135" i="8"/>
  <c r="BF135" i="8"/>
  <c r="BD135" i="8"/>
  <c r="T135" i="8"/>
  <c r="T134" i="8" s="1"/>
  <c r="R135" i="8"/>
  <c r="R134" i="8" s="1"/>
  <c r="P135" i="8"/>
  <c r="P134" i="8" s="1"/>
  <c r="BJ135" i="8"/>
  <c r="BJ134" i="8" s="1"/>
  <c r="J135" i="8"/>
  <c r="BE135" i="8" s="1"/>
  <c r="BH132" i="8"/>
  <c r="F39" i="8" s="1"/>
  <c r="BD103" i="1" s="1"/>
  <c r="BG132" i="8"/>
  <c r="BF132" i="8"/>
  <c r="BD132" i="8"/>
  <c r="T132" i="8"/>
  <c r="T131" i="8" s="1"/>
  <c r="T130" i="8" s="1"/>
  <c r="R132" i="8"/>
  <c r="R131" i="8" s="1"/>
  <c r="R130" i="8" s="1"/>
  <c r="P132" i="8"/>
  <c r="P131" i="8" s="1"/>
  <c r="P130" i="8" s="1"/>
  <c r="BJ132" i="8"/>
  <c r="BJ131" i="8" s="1"/>
  <c r="J132" i="8"/>
  <c r="BE132" i="8" s="1"/>
  <c r="J125" i="8"/>
  <c r="F125" i="8"/>
  <c r="F123" i="8"/>
  <c r="E121" i="8"/>
  <c r="J93" i="8"/>
  <c r="F93" i="8"/>
  <c r="F91" i="8"/>
  <c r="E89" i="8"/>
  <c r="J26" i="8"/>
  <c r="E26" i="8"/>
  <c r="J25" i="8"/>
  <c r="J20" i="8"/>
  <c r="E20" i="8"/>
  <c r="F126" i="8"/>
  <c r="F94" i="8"/>
  <c r="J19" i="8"/>
  <c r="J14" i="8"/>
  <c r="J123" i="8" s="1"/>
  <c r="J91" i="8"/>
  <c r="E7" i="8"/>
  <c r="J39" i="7"/>
  <c r="J38" i="7"/>
  <c r="AY102" i="1" s="1"/>
  <c r="J37" i="7"/>
  <c r="AX102" i="1" s="1"/>
  <c r="BH151" i="7"/>
  <c r="BG151" i="7"/>
  <c r="BF151" i="7"/>
  <c r="BD151" i="7"/>
  <c r="T151" i="7"/>
  <c r="T150" i="7" s="1"/>
  <c r="R151" i="7"/>
  <c r="R150" i="7" s="1"/>
  <c r="P151" i="7"/>
  <c r="P150" i="7" s="1"/>
  <c r="BJ151" i="7"/>
  <c r="BJ150" i="7" s="1"/>
  <c r="J150" i="7" s="1"/>
  <c r="J107" i="7" s="1"/>
  <c r="J151" i="7"/>
  <c r="BE151" i="7" s="1"/>
  <c r="BH149" i="7"/>
  <c r="BG149" i="7"/>
  <c r="BF149" i="7"/>
  <c r="BD149" i="7"/>
  <c r="T149" i="7"/>
  <c r="R149" i="7"/>
  <c r="P149" i="7"/>
  <c r="BJ149" i="7"/>
  <c r="J149" i="7"/>
  <c r="BE149" i="7" s="1"/>
  <c r="BH148" i="7"/>
  <c r="BG148" i="7"/>
  <c r="BF148" i="7"/>
  <c r="BD148" i="7"/>
  <c r="T148" i="7"/>
  <c r="T147" i="7" s="1"/>
  <c r="T146" i="7" s="1"/>
  <c r="R148" i="7"/>
  <c r="R147" i="7"/>
  <c r="R146" i="7" s="1"/>
  <c r="P148" i="7"/>
  <c r="P147" i="7" s="1"/>
  <c r="P146" i="7" s="1"/>
  <c r="BJ148" i="7"/>
  <c r="BJ147" i="7" s="1"/>
  <c r="J148" i="7"/>
  <c r="BE148" i="7" s="1"/>
  <c r="BH145" i="7"/>
  <c r="BG145" i="7"/>
  <c r="BF145" i="7"/>
  <c r="BD145" i="7"/>
  <c r="T145" i="7"/>
  <c r="T144" i="7" s="1"/>
  <c r="R145" i="7"/>
  <c r="R144" i="7" s="1"/>
  <c r="P145" i="7"/>
  <c r="P144" i="7" s="1"/>
  <c r="BJ145" i="7"/>
  <c r="BJ144" i="7" s="1"/>
  <c r="J144" i="7" s="1"/>
  <c r="J104" i="7" s="1"/>
  <c r="J145" i="7"/>
  <c r="BE145" i="7" s="1"/>
  <c r="BH143" i="7"/>
  <c r="BG143" i="7"/>
  <c r="BF143" i="7"/>
  <c r="BD143" i="7"/>
  <c r="T143" i="7"/>
  <c r="T142" i="7" s="1"/>
  <c r="R143" i="7"/>
  <c r="R142" i="7" s="1"/>
  <c r="P143" i="7"/>
  <c r="P142" i="7" s="1"/>
  <c r="BJ143" i="7"/>
  <c r="BJ142" i="7" s="1"/>
  <c r="J142" i="7" s="1"/>
  <c r="J103" i="7" s="1"/>
  <c r="J143" i="7"/>
  <c r="BE143" i="7" s="1"/>
  <c r="BH141" i="7"/>
  <c r="BG141" i="7"/>
  <c r="BF141" i="7"/>
  <c r="BD141" i="7"/>
  <c r="T141" i="7"/>
  <c r="R141" i="7"/>
  <c r="P141" i="7"/>
  <c r="BJ141" i="7"/>
  <c r="J141" i="7"/>
  <c r="BE141" i="7" s="1"/>
  <c r="BH140" i="7"/>
  <c r="BG140" i="7"/>
  <c r="BF140" i="7"/>
  <c r="BD140" i="7"/>
  <c r="T140" i="7"/>
  <c r="R140" i="7"/>
  <c r="P140" i="7"/>
  <c r="BJ140" i="7"/>
  <c r="J140" i="7"/>
  <c r="BE140" i="7" s="1"/>
  <c r="BH139" i="7"/>
  <c r="BG139" i="7"/>
  <c r="BF139" i="7"/>
  <c r="BD139" i="7"/>
  <c r="T139" i="7"/>
  <c r="R139" i="7"/>
  <c r="P139" i="7"/>
  <c r="BJ139" i="7"/>
  <c r="J139" i="7"/>
  <c r="BE139" i="7" s="1"/>
  <c r="BH138" i="7"/>
  <c r="BG138" i="7"/>
  <c r="BF138" i="7"/>
  <c r="BD138" i="7"/>
  <c r="T138" i="7"/>
  <c r="R138" i="7"/>
  <c r="P138" i="7"/>
  <c r="BJ138" i="7"/>
  <c r="J138" i="7"/>
  <c r="BE138" i="7" s="1"/>
  <c r="BH137" i="7"/>
  <c r="BG137" i="7"/>
  <c r="BF137" i="7"/>
  <c r="BD137" i="7"/>
  <c r="T137" i="7"/>
  <c r="R137" i="7"/>
  <c r="P137" i="7"/>
  <c r="BJ137" i="7"/>
  <c r="J137" i="7"/>
  <c r="BE137" i="7" s="1"/>
  <c r="BH136" i="7"/>
  <c r="BG136" i="7"/>
  <c r="BF136" i="7"/>
  <c r="BD136" i="7"/>
  <c r="T136" i="7"/>
  <c r="R136" i="7"/>
  <c r="P136" i="7"/>
  <c r="BJ136" i="7"/>
  <c r="J136" i="7"/>
  <c r="BE136" i="7" s="1"/>
  <c r="BH135" i="7"/>
  <c r="BG135" i="7"/>
  <c r="BF135" i="7"/>
  <c r="BD135" i="7"/>
  <c r="T135" i="7"/>
  <c r="R135" i="7"/>
  <c r="R134" i="7" s="1"/>
  <c r="R133" i="7" s="1"/>
  <c r="P135" i="7"/>
  <c r="BJ135" i="7"/>
  <c r="J135" i="7"/>
  <c r="BE135" i="7" s="1"/>
  <c r="BH132" i="7"/>
  <c r="BG132" i="7"/>
  <c r="BF132" i="7"/>
  <c r="BD132" i="7"/>
  <c r="T132" i="7"/>
  <c r="T131" i="7" s="1"/>
  <c r="T130" i="7" s="1"/>
  <c r="R132" i="7"/>
  <c r="R131" i="7" s="1"/>
  <c r="R130" i="7" s="1"/>
  <c r="P132" i="7"/>
  <c r="P131" i="7" s="1"/>
  <c r="P130" i="7" s="1"/>
  <c r="BJ132" i="7"/>
  <c r="BJ131" i="7" s="1"/>
  <c r="J132" i="7"/>
  <c r="BE132" i="7" s="1"/>
  <c r="J125" i="7"/>
  <c r="F125" i="7"/>
  <c r="F123" i="7"/>
  <c r="E121" i="7"/>
  <c r="J93" i="7"/>
  <c r="F93" i="7"/>
  <c r="F91" i="7"/>
  <c r="E89" i="7"/>
  <c r="J26" i="7"/>
  <c r="E26" i="7"/>
  <c r="J94" i="7" s="1"/>
  <c r="J25" i="7"/>
  <c r="J20" i="7"/>
  <c r="E20" i="7"/>
  <c r="F126" i="7" s="1"/>
  <c r="J19" i="7"/>
  <c r="J14" i="7"/>
  <c r="J123" i="7" s="1"/>
  <c r="J91" i="7"/>
  <c r="E7" i="7"/>
  <c r="E85" i="7" s="1"/>
  <c r="E117" i="7"/>
  <c r="J39" i="6"/>
  <c r="J38" i="6"/>
  <c r="AY101" i="1" s="1"/>
  <c r="J37" i="6"/>
  <c r="AX101" i="1" s="1"/>
  <c r="BI212" i="6"/>
  <c r="BH212" i="6"/>
  <c r="BG212" i="6"/>
  <c r="BE212" i="6"/>
  <c r="T212" i="6"/>
  <c r="R212" i="6"/>
  <c r="P212" i="6"/>
  <c r="BK212" i="6"/>
  <c r="J212" i="6"/>
  <c r="BF212" i="6" s="1"/>
  <c r="BI211" i="6"/>
  <c r="BH211" i="6"/>
  <c r="BG211" i="6"/>
  <c r="BE211" i="6"/>
  <c r="T211" i="6"/>
  <c r="T210" i="6" s="1"/>
  <c r="R211" i="6"/>
  <c r="P211" i="6"/>
  <c r="P210" i="6" s="1"/>
  <c r="BK211" i="6"/>
  <c r="J211" i="6"/>
  <c r="BF211" i="6" s="1"/>
  <c r="BI209" i="6"/>
  <c r="BH209" i="6"/>
  <c r="BG209" i="6"/>
  <c r="BE209" i="6"/>
  <c r="T209" i="6"/>
  <c r="R209" i="6"/>
  <c r="P209" i="6"/>
  <c r="BK209" i="6"/>
  <c r="J209" i="6"/>
  <c r="BF209" i="6" s="1"/>
  <c r="BI208" i="6"/>
  <c r="BH208" i="6"/>
  <c r="BG208" i="6"/>
  <c r="BE208" i="6"/>
  <c r="T208" i="6"/>
  <c r="T207" i="6" s="1"/>
  <c r="R208" i="6"/>
  <c r="P208" i="6"/>
  <c r="P207" i="6" s="1"/>
  <c r="BK208" i="6"/>
  <c r="J208" i="6"/>
  <c r="BF208" i="6" s="1"/>
  <c r="BI206" i="6"/>
  <c r="BH206" i="6"/>
  <c r="BG206" i="6"/>
  <c r="BE206" i="6"/>
  <c r="T206" i="6"/>
  <c r="R206" i="6"/>
  <c r="P206" i="6"/>
  <c r="BK206" i="6"/>
  <c r="J206" i="6"/>
  <c r="BF206" i="6" s="1"/>
  <c r="BI205" i="6"/>
  <c r="BH205" i="6"/>
  <c r="BG205" i="6"/>
  <c r="BE205" i="6"/>
  <c r="T205" i="6"/>
  <c r="R205" i="6"/>
  <c r="P205" i="6"/>
  <c r="BK205" i="6"/>
  <c r="J205" i="6"/>
  <c r="BF205" i="6" s="1"/>
  <c r="BI204" i="6"/>
  <c r="BH204" i="6"/>
  <c r="BG204" i="6"/>
  <c r="BE204" i="6"/>
  <c r="T204" i="6"/>
  <c r="R204" i="6"/>
  <c r="P204" i="6"/>
  <c r="BK204" i="6"/>
  <c r="J204" i="6"/>
  <c r="BF204" i="6" s="1"/>
  <c r="BI203" i="6"/>
  <c r="BH203" i="6"/>
  <c r="BG203" i="6"/>
  <c r="BE203" i="6"/>
  <c r="T203" i="6"/>
  <c r="R203" i="6"/>
  <c r="P203" i="6"/>
  <c r="BK203" i="6"/>
  <c r="J203" i="6"/>
  <c r="BF203" i="6" s="1"/>
  <c r="BI202" i="6"/>
  <c r="BH202" i="6"/>
  <c r="BG202" i="6"/>
  <c r="BE202" i="6"/>
  <c r="T202" i="6"/>
  <c r="R202" i="6"/>
  <c r="P202" i="6"/>
  <c r="BK202" i="6"/>
  <c r="J202" i="6"/>
  <c r="BF202" i="6" s="1"/>
  <c r="BI201" i="6"/>
  <c r="BH201" i="6"/>
  <c r="BG201" i="6"/>
  <c r="BE201" i="6"/>
  <c r="T201" i="6"/>
  <c r="R201" i="6"/>
  <c r="P201" i="6"/>
  <c r="BK201" i="6"/>
  <c r="J201" i="6"/>
  <c r="BF201" i="6" s="1"/>
  <c r="BI200" i="6"/>
  <c r="BH200" i="6"/>
  <c r="BG200" i="6"/>
  <c r="BE200" i="6"/>
  <c r="T200" i="6"/>
  <c r="R200" i="6"/>
  <c r="P200" i="6"/>
  <c r="BK200" i="6"/>
  <c r="J200" i="6"/>
  <c r="BF200" i="6" s="1"/>
  <c r="BI199" i="6"/>
  <c r="BH199" i="6"/>
  <c r="BG199" i="6"/>
  <c r="BE199" i="6"/>
  <c r="T199" i="6"/>
  <c r="R199" i="6"/>
  <c r="P199" i="6"/>
  <c r="BK199" i="6"/>
  <c r="J199" i="6"/>
  <c r="BF199" i="6" s="1"/>
  <c r="BI198" i="6"/>
  <c r="BH198" i="6"/>
  <c r="BG198" i="6"/>
  <c r="BE198" i="6"/>
  <c r="T198" i="6"/>
  <c r="R198" i="6"/>
  <c r="P198" i="6"/>
  <c r="BK198" i="6"/>
  <c r="J198" i="6"/>
  <c r="BF198" i="6" s="1"/>
  <c r="BI197" i="6"/>
  <c r="BH197" i="6"/>
  <c r="BG197" i="6"/>
  <c r="BE197" i="6"/>
  <c r="T197" i="6"/>
  <c r="R197" i="6"/>
  <c r="P197" i="6"/>
  <c r="BK197" i="6"/>
  <c r="J197" i="6"/>
  <c r="BF197" i="6" s="1"/>
  <c r="BI196" i="6"/>
  <c r="BH196" i="6"/>
  <c r="BG196" i="6"/>
  <c r="BE196" i="6"/>
  <c r="T196" i="6"/>
  <c r="R196" i="6"/>
  <c r="P196" i="6"/>
  <c r="BK196" i="6"/>
  <c r="J196" i="6"/>
  <c r="BF196" i="6" s="1"/>
  <c r="BI195" i="6"/>
  <c r="BH195" i="6"/>
  <c r="BG195" i="6"/>
  <c r="BE195" i="6"/>
  <c r="T195" i="6"/>
  <c r="R195" i="6"/>
  <c r="P195" i="6"/>
  <c r="BK195" i="6"/>
  <c r="J195" i="6"/>
  <c r="BF195" i="6" s="1"/>
  <c r="BI194" i="6"/>
  <c r="BH194" i="6"/>
  <c r="BG194" i="6"/>
  <c r="BE194" i="6"/>
  <c r="T194" i="6"/>
  <c r="R194" i="6"/>
  <c r="P194" i="6"/>
  <c r="BK194" i="6"/>
  <c r="J194" i="6"/>
  <c r="BF194" i="6" s="1"/>
  <c r="BI193" i="6"/>
  <c r="BH193" i="6"/>
  <c r="BG193" i="6"/>
  <c r="BE193" i="6"/>
  <c r="T193" i="6"/>
  <c r="R193" i="6"/>
  <c r="P193" i="6"/>
  <c r="BK193" i="6"/>
  <c r="J193" i="6"/>
  <c r="BF193" i="6" s="1"/>
  <c r="BI192" i="6"/>
  <c r="BH192" i="6"/>
  <c r="BG192" i="6"/>
  <c r="BE192" i="6"/>
  <c r="T192" i="6"/>
  <c r="R192" i="6"/>
  <c r="P192" i="6"/>
  <c r="BK192" i="6"/>
  <c r="J192" i="6"/>
  <c r="BF192" i="6" s="1"/>
  <c r="BI191" i="6"/>
  <c r="BH191" i="6"/>
  <c r="BG191" i="6"/>
  <c r="BE191" i="6"/>
  <c r="T191" i="6"/>
  <c r="R191" i="6"/>
  <c r="P191" i="6"/>
  <c r="BK191" i="6"/>
  <c r="J191" i="6"/>
  <c r="BF191" i="6" s="1"/>
  <c r="BI190" i="6"/>
  <c r="BH190" i="6"/>
  <c r="BG190" i="6"/>
  <c r="BE190" i="6"/>
  <c r="T190" i="6"/>
  <c r="R190" i="6"/>
  <c r="P190" i="6"/>
  <c r="BK190" i="6"/>
  <c r="J190" i="6"/>
  <c r="BF190" i="6" s="1"/>
  <c r="BI189" i="6"/>
  <c r="BH189" i="6"/>
  <c r="BG189" i="6"/>
  <c r="BE189" i="6"/>
  <c r="T189" i="6"/>
  <c r="R189" i="6"/>
  <c r="P189" i="6"/>
  <c r="BK189" i="6"/>
  <c r="J189" i="6"/>
  <c r="BF189" i="6" s="1"/>
  <c r="BI188" i="6"/>
  <c r="BH188" i="6"/>
  <c r="BG188" i="6"/>
  <c r="BE188" i="6"/>
  <c r="T188" i="6"/>
  <c r="R188" i="6"/>
  <c r="P188" i="6"/>
  <c r="BK188" i="6"/>
  <c r="J188" i="6"/>
  <c r="BF188" i="6" s="1"/>
  <c r="BI187" i="6"/>
  <c r="BH187" i="6"/>
  <c r="BG187" i="6"/>
  <c r="BE187" i="6"/>
  <c r="T187" i="6"/>
  <c r="R187" i="6"/>
  <c r="P187" i="6"/>
  <c r="BK187" i="6"/>
  <c r="J187" i="6"/>
  <c r="BF187" i="6" s="1"/>
  <c r="BI186" i="6"/>
  <c r="BH186" i="6"/>
  <c r="BG186" i="6"/>
  <c r="BE186" i="6"/>
  <c r="T186" i="6"/>
  <c r="R186" i="6"/>
  <c r="P186" i="6"/>
  <c r="BK186" i="6"/>
  <c r="J186" i="6"/>
  <c r="BF186" i="6" s="1"/>
  <c r="BI185" i="6"/>
  <c r="BH185" i="6"/>
  <c r="BG185" i="6"/>
  <c r="BE185" i="6"/>
  <c r="T185" i="6"/>
  <c r="R185" i="6"/>
  <c r="P185" i="6"/>
  <c r="BK185" i="6"/>
  <c r="J185" i="6"/>
  <c r="BF185" i="6" s="1"/>
  <c r="BI184" i="6"/>
  <c r="BH184" i="6"/>
  <c r="BG184" i="6"/>
  <c r="BE184" i="6"/>
  <c r="T184" i="6"/>
  <c r="R184" i="6"/>
  <c r="P184" i="6"/>
  <c r="BK184" i="6"/>
  <c r="J184" i="6"/>
  <c r="BF184" i="6" s="1"/>
  <c r="BI183" i="6"/>
  <c r="BH183" i="6"/>
  <c r="BG183" i="6"/>
  <c r="BE183" i="6"/>
  <c r="T183" i="6"/>
  <c r="R183" i="6"/>
  <c r="P183" i="6"/>
  <c r="BK183" i="6"/>
  <c r="J183" i="6"/>
  <c r="BF183" i="6" s="1"/>
  <c r="BI182" i="6"/>
  <c r="BH182" i="6"/>
  <c r="BG182" i="6"/>
  <c r="BE182" i="6"/>
  <c r="T182" i="6"/>
  <c r="R182" i="6"/>
  <c r="P182" i="6"/>
  <c r="BK182" i="6"/>
  <c r="J182" i="6"/>
  <c r="BF182" i="6" s="1"/>
  <c r="BI181" i="6"/>
  <c r="BH181" i="6"/>
  <c r="BG181" i="6"/>
  <c r="BE181" i="6"/>
  <c r="T181" i="6"/>
  <c r="R181" i="6"/>
  <c r="P181" i="6"/>
  <c r="BK181" i="6"/>
  <c r="J181" i="6"/>
  <c r="BF181" i="6" s="1"/>
  <c r="BI180" i="6"/>
  <c r="BH180" i="6"/>
  <c r="BG180" i="6"/>
  <c r="BE180" i="6"/>
  <c r="T180" i="6"/>
  <c r="R180" i="6"/>
  <c r="P180" i="6"/>
  <c r="BK180" i="6"/>
  <c r="J180" i="6"/>
  <c r="BF180" i="6" s="1"/>
  <c r="BI179" i="6"/>
  <c r="BH179" i="6"/>
  <c r="BG179" i="6"/>
  <c r="BE179" i="6"/>
  <c r="T179" i="6"/>
  <c r="R179" i="6"/>
  <c r="P179" i="6"/>
  <c r="BK179" i="6"/>
  <c r="J179" i="6"/>
  <c r="BF179" i="6" s="1"/>
  <c r="BI178" i="6"/>
  <c r="BH178" i="6"/>
  <c r="BG178" i="6"/>
  <c r="BE178" i="6"/>
  <c r="T178" i="6"/>
  <c r="R178" i="6"/>
  <c r="P178" i="6"/>
  <c r="BK178" i="6"/>
  <c r="J178" i="6"/>
  <c r="BF178" i="6" s="1"/>
  <c r="BI177" i="6"/>
  <c r="BH177" i="6"/>
  <c r="BG177" i="6"/>
  <c r="BE177" i="6"/>
  <c r="T177" i="6"/>
  <c r="R177" i="6"/>
  <c r="P177" i="6"/>
  <c r="BK177" i="6"/>
  <c r="J177" i="6"/>
  <c r="BF177" i="6" s="1"/>
  <c r="BI176" i="6"/>
  <c r="BH176" i="6"/>
  <c r="BG176" i="6"/>
  <c r="BE176" i="6"/>
  <c r="T176" i="6"/>
  <c r="R176" i="6"/>
  <c r="P176" i="6"/>
  <c r="BK176" i="6"/>
  <c r="J176" i="6"/>
  <c r="BF176" i="6" s="1"/>
  <c r="BI175" i="6"/>
  <c r="BH175" i="6"/>
  <c r="BG175" i="6"/>
  <c r="BE175" i="6"/>
  <c r="T175" i="6"/>
  <c r="R175" i="6"/>
  <c r="P175" i="6"/>
  <c r="BK175" i="6"/>
  <c r="J175" i="6"/>
  <c r="BF175" i="6" s="1"/>
  <c r="BI174" i="6"/>
  <c r="BH174" i="6"/>
  <c r="BG174" i="6"/>
  <c r="BE174" i="6"/>
  <c r="T174" i="6"/>
  <c r="R174" i="6"/>
  <c r="P174" i="6"/>
  <c r="BK174" i="6"/>
  <c r="J174" i="6"/>
  <c r="BF174" i="6" s="1"/>
  <c r="BI173" i="6"/>
  <c r="BH173" i="6"/>
  <c r="BG173" i="6"/>
  <c r="BE173" i="6"/>
  <c r="T173" i="6"/>
  <c r="R173" i="6"/>
  <c r="P173" i="6"/>
  <c r="BK173" i="6"/>
  <c r="J173" i="6"/>
  <c r="BF173" i="6" s="1"/>
  <c r="BI172" i="6"/>
  <c r="BH172" i="6"/>
  <c r="BG172" i="6"/>
  <c r="BE172" i="6"/>
  <c r="T172" i="6"/>
  <c r="R172" i="6"/>
  <c r="P172" i="6"/>
  <c r="BK172" i="6"/>
  <c r="J172" i="6"/>
  <c r="BF172" i="6" s="1"/>
  <c r="BI171" i="6"/>
  <c r="BH171" i="6"/>
  <c r="BG171" i="6"/>
  <c r="BE171" i="6"/>
  <c r="T171" i="6"/>
  <c r="R171" i="6"/>
  <c r="P171" i="6"/>
  <c r="BK171" i="6"/>
  <c r="J171" i="6"/>
  <c r="BF171" i="6" s="1"/>
  <c r="BI170" i="6"/>
  <c r="BH170" i="6"/>
  <c r="BG170" i="6"/>
  <c r="BE170" i="6"/>
  <c r="T170" i="6"/>
  <c r="R170" i="6"/>
  <c r="P170" i="6"/>
  <c r="BK170" i="6"/>
  <c r="J170" i="6"/>
  <c r="BF170" i="6"/>
  <c r="BI169" i="6"/>
  <c r="BH169" i="6"/>
  <c r="BG169" i="6"/>
  <c r="BE169" i="6"/>
  <c r="T169" i="6"/>
  <c r="R169" i="6"/>
  <c r="P169" i="6"/>
  <c r="BK169" i="6"/>
  <c r="J169" i="6"/>
  <c r="BF169" i="6" s="1"/>
  <c r="BI168" i="6"/>
  <c r="BH168" i="6"/>
  <c r="BG168" i="6"/>
  <c r="BE168" i="6"/>
  <c r="T168" i="6"/>
  <c r="R168" i="6"/>
  <c r="P168" i="6"/>
  <c r="BK168" i="6"/>
  <c r="J168" i="6"/>
  <c r="BF168" i="6" s="1"/>
  <c r="BI167" i="6"/>
  <c r="BH167" i="6"/>
  <c r="BG167" i="6"/>
  <c r="BE167" i="6"/>
  <c r="T167" i="6"/>
  <c r="R167" i="6"/>
  <c r="P167" i="6"/>
  <c r="BK167" i="6"/>
  <c r="J167" i="6"/>
  <c r="BF167" i="6" s="1"/>
  <c r="BI166" i="6"/>
  <c r="BH166" i="6"/>
  <c r="BG166" i="6"/>
  <c r="BE166" i="6"/>
  <c r="T166" i="6"/>
  <c r="R166" i="6"/>
  <c r="P166" i="6"/>
  <c r="BK166" i="6"/>
  <c r="J166" i="6"/>
  <c r="BF166" i="6" s="1"/>
  <c r="BI165" i="6"/>
  <c r="BH165" i="6"/>
  <c r="BG165" i="6"/>
  <c r="BE165" i="6"/>
  <c r="T165" i="6"/>
  <c r="R165" i="6"/>
  <c r="P165" i="6"/>
  <c r="BK165" i="6"/>
  <c r="J165" i="6"/>
  <c r="BF165" i="6"/>
  <c r="BI162" i="6"/>
  <c r="BH162" i="6"/>
  <c r="BG162" i="6"/>
  <c r="BE162" i="6"/>
  <c r="T162" i="6"/>
  <c r="R162" i="6"/>
  <c r="P162" i="6"/>
  <c r="BK162" i="6"/>
  <c r="J162" i="6"/>
  <c r="BF162" i="6" s="1"/>
  <c r="BI161" i="6"/>
  <c r="BH161" i="6"/>
  <c r="BG161" i="6"/>
  <c r="BE161" i="6"/>
  <c r="T161" i="6"/>
  <c r="R161" i="6"/>
  <c r="P161" i="6"/>
  <c r="BK161" i="6"/>
  <c r="J161" i="6"/>
  <c r="BF161" i="6" s="1"/>
  <c r="BI160" i="6"/>
  <c r="BH160" i="6"/>
  <c r="BG160" i="6"/>
  <c r="BE160" i="6"/>
  <c r="T160" i="6"/>
  <c r="R160" i="6"/>
  <c r="P160" i="6"/>
  <c r="BK160" i="6"/>
  <c r="J160" i="6"/>
  <c r="BF160" i="6" s="1"/>
  <c r="BI159" i="6"/>
  <c r="BH159" i="6"/>
  <c r="BG159" i="6"/>
  <c r="BE159" i="6"/>
  <c r="T159" i="6"/>
  <c r="R159" i="6"/>
  <c r="P159" i="6"/>
  <c r="BK159" i="6"/>
  <c r="J159" i="6"/>
  <c r="BF159" i="6" s="1"/>
  <c r="BI158" i="6"/>
  <c r="BH158" i="6"/>
  <c r="BG158" i="6"/>
  <c r="BE158" i="6"/>
  <c r="T158" i="6"/>
  <c r="R158" i="6"/>
  <c r="P158" i="6"/>
  <c r="BK158" i="6"/>
  <c r="J158" i="6"/>
  <c r="BF158" i="6" s="1"/>
  <c r="BI157" i="6"/>
  <c r="BH157" i="6"/>
  <c r="BG157" i="6"/>
  <c r="BE157" i="6"/>
  <c r="T157" i="6"/>
  <c r="R157" i="6"/>
  <c r="P157" i="6"/>
  <c r="BK157" i="6"/>
  <c r="J157" i="6"/>
  <c r="BF157" i="6" s="1"/>
  <c r="BI156" i="6"/>
  <c r="BH156" i="6"/>
  <c r="BG156" i="6"/>
  <c r="BE156" i="6"/>
  <c r="T156" i="6"/>
  <c r="R156" i="6"/>
  <c r="P156" i="6"/>
  <c r="BK156" i="6"/>
  <c r="J156" i="6"/>
  <c r="BF156" i="6" s="1"/>
  <c r="BI155" i="6"/>
  <c r="BH155" i="6"/>
  <c r="BG155" i="6"/>
  <c r="BE155" i="6"/>
  <c r="T155" i="6"/>
  <c r="R155" i="6"/>
  <c r="P155" i="6"/>
  <c r="BK155" i="6"/>
  <c r="J155" i="6"/>
  <c r="BF155" i="6" s="1"/>
  <c r="BI154" i="6"/>
  <c r="BH154" i="6"/>
  <c r="BG154" i="6"/>
  <c r="BE154" i="6"/>
  <c r="T154" i="6"/>
  <c r="R154" i="6"/>
  <c r="P154" i="6"/>
  <c r="BK154" i="6"/>
  <c r="J154" i="6"/>
  <c r="BF154" i="6" s="1"/>
  <c r="BI153" i="6"/>
  <c r="BH153" i="6"/>
  <c r="BG153" i="6"/>
  <c r="BE153" i="6"/>
  <c r="T153" i="6"/>
  <c r="R153" i="6"/>
  <c r="P153" i="6"/>
  <c r="BK153" i="6"/>
  <c r="J153" i="6"/>
  <c r="BF153" i="6" s="1"/>
  <c r="BI152" i="6"/>
  <c r="BH152" i="6"/>
  <c r="BG152" i="6"/>
  <c r="BE152" i="6"/>
  <c r="T152" i="6"/>
  <c r="R152" i="6"/>
  <c r="P152" i="6"/>
  <c r="BK152" i="6"/>
  <c r="J152" i="6"/>
  <c r="BF152" i="6" s="1"/>
  <c r="BI151" i="6"/>
  <c r="BH151" i="6"/>
  <c r="BG151" i="6"/>
  <c r="BE151" i="6"/>
  <c r="T151" i="6"/>
  <c r="R151" i="6"/>
  <c r="P151" i="6"/>
  <c r="BK151" i="6"/>
  <c r="J151" i="6"/>
  <c r="BF151" i="6" s="1"/>
  <c r="BI150" i="6"/>
  <c r="BH150" i="6"/>
  <c r="BG150" i="6"/>
  <c r="BE150" i="6"/>
  <c r="T150" i="6"/>
  <c r="R150" i="6"/>
  <c r="P150" i="6"/>
  <c r="BK150" i="6"/>
  <c r="J150" i="6"/>
  <c r="BF150" i="6" s="1"/>
  <c r="BI149" i="6"/>
  <c r="BH149" i="6"/>
  <c r="BG149" i="6"/>
  <c r="BE149" i="6"/>
  <c r="T149" i="6"/>
  <c r="R149" i="6"/>
  <c r="P149" i="6"/>
  <c r="BK149" i="6"/>
  <c r="J149" i="6"/>
  <c r="BF149" i="6" s="1"/>
  <c r="BI148" i="6"/>
  <c r="BH148" i="6"/>
  <c r="BG148" i="6"/>
  <c r="BE148" i="6"/>
  <c r="T148" i="6"/>
  <c r="R148" i="6"/>
  <c r="P148" i="6"/>
  <c r="BK148" i="6"/>
  <c r="J148" i="6"/>
  <c r="BF148" i="6" s="1"/>
  <c r="BI147" i="6"/>
  <c r="BH147" i="6"/>
  <c r="BG147" i="6"/>
  <c r="BE147" i="6"/>
  <c r="T147" i="6"/>
  <c r="R147" i="6"/>
  <c r="P147" i="6"/>
  <c r="BK147" i="6"/>
  <c r="J147" i="6"/>
  <c r="BF147" i="6" s="1"/>
  <c r="BI146" i="6"/>
  <c r="BH146" i="6"/>
  <c r="BG146" i="6"/>
  <c r="BE146" i="6"/>
  <c r="T146" i="6"/>
  <c r="R146" i="6"/>
  <c r="P146" i="6"/>
  <c r="BK146" i="6"/>
  <c r="J146" i="6"/>
  <c r="BF146" i="6" s="1"/>
  <c r="BI145" i="6"/>
  <c r="BH145" i="6"/>
  <c r="BG145" i="6"/>
  <c r="BE145" i="6"/>
  <c r="T145" i="6"/>
  <c r="R145" i="6"/>
  <c r="P145" i="6"/>
  <c r="BK145" i="6"/>
  <c r="J145" i="6"/>
  <c r="BF145" i="6" s="1"/>
  <c r="BI144" i="6"/>
  <c r="BH144" i="6"/>
  <c r="BG144" i="6"/>
  <c r="BE144" i="6"/>
  <c r="T144" i="6"/>
  <c r="R144" i="6"/>
  <c r="P144" i="6"/>
  <c r="BK144" i="6"/>
  <c r="J144" i="6"/>
  <c r="BF144" i="6" s="1"/>
  <c r="BI143" i="6"/>
  <c r="BH143" i="6"/>
  <c r="BG143" i="6"/>
  <c r="BE143" i="6"/>
  <c r="T143" i="6"/>
  <c r="R143" i="6"/>
  <c r="P143" i="6"/>
  <c r="BK143" i="6"/>
  <c r="J143" i="6"/>
  <c r="BF143" i="6" s="1"/>
  <c r="BI142" i="6"/>
  <c r="BH142" i="6"/>
  <c r="BG142" i="6"/>
  <c r="BE142" i="6"/>
  <c r="T142" i="6"/>
  <c r="R142" i="6"/>
  <c r="P142" i="6"/>
  <c r="BK142" i="6"/>
  <c r="J142" i="6"/>
  <c r="BF142" i="6" s="1"/>
  <c r="BI141" i="6"/>
  <c r="BH141" i="6"/>
  <c r="BG141" i="6"/>
  <c r="BE141" i="6"/>
  <c r="T141" i="6"/>
  <c r="R141" i="6"/>
  <c r="P141" i="6"/>
  <c r="BK141" i="6"/>
  <c r="J141" i="6"/>
  <c r="BF141" i="6" s="1"/>
  <c r="BI140" i="6"/>
  <c r="BH140" i="6"/>
  <c r="BG140" i="6"/>
  <c r="BE140" i="6"/>
  <c r="T140" i="6"/>
  <c r="R140" i="6"/>
  <c r="P140" i="6"/>
  <c r="BK140" i="6"/>
  <c r="J140" i="6"/>
  <c r="BF140" i="6" s="1"/>
  <c r="BI139" i="6"/>
  <c r="BH139" i="6"/>
  <c r="BG139" i="6"/>
  <c r="BE139" i="6"/>
  <c r="T139" i="6"/>
  <c r="R139" i="6"/>
  <c r="P139" i="6"/>
  <c r="BK139" i="6"/>
  <c r="J139" i="6"/>
  <c r="BF139" i="6" s="1"/>
  <c r="BI138" i="6"/>
  <c r="BH138" i="6"/>
  <c r="BG138" i="6"/>
  <c r="BE138" i="6"/>
  <c r="T138" i="6"/>
  <c r="R138" i="6"/>
  <c r="P138" i="6"/>
  <c r="BK138" i="6"/>
  <c r="J138" i="6"/>
  <c r="BF138" i="6" s="1"/>
  <c r="BI137" i="6"/>
  <c r="BH137" i="6"/>
  <c r="BG137" i="6"/>
  <c r="BE137" i="6"/>
  <c r="T137" i="6"/>
  <c r="R137" i="6"/>
  <c r="P137" i="6"/>
  <c r="BK137" i="6"/>
  <c r="J137" i="6"/>
  <c r="BF137" i="6" s="1"/>
  <c r="BI136" i="6"/>
  <c r="BH136" i="6"/>
  <c r="BG136" i="6"/>
  <c r="BE136" i="6"/>
  <c r="T136" i="6"/>
  <c r="R136" i="6"/>
  <c r="P136" i="6"/>
  <c r="BK136" i="6"/>
  <c r="J136" i="6"/>
  <c r="BF136" i="6" s="1"/>
  <c r="BI135" i="6"/>
  <c r="BH135" i="6"/>
  <c r="BG135" i="6"/>
  <c r="BE135" i="6"/>
  <c r="T135" i="6"/>
  <c r="R135" i="6"/>
  <c r="P135" i="6"/>
  <c r="BK135" i="6"/>
  <c r="J135" i="6"/>
  <c r="BF135" i="6" s="1"/>
  <c r="BI134" i="6"/>
  <c r="BH134" i="6"/>
  <c r="BG134" i="6"/>
  <c r="BE134" i="6"/>
  <c r="T134" i="6"/>
  <c r="R134" i="6"/>
  <c r="P134" i="6"/>
  <c r="BK134" i="6"/>
  <c r="J134" i="6"/>
  <c r="BF134" i="6" s="1"/>
  <c r="BI133" i="6"/>
  <c r="BH133" i="6"/>
  <c r="BG133" i="6"/>
  <c r="BE133" i="6"/>
  <c r="T133" i="6"/>
  <c r="R133" i="6"/>
  <c r="P133" i="6"/>
  <c r="BK133" i="6"/>
  <c r="J133" i="6"/>
  <c r="BF133" i="6" s="1"/>
  <c r="BI130" i="6"/>
  <c r="BH130" i="6"/>
  <c r="BG130" i="6"/>
  <c r="BE130" i="6"/>
  <c r="T130" i="6"/>
  <c r="R130" i="6"/>
  <c r="P130" i="6"/>
  <c r="BK130" i="6"/>
  <c r="J130" i="6"/>
  <c r="BF130" i="6" s="1"/>
  <c r="BI129" i="6"/>
  <c r="BH129" i="6"/>
  <c r="BG129" i="6"/>
  <c r="BE129" i="6"/>
  <c r="T129" i="6"/>
  <c r="T128" i="6"/>
  <c r="T127" i="6" s="1"/>
  <c r="R129" i="6"/>
  <c r="P129" i="6"/>
  <c r="P128" i="6" s="1"/>
  <c r="P127" i="6" s="1"/>
  <c r="BK129" i="6"/>
  <c r="BK128" i="6" s="1"/>
  <c r="J129" i="6"/>
  <c r="BF129" i="6" s="1"/>
  <c r="J123" i="6"/>
  <c r="J122" i="6"/>
  <c r="F122" i="6"/>
  <c r="F120" i="6"/>
  <c r="E118" i="6"/>
  <c r="J94" i="6"/>
  <c r="J93" i="6"/>
  <c r="F93" i="6"/>
  <c r="F91" i="6"/>
  <c r="E89" i="6"/>
  <c r="J20" i="6"/>
  <c r="E20" i="6"/>
  <c r="F123" i="6" s="1"/>
  <c r="J19" i="6"/>
  <c r="J14" i="6"/>
  <c r="J120" i="6" s="1"/>
  <c r="E7" i="6"/>
  <c r="E114" i="6" s="1"/>
  <c r="J39" i="5"/>
  <c r="J38" i="5"/>
  <c r="AY100" i="1" s="1"/>
  <c r="J37" i="5"/>
  <c r="AX100" i="1" s="1"/>
  <c r="BI168" i="5"/>
  <c r="BH168" i="5"/>
  <c r="BG168" i="5"/>
  <c r="BE168" i="5"/>
  <c r="T168" i="5"/>
  <c r="T167" i="5" s="1"/>
  <c r="R168" i="5"/>
  <c r="R167" i="5" s="1"/>
  <c r="P168" i="5"/>
  <c r="P167" i="5" s="1"/>
  <c r="BK168" i="5"/>
  <c r="BK167" i="5" s="1"/>
  <c r="J167" i="5" s="1"/>
  <c r="J106" i="5" s="1"/>
  <c r="J168" i="5"/>
  <c r="BF168" i="5" s="1"/>
  <c r="BI166" i="5"/>
  <c r="BH166" i="5"/>
  <c r="BG166" i="5"/>
  <c r="BE166" i="5"/>
  <c r="T166" i="5"/>
  <c r="R166" i="5"/>
  <c r="P166" i="5"/>
  <c r="BK166" i="5"/>
  <c r="J166" i="5"/>
  <c r="BF166" i="5" s="1"/>
  <c r="BI165" i="5"/>
  <c r="BH165" i="5"/>
  <c r="BG165" i="5"/>
  <c r="BE165" i="5"/>
  <c r="T165" i="5"/>
  <c r="R165" i="5"/>
  <c r="P165" i="5"/>
  <c r="BK165" i="5"/>
  <c r="J165" i="5"/>
  <c r="BF165" i="5" s="1"/>
  <c r="BI164" i="5"/>
  <c r="BH164" i="5"/>
  <c r="BG164" i="5"/>
  <c r="BE164" i="5"/>
  <c r="T164" i="5"/>
  <c r="R164" i="5"/>
  <c r="P164" i="5"/>
  <c r="BK164" i="5"/>
  <c r="J164" i="5"/>
  <c r="BF164" i="5" s="1"/>
  <c r="BI163" i="5"/>
  <c r="BH163" i="5"/>
  <c r="BG163" i="5"/>
  <c r="BE163" i="5"/>
  <c r="T163" i="5"/>
  <c r="R163" i="5"/>
  <c r="P163" i="5"/>
  <c r="BK163" i="5"/>
  <c r="J163" i="5"/>
  <c r="BF163" i="5" s="1"/>
  <c r="BI162" i="5"/>
  <c r="BH162" i="5"/>
  <c r="BG162" i="5"/>
  <c r="BE162" i="5"/>
  <c r="T162" i="5"/>
  <c r="R162" i="5"/>
  <c r="P162" i="5"/>
  <c r="BK162" i="5"/>
  <c r="J162" i="5"/>
  <c r="BF162" i="5" s="1"/>
  <c r="BI161" i="5"/>
  <c r="BH161" i="5"/>
  <c r="BG161" i="5"/>
  <c r="BE161" i="5"/>
  <c r="T161" i="5"/>
  <c r="R161" i="5"/>
  <c r="P161" i="5"/>
  <c r="BK161" i="5"/>
  <c r="J161" i="5"/>
  <c r="BF161" i="5" s="1"/>
  <c r="BI160" i="5"/>
  <c r="BH160" i="5"/>
  <c r="BG160" i="5"/>
  <c r="BE160" i="5"/>
  <c r="T160" i="5"/>
  <c r="R160" i="5"/>
  <c r="P160" i="5"/>
  <c r="BK160" i="5"/>
  <c r="J160" i="5"/>
  <c r="BF160" i="5" s="1"/>
  <c r="BI159" i="5"/>
  <c r="BH159" i="5"/>
  <c r="BG159" i="5"/>
  <c r="BE159" i="5"/>
  <c r="T159" i="5"/>
  <c r="R159" i="5"/>
  <c r="P159" i="5"/>
  <c r="BK159" i="5"/>
  <c r="J159" i="5"/>
  <c r="BF159" i="5" s="1"/>
  <c r="BI158" i="5"/>
  <c r="BH158" i="5"/>
  <c r="BG158" i="5"/>
  <c r="BE158" i="5"/>
  <c r="T158" i="5"/>
  <c r="T157" i="5"/>
  <c r="R158" i="5"/>
  <c r="P158" i="5"/>
  <c r="P157" i="5" s="1"/>
  <c r="BK158" i="5"/>
  <c r="J158" i="5"/>
  <c r="BF158" i="5" s="1"/>
  <c r="BI156" i="5"/>
  <c r="BH156" i="5"/>
  <c r="BG156" i="5"/>
  <c r="BE156" i="5"/>
  <c r="T156" i="5"/>
  <c r="R156" i="5"/>
  <c r="P156" i="5"/>
  <c r="BK156" i="5"/>
  <c r="J156" i="5"/>
  <c r="BF156" i="5" s="1"/>
  <c r="BI155" i="5"/>
  <c r="BH155" i="5"/>
  <c r="BG155" i="5"/>
  <c r="BE155" i="5"/>
  <c r="T155" i="5"/>
  <c r="R155" i="5"/>
  <c r="P155" i="5"/>
  <c r="BK155" i="5"/>
  <c r="J155" i="5"/>
  <c r="BF155" i="5" s="1"/>
  <c r="BI154" i="5"/>
  <c r="BH154" i="5"/>
  <c r="BG154" i="5"/>
  <c r="BE154" i="5"/>
  <c r="T154" i="5"/>
  <c r="R154" i="5"/>
  <c r="P154" i="5"/>
  <c r="BK154" i="5"/>
  <c r="J154" i="5"/>
  <c r="BF154" i="5" s="1"/>
  <c r="BI153" i="5"/>
  <c r="BH153" i="5"/>
  <c r="BG153" i="5"/>
  <c r="BE153" i="5"/>
  <c r="T153" i="5"/>
  <c r="R153" i="5"/>
  <c r="P153" i="5"/>
  <c r="BK153" i="5"/>
  <c r="J153" i="5"/>
  <c r="BF153" i="5" s="1"/>
  <c r="BI152" i="5"/>
  <c r="BH152" i="5"/>
  <c r="BG152" i="5"/>
  <c r="BE152" i="5"/>
  <c r="T152" i="5"/>
  <c r="R152" i="5"/>
  <c r="P152" i="5"/>
  <c r="BK152" i="5"/>
  <c r="J152" i="5"/>
  <c r="BF152" i="5" s="1"/>
  <c r="BI151" i="5"/>
  <c r="BH151" i="5"/>
  <c r="BG151" i="5"/>
  <c r="BE151" i="5"/>
  <c r="T151" i="5"/>
  <c r="T150" i="5" s="1"/>
  <c r="R151" i="5"/>
  <c r="P151" i="5"/>
  <c r="P150" i="5"/>
  <c r="BK151" i="5"/>
  <c r="J151" i="5"/>
  <c r="BF151" i="5" s="1"/>
  <c r="BI149" i="5"/>
  <c r="BH149" i="5"/>
  <c r="BG149" i="5"/>
  <c r="BE149" i="5"/>
  <c r="T149" i="5"/>
  <c r="R149" i="5"/>
  <c r="P149" i="5"/>
  <c r="BK149" i="5"/>
  <c r="J149" i="5"/>
  <c r="BF149" i="5" s="1"/>
  <c r="BI148" i="5"/>
  <c r="BH148" i="5"/>
  <c r="BG148" i="5"/>
  <c r="BE148" i="5"/>
  <c r="T148" i="5"/>
  <c r="R148" i="5"/>
  <c r="P148" i="5"/>
  <c r="BK148" i="5"/>
  <c r="J148" i="5"/>
  <c r="BF148" i="5" s="1"/>
  <c r="BI147" i="5"/>
  <c r="BH147" i="5"/>
  <c r="BG147" i="5"/>
  <c r="BE147" i="5"/>
  <c r="T147" i="5"/>
  <c r="R147" i="5"/>
  <c r="P147" i="5"/>
  <c r="BK147" i="5"/>
  <c r="J147" i="5"/>
  <c r="BF147" i="5" s="1"/>
  <c r="BI146" i="5"/>
  <c r="BH146" i="5"/>
  <c r="BG146" i="5"/>
  <c r="BE146" i="5"/>
  <c r="T146" i="5"/>
  <c r="R146" i="5"/>
  <c r="P146" i="5"/>
  <c r="BK146" i="5"/>
  <c r="J146" i="5"/>
  <c r="BF146" i="5" s="1"/>
  <c r="BI145" i="5"/>
  <c r="BH145" i="5"/>
  <c r="BG145" i="5"/>
  <c r="BE145" i="5"/>
  <c r="T145" i="5"/>
  <c r="R145" i="5"/>
  <c r="P145" i="5"/>
  <c r="BK145" i="5"/>
  <c r="J145" i="5"/>
  <c r="BF145" i="5" s="1"/>
  <c r="BI144" i="5"/>
  <c r="BH144" i="5"/>
  <c r="BG144" i="5"/>
  <c r="BE144" i="5"/>
  <c r="T144" i="5"/>
  <c r="R144" i="5"/>
  <c r="P144" i="5"/>
  <c r="BK144" i="5"/>
  <c r="J144" i="5"/>
  <c r="BF144" i="5" s="1"/>
  <c r="BI143" i="5"/>
  <c r="BH143" i="5"/>
  <c r="BG143" i="5"/>
  <c r="BE143" i="5"/>
  <c r="T143" i="5"/>
  <c r="R143" i="5"/>
  <c r="P143" i="5"/>
  <c r="BK143" i="5"/>
  <c r="J143" i="5"/>
  <c r="BF143" i="5" s="1"/>
  <c r="BI142" i="5"/>
  <c r="BH142" i="5"/>
  <c r="BG142" i="5"/>
  <c r="BE142" i="5"/>
  <c r="T142" i="5"/>
  <c r="R142" i="5"/>
  <c r="P142" i="5"/>
  <c r="BK142" i="5"/>
  <c r="J142" i="5"/>
  <c r="BF142" i="5" s="1"/>
  <c r="BI141" i="5"/>
  <c r="BH141" i="5"/>
  <c r="BG141" i="5"/>
  <c r="BE141" i="5"/>
  <c r="T141" i="5"/>
  <c r="T140" i="5"/>
  <c r="R141" i="5"/>
  <c r="R140" i="5"/>
  <c r="P141" i="5"/>
  <c r="P140" i="5"/>
  <c r="BK141" i="5"/>
  <c r="BK140" i="5" s="1"/>
  <c r="J140" i="5" s="1"/>
  <c r="J103" i="5" s="1"/>
  <c r="J141" i="5"/>
  <c r="BF141" i="5" s="1"/>
  <c r="BI139" i="5"/>
  <c r="BH139" i="5"/>
  <c r="BG139" i="5"/>
  <c r="BE139" i="5"/>
  <c r="T139" i="5"/>
  <c r="R139" i="5"/>
  <c r="P139" i="5"/>
  <c r="P136" i="5" s="1"/>
  <c r="BK139" i="5"/>
  <c r="J139" i="5"/>
  <c r="BF139" i="5" s="1"/>
  <c r="BI138" i="5"/>
  <c r="BH138" i="5"/>
  <c r="BG138" i="5"/>
  <c r="BE138" i="5"/>
  <c r="T138" i="5"/>
  <c r="R138" i="5"/>
  <c r="P138" i="5"/>
  <c r="BK138" i="5"/>
  <c r="J138" i="5"/>
  <c r="BF138" i="5" s="1"/>
  <c r="BI137" i="5"/>
  <c r="BH137" i="5"/>
  <c r="BG137" i="5"/>
  <c r="BE137" i="5"/>
  <c r="T137" i="5"/>
  <c r="T136" i="5" s="1"/>
  <c r="R137" i="5"/>
  <c r="P137" i="5"/>
  <c r="BK137" i="5"/>
  <c r="J137" i="5"/>
  <c r="BF137" i="5" s="1"/>
  <c r="BI135" i="5"/>
  <c r="BH135" i="5"/>
  <c r="BG135" i="5"/>
  <c r="BE135" i="5"/>
  <c r="T135" i="5"/>
  <c r="R135" i="5"/>
  <c r="P135" i="5"/>
  <c r="BK135" i="5"/>
  <c r="J135" i="5"/>
  <c r="BF135" i="5" s="1"/>
  <c r="BI134" i="5"/>
  <c r="BH134" i="5"/>
  <c r="BG134" i="5"/>
  <c r="BE134" i="5"/>
  <c r="T134" i="5"/>
  <c r="T133" i="5"/>
  <c r="R134" i="5"/>
  <c r="P134" i="5"/>
  <c r="P133" i="5" s="1"/>
  <c r="BK134" i="5"/>
  <c r="J134" i="5"/>
  <c r="BF134" i="5" s="1"/>
  <c r="BI131" i="5"/>
  <c r="BH131" i="5"/>
  <c r="BG131" i="5"/>
  <c r="BE131" i="5"/>
  <c r="T131" i="5"/>
  <c r="R131" i="5"/>
  <c r="P131" i="5"/>
  <c r="BK131" i="5"/>
  <c r="J131" i="5"/>
  <c r="BF131" i="5" s="1"/>
  <c r="BI130" i="5"/>
  <c r="F39" i="5" s="1"/>
  <c r="BD100" i="1" s="1"/>
  <c r="BH130" i="5"/>
  <c r="BG130" i="5"/>
  <c r="BE130" i="5"/>
  <c r="T130" i="5"/>
  <c r="T129" i="5"/>
  <c r="R130" i="5"/>
  <c r="P130" i="5"/>
  <c r="P129" i="5" s="1"/>
  <c r="BK130" i="5"/>
  <c r="BK129" i="5" s="1"/>
  <c r="J129" i="5" s="1"/>
  <c r="J99" i="5" s="1"/>
  <c r="J130" i="5"/>
  <c r="BF130" i="5" s="1"/>
  <c r="J124" i="5"/>
  <c r="F124" i="5"/>
  <c r="F122" i="5"/>
  <c r="E120" i="5"/>
  <c r="J93" i="5"/>
  <c r="F93" i="5"/>
  <c r="F91" i="5"/>
  <c r="E89" i="5"/>
  <c r="J26" i="5"/>
  <c r="E26" i="5"/>
  <c r="J125" i="5" s="1"/>
  <c r="J25" i="5"/>
  <c r="J20" i="5"/>
  <c r="E20" i="5"/>
  <c r="F125" i="5" s="1"/>
  <c r="J19" i="5"/>
  <c r="J14" i="5"/>
  <c r="J91" i="5" s="1"/>
  <c r="J122" i="5"/>
  <c r="E7" i="5"/>
  <c r="E116" i="5" s="1"/>
  <c r="J41" i="4"/>
  <c r="J40" i="4"/>
  <c r="AY99" i="1" s="1"/>
  <c r="J39" i="4"/>
  <c r="AX99" i="1" s="1"/>
  <c r="BI225" i="4"/>
  <c r="BH225" i="4"/>
  <c r="BG225" i="4"/>
  <c r="BE225" i="4"/>
  <c r="T225" i="4"/>
  <c r="R225" i="4"/>
  <c r="P225" i="4"/>
  <c r="BK225" i="4"/>
  <c r="J225" i="4"/>
  <c r="BF225" i="4" s="1"/>
  <c r="BI224" i="4"/>
  <c r="BH224" i="4"/>
  <c r="BG224" i="4"/>
  <c r="BE224" i="4"/>
  <c r="T224" i="4"/>
  <c r="T223" i="4" s="1"/>
  <c r="R224" i="4"/>
  <c r="P224" i="4"/>
  <c r="BK224" i="4"/>
  <c r="J224" i="4"/>
  <c r="BF224" i="4" s="1"/>
  <c r="BI222" i="4"/>
  <c r="BH222" i="4"/>
  <c r="BG222" i="4"/>
  <c r="BE222" i="4"/>
  <c r="T222" i="4"/>
  <c r="R222" i="4"/>
  <c r="P222" i="4"/>
  <c r="BK222" i="4"/>
  <c r="J222" i="4"/>
  <c r="BF222" i="4" s="1"/>
  <c r="BI221" i="4"/>
  <c r="BH221" i="4"/>
  <c r="BG221" i="4"/>
  <c r="BE221" i="4"/>
  <c r="T221" i="4"/>
  <c r="R221" i="4"/>
  <c r="P221" i="4"/>
  <c r="BK221" i="4"/>
  <c r="J221" i="4"/>
  <c r="BF221" i="4" s="1"/>
  <c r="BI220" i="4"/>
  <c r="BH220" i="4"/>
  <c r="BG220" i="4"/>
  <c r="BE220" i="4"/>
  <c r="T220" i="4"/>
  <c r="R220" i="4"/>
  <c r="P220" i="4"/>
  <c r="BK220" i="4"/>
  <c r="J220" i="4"/>
  <c r="BF220" i="4" s="1"/>
  <c r="BI219" i="4"/>
  <c r="BH219" i="4"/>
  <c r="BG219" i="4"/>
  <c r="BE219" i="4"/>
  <c r="T219" i="4"/>
  <c r="R219" i="4"/>
  <c r="P219" i="4"/>
  <c r="BK219" i="4"/>
  <c r="J219" i="4"/>
  <c r="BF219" i="4" s="1"/>
  <c r="BI218" i="4"/>
  <c r="BH218" i="4"/>
  <c r="BG218" i="4"/>
  <c r="BE218" i="4"/>
  <c r="T218" i="4"/>
  <c r="R218" i="4"/>
  <c r="P218" i="4"/>
  <c r="BK218" i="4"/>
  <c r="J218" i="4"/>
  <c r="BF218" i="4" s="1"/>
  <c r="BI217" i="4"/>
  <c r="BH217" i="4"/>
  <c r="BG217" i="4"/>
  <c r="BE217" i="4"/>
  <c r="T217" i="4"/>
  <c r="R217" i="4"/>
  <c r="P217" i="4"/>
  <c r="BK217" i="4"/>
  <c r="J217" i="4"/>
  <c r="BF217" i="4" s="1"/>
  <c r="BI216" i="4"/>
  <c r="BH216" i="4"/>
  <c r="BG216" i="4"/>
  <c r="BE216" i="4"/>
  <c r="T216" i="4"/>
  <c r="R216" i="4"/>
  <c r="P216" i="4"/>
  <c r="BK216" i="4"/>
  <c r="J216" i="4"/>
  <c r="BF216" i="4" s="1"/>
  <c r="BI215" i="4"/>
  <c r="BH215" i="4"/>
  <c r="BG215" i="4"/>
  <c r="BE215" i="4"/>
  <c r="T215" i="4"/>
  <c r="R215" i="4"/>
  <c r="P215" i="4"/>
  <c r="P214" i="4" s="1"/>
  <c r="BK215" i="4"/>
  <c r="J215" i="4"/>
  <c r="BF215" i="4" s="1"/>
  <c r="BI213" i="4"/>
  <c r="BH213" i="4"/>
  <c r="BG213" i="4"/>
  <c r="BE213" i="4"/>
  <c r="T213" i="4"/>
  <c r="R213" i="4"/>
  <c r="P213" i="4"/>
  <c r="BK213" i="4"/>
  <c r="J213" i="4"/>
  <c r="BF213" i="4" s="1"/>
  <c r="BI212" i="4"/>
  <c r="BH212" i="4"/>
  <c r="BG212" i="4"/>
  <c r="BE212" i="4"/>
  <c r="T212" i="4"/>
  <c r="R212" i="4"/>
  <c r="P212" i="4"/>
  <c r="BK212" i="4"/>
  <c r="J212" i="4"/>
  <c r="BF212" i="4" s="1"/>
  <c r="BI211" i="4"/>
  <c r="BH211" i="4"/>
  <c r="BG211" i="4"/>
  <c r="BE211" i="4"/>
  <c r="T211" i="4"/>
  <c r="R211" i="4"/>
  <c r="P211" i="4"/>
  <c r="BK211" i="4"/>
  <c r="J211" i="4"/>
  <c r="BF211" i="4" s="1"/>
  <c r="BI210" i="4"/>
  <c r="BH210" i="4"/>
  <c r="BG210" i="4"/>
  <c r="BE210" i="4"/>
  <c r="T210" i="4"/>
  <c r="R210" i="4"/>
  <c r="P210" i="4"/>
  <c r="BK210" i="4"/>
  <c r="J210" i="4"/>
  <c r="BF210" i="4" s="1"/>
  <c r="BI209" i="4"/>
  <c r="BH209" i="4"/>
  <c r="BG209" i="4"/>
  <c r="BE209" i="4"/>
  <c r="T209" i="4"/>
  <c r="R209" i="4"/>
  <c r="P209" i="4"/>
  <c r="BK209" i="4"/>
  <c r="J209" i="4"/>
  <c r="BF209" i="4" s="1"/>
  <c r="BI208" i="4"/>
  <c r="BH208" i="4"/>
  <c r="BG208" i="4"/>
  <c r="BE208" i="4"/>
  <c r="T208" i="4"/>
  <c r="R208" i="4"/>
  <c r="P208" i="4"/>
  <c r="BK208" i="4"/>
  <c r="J208" i="4"/>
  <c r="BF208" i="4" s="1"/>
  <c r="BI207" i="4"/>
  <c r="BH207" i="4"/>
  <c r="BG207" i="4"/>
  <c r="BE207" i="4"/>
  <c r="T207" i="4"/>
  <c r="R207" i="4"/>
  <c r="P207" i="4"/>
  <c r="BK207" i="4"/>
  <c r="J207" i="4"/>
  <c r="BF207" i="4" s="1"/>
  <c r="BI206" i="4"/>
  <c r="BH206" i="4"/>
  <c r="BG206" i="4"/>
  <c r="BE206" i="4"/>
  <c r="T206" i="4"/>
  <c r="R206" i="4"/>
  <c r="P206" i="4"/>
  <c r="BK206" i="4"/>
  <c r="J206" i="4"/>
  <c r="BF206" i="4" s="1"/>
  <c r="BI205" i="4"/>
  <c r="BH205" i="4"/>
  <c r="BG205" i="4"/>
  <c r="BE205" i="4"/>
  <c r="T205" i="4"/>
  <c r="R205" i="4"/>
  <c r="P205" i="4"/>
  <c r="BK205" i="4"/>
  <c r="J205" i="4"/>
  <c r="BF205" i="4" s="1"/>
  <c r="BI204" i="4"/>
  <c r="BH204" i="4"/>
  <c r="BG204" i="4"/>
  <c r="BE204" i="4"/>
  <c r="T204" i="4"/>
  <c r="R204" i="4"/>
  <c r="P204" i="4"/>
  <c r="BK204" i="4"/>
  <c r="J204" i="4"/>
  <c r="BF204" i="4" s="1"/>
  <c r="BI203" i="4"/>
  <c r="BH203" i="4"/>
  <c r="BG203" i="4"/>
  <c r="BE203" i="4"/>
  <c r="T203" i="4"/>
  <c r="R203" i="4"/>
  <c r="P203" i="4"/>
  <c r="BK203" i="4"/>
  <c r="J203" i="4"/>
  <c r="BF203" i="4" s="1"/>
  <c r="BI202" i="4"/>
  <c r="BH202" i="4"/>
  <c r="BG202" i="4"/>
  <c r="BE202" i="4"/>
  <c r="T202" i="4"/>
  <c r="R202" i="4"/>
  <c r="P202" i="4"/>
  <c r="BK202" i="4"/>
  <c r="J202" i="4"/>
  <c r="BF202" i="4" s="1"/>
  <c r="BI201" i="4"/>
  <c r="BH201" i="4"/>
  <c r="BG201" i="4"/>
  <c r="BE201" i="4"/>
  <c r="T201" i="4"/>
  <c r="R201" i="4"/>
  <c r="P201" i="4"/>
  <c r="BK201" i="4"/>
  <c r="J201" i="4"/>
  <c r="BF201" i="4" s="1"/>
  <c r="BI200" i="4"/>
  <c r="BH200" i="4"/>
  <c r="BG200" i="4"/>
  <c r="BE200" i="4"/>
  <c r="T200" i="4"/>
  <c r="R200" i="4"/>
  <c r="P200" i="4"/>
  <c r="BK200" i="4"/>
  <c r="J200" i="4"/>
  <c r="BF200" i="4" s="1"/>
  <c r="BI199" i="4"/>
  <c r="BH199" i="4"/>
  <c r="BG199" i="4"/>
  <c r="BE199" i="4"/>
  <c r="T199" i="4"/>
  <c r="R199" i="4"/>
  <c r="P199" i="4"/>
  <c r="BK199" i="4"/>
  <c r="J199" i="4"/>
  <c r="BF199" i="4" s="1"/>
  <c r="BI198" i="4"/>
  <c r="BH198" i="4"/>
  <c r="BG198" i="4"/>
  <c r="BE198" i="4"/>
  <c r="T198" i="4"/>
  <c r="R198" i="4"/>
  <c r="P198" i="4"/>
  <c r="BK198" i="4"/>
  <c r="J198" i="4"/>
  <c r="BF198" i="4" s="1"/>
  <c r="BI197" i="4"/>
  <c r="BH197" i="4"/>
  <c r="BG197" i="4"/>
  <c r="BE197" i="4"/>
  <c r="T197" i="4"/>
  <c r="R197" i="4"/>
  <c r="P197" i="4"/>
  <c r="BK197" i="4"/>
  <c r="J197" i="4"/>
  <c r="BF197" i="4" s="1"/>
  <c r="BI196" i="4"/>
  <c r="BH196" i="4"/>
  <c r="BG196" i="4"/>
  <c r="BE196" i="4"/>
  <c r="T196" i="4"/>
  <c r="R196" i="4"/>
  <c r="P196" i="4"/>
  <c r="BK196" i="4"/>
  <c r="J196" i="4"/>
  <c r="BF196" i="4" s="1"/>
  <c r="BI195" i="4"/>
  <c r="BH195" i="4"/>
  <c r="BG195" i="4"/>
  <c r="BE195" i="4"/>
  <c r="T195" i="4"/>
  <c r="R195" i="4"/>
  <c r="P195" i="4"/>
  <c r="BK195" i="4"/>
  <c r="J195" i="4"/>
  <c r="BF195" i="4" s="1"/>
  <c r="BI194" i="4"/>
  <c r="BH194" i="4"/>
  <c r="BG194" i="4"/>
  <c r="BE194" i="4"/>
  <c r="T194" i="4"/>
  <c r="R194" i="4"/>
  <c r="P194" i="4"/>
  <c r="BK194" i="4"/>
  <c r="J194" i="4"/>
  <c r="BF194" i="4" s="1"/>
  <c r="BI193" i="4"/>
  <c r="BH193" i="4"/>
  <c r="BG193" i="4"/>
  <c r="BE193" i="4"/>
  <c r="T193" i="4"/>
  <c r="R193" i="4"/>
  <c r="P193" i="4"/>
  <c r="BK193" i="4"/>
  <c r="J193" i="4"/>
  <c r="BF193" i="4" s="1"/>
  <c r="BI192" i="4"/>
  <c r="BH192" i="4"/>
  <c r="BG192" i="4"/>
  <c r="BE192" i="4"/>
  <c r="T192" i="4"/>
  <c r="R192" i="4"/>
  <c r="P192" i="4"/>
  <c r="BK192" i="4"/>
  <c r="J192" i="4"/>
  <c r="BF192" i="4" s="1"/>
  <c r="BI191" i="4"/>
  <c r="BH191" i="4"/>
  <c r="BG191" i="4"/>
  <c r="BE191" i="4"/>
  <c r="T191" i="4"/>
  <c r="R191" i="4"/>
  <c r="P191" i="4"/>
  <c r="BK191" i="4"/>
  <c r="J191" i="4"/>
  <c r="BF191" i="4" s="1"/>
  <c r="BI190" i="4"/>
  <c r="BH190" i="4"/>
  <c r="BG190" i="4"/>
  <c r="BE190" i="4"/>
  <c r="T190" i="4"/>
  <c r="R190" i="4"/>
  <c r="P190" i="4"/>
  <c r="BK190" i="4"/>
  <c r="J190" i="4"/>
  <c r="BF190" i="4" s="1"/>
  <c r="BI189" i="4"/>
  <c r="BH189" i="4"/>
  <c r="BG189" i="4"/>
  <c r="BE189" i="4"/>
  <c r="T189" i="4"/>
  <c r="R189" i="4"/>
  <c r="P189" i="4"/>
  <c r="BK189" i="4"/>
  <c r="J189" i="4"/>
  <c r="BF189" i="4" s="1"/>
  <c r="BI188" i="4"/>
  <c r="BH188" i="4"/>
  <c r="BG188" i="4"/>
  <c r="BE188" i="4"/>
  <c r="T188" i="4"/>
  <c r="R188" i="4"/>
  <c r="P188" i="4"/>
  <c r="BK188" i="4"/>
  <c r="J188" i="4"/>
  <c r="BF188" i="4" s="1"/>
  <c r="BI187" i="4"/>
  <c r="BH187" i="4"/>
  <c r="BG187" i="4"/>
  <c r="BE187" i="4"/>
  <c r="T187" i="4"/>
  <c r="R187" i="4"/>
  <c r="P187" i="4"/>
  <c r="BK187" i="4"/>
  <c r="J187" i="4"/>
  <c r="BF187" i="4" s="1"/>
  <c r="BI186" i="4"/>
  <c r="BH186" i="4"/>
  <c r="BG186" i="4"/>
  <c r="BE186" i="4"/>
  <c r="T186" i="4"/>
  <c r="R186" i="4"/>
  <c r="P186" i="4"/>
  <c r="BK186" i="4"/>
  <c r="J186" i="4"/>
  <c r="BF186" i="4" s="1"/>
  <c r="BI185" i="4"/>
  <c r="BH185" i="4"/>
  <c r="BG185" i="4"/>
  <c r="BE185" i="4"/>
  <c r="T185" i="4"/>
  <c r="R185" i="4"/>
  <c r="P185" i="4"/>
  <c r="BK185" i="4"/>
  <c r="J185" i="4"/>
  <c r="BF185" i="4" s="1"/>
  <c r="BI184" i="4"/>
  <c r="BH184" i="4"/>
  <c r="BG184" i="4"/>
  <c r="BE184" i="4"/>
  <c r="T184" i="4"/>
  <c r="R184" i="4"/>
  <c r="P184" i="4"/>
  <c r="BK184" i="4"/>
  <c r="J184" i="4"/>
  <c r="BF184" i="4" s="1"/>
  <c r="BI183" i="4"/>
  <c r="BH183" i="4"/>
  <c r="BG183" i="4"/>
  <c r="BE183" i="4"/>
  <c r="T183" i="4"/>
  <c r="R183" i="4"/>
  <c r="P183" i="4"/>
  <c r="BK183" i="4"/>
  <c r="J183" i="4"/>
  <c r="BF183" i="4" s="1"/>
  <c r="BI182" i="4"/>
  <c r="BH182" i="4"/>
  <c r="BG182" i="4"/>
  <c r="BE182" i="4"/>
  <c r="T182" i="4"/>
  <c r="R182" i="4"/>
  <c r="P182" i="4"/>
  <c r="BK182" i="4"/>
  <c r="J182" i="4"/>
  <c r="BF182" i="4" s="1"/>
  <c r="BI181" i="4"/>
  <c r="BH181" i="4"/>
  <c r="BG181" i="4"/>
  <c r="BE181" i="4"/>
  <c r="T181" i="4"/>
  <c r="R181" i="4"/>
  <c r="P181" i="4"/>
  <c r="BK181" i="4"/>
  <c r="J181" i="4"/>
  <c r="BF181" i="4" s="1"/>
  <c r="BI180" i="4"/>
  <c r="BH180" i="4"/>
  <c r="BG180" i="4"/>
  <c r="BE180" i="4"/>
  <c r="T180" i="4"/>
  <c r="R180" i="4"/>
  <c r="P180" i="4"/>
  <c r="BK180" i="4"/>
  <c r="J180" i="4"/>
  <c r="BF180" i="4" s="1"/>
  <c r="BI179" i="4"/>
  <c r="BH179" i="4"/>
  <c r="BG179" i="4"/>
  <c r="BE179" i="4"/>
  <c r="T179" i="4"/>
  <c r="R179" i="4"/>
  <c r="P179" i="4"/>
  <c r="BK179" i="4"/>
  <c r="J179" i="4"/>
  <c r="BF179" i="4" s="1"/>
  <c r="BI178" i="4"/>
  <c r="BH178" i="4"/>
  <c r="BG178" i="4"/>
  <c r="BE178" i="4"/>
  <c r="T178" i="4"/>
  <c r="R178" i="4"/>
  <c r="P178" i="4"/>
  <c r="BK178" i="4"/>
  <c r="J178" i="4"/>
  <c r="BF178" i="4" s="1"/>
  <c r="BI177" i="4"/>
  <c r="BH177" i="4"/>
  <c r="BG177" i="4"/>
  <c r="BE177" i="4"/>
  <c r="T177" i="4"/>
  <c r="R177" i="4"/>
  <c r="P177" i="4"/>
  <c r="BK177" i="4"/>
  <c r="J177" i="4"/>
  <c r="BF177" i="4" s="1"/>
  <c r="BI176" i="4"/>
  <c r="BH176" i="4"/>
  <c r="BG176" i="4"/>
  <c r="BE176" i="4"/>
  <c r="T176" i="4"/>
  <c r="R176" i="4"/>
  <c r="P176" i="4"/>
  <c r="BK176" i="4"/>
  <c r="J176" i="4"/>
  <c r="BF176" i="4" s="1"/>
  <c r="BI175" i="4"/>
  <c r="BH175" i="4"/>
  <c r="BG175" i="4"/>
  <c r="BE175" i="4"/>
  <c r="T175" i="4"/>
  <c r="R175" i="4"/>
  <c r="P175" i="4"/>
  <c r="BK175" i="4"/>
  <c r="J175" i="4"/>
  <c r="BF175" i="4" s="1"/>
  <c r="BI174" i="4"/>
  <c r="BH174" i="4"/>
  <c r="BG174" i="4"/>
  <c r="BE174" i="4"/>
  <c r="T174" i="4"/>
  <c r="R174" i="4"/>
  <c r="P174" i="4"/>
  <c r="BK174" i="4"/>
  <c r="J174" i="4"/>
  <c r="BF174" i="4" s="1"/>
  <c r="BI173" i="4"/>
  <c r="BH173" i="4"/>
  <c r="BG173" i="4"/>
  <c r="BE173" i="4"/>
  <c r="T173" i="4"/>
  <c r="R173" i="4"/>
  <c r="P173" i="4"/>
  <c r="BK173" i="4"/>
  <c r="J173" i="4"/>
  <c r="BF173" i="4" s="1"/>
  <c r="BI172" i="4"/>
  <c r="BH172" i="4"/>
  <c r="BG172" i="4"/>
  <c r="BE172" i="4"/>
  <c r="T172" i="4"/>
  <c r="R172" i="4"/>
  <c r="P172" i="4"/>
  <c r="BK172" i="4"/>
  <c r="J172" i="4"/>
  <c r="BF172" i="4" s="1"/>
  <c r="BI171" i="4"/>
  <c r="BH171" i="4"/>
  <c r="BG171" i="4"/>
  <c r="BE171" i="4"/>
  <c r="T171" i="4"/>
  <c r="R171" i="4"/>
  <c r="P171" i="4"/>
  <c r="BK171" i="4"/>
  <c r="J171" i="4"/>
  <c r="BF171" i="4" s="1"/>
  <c r="BI169" i="4"/>
  <c r="BH169" i="4"/>
  <c r="BG169" i="4"/>
  <c r="BE169" i="4"/>
  <c r="T169" i="4"/>
  <c r="R169" i="4"/>
  <c r="P169" i="4"/>
  <c r="BK169" i="4"/>
  <c r="J169" i="4"/>
  <c r="BF169" i="4" s="1"/>
  <c r="BI168" i="4"/>
  <c r="BH168" i="4"/>
  <c r="BG168" i="4"/>
  <c r="BE168" i="4"/>
  <c r="T168" i="4"/>
  <c r="R168" i="4"/>
  <c r="P168" i="4"/>
  <c r="BK168" i="4"/>
  <c r="J168" i="4"/>
  <c r="BF168" i="4" s="1"/>
  <c r="BI167" i="4"/>
  <c r="BH167" i="4"/>
  <c r="BG167" i="4"/>
  <c r="BE167" i="4"/>
  <c r="T167" i="4"/>
  <c r="R167" i="4"/>
  <c r="P167" i="4"/>
  <c r="BK167" i="4"/>
  <c r="J167" i="4"/>
  <c r="BF167" i="4" s="1"/>
  <c r="BI166" i="4"/>
  <c r="BH166" i="4"/>
  <c r="BG166" i="4"/>
  <c r="BE166" i="4"/>
  <c r="T166" i="4"/>
  <c r="R166" i="4"/>
  <c r="P166" i="4"/>
  <c r="BK166" i="4"/>
  <c r="J166" i="4"/>
  <c r="BF166" i="4" s="1"/>
  <c r="BI165" i="4"/>
  <c r="BH165" i="4"/>
  <c r="BG165" i="4"/>
  <c r="BE165" i="4"/>
  <c r="T165" i="4"/>
  <c r="R165" i="4"/>
  <c r="P165" i="4"/>
  <c r="BK165" i="4"/>
  <c r="J165" i="4"/>
  <c r="BF165" i="4" s="1"/>
  <c r="BI164" i="4"/>
  <c r="BH164" i="4"/>
  <c r="BG164" i="4"/>
  <c r="BE164" i="4"/>
  <c r="T164" i="4"/>
  <c r="R164" i="4"/>
  <c r="P164" i="4"/>
  <c r="BK164" i="4"/>
  <c r="J164" i="4"/>
  <c r="BF164" i="4" s="1"/>
  <c r="BI163" i="4"/>
  <c r="BH163" i="4"/>
  <c r="BG163" i="4"/>
  <c r="BE163" i="4"/>
  <c r="T163" i="4"/>
  <c r="R163" i="4"/>
  <c r="P163" i="4"/>
  <c r="BK163" i="4"/>
  <c r="J163" i="4"/>
  <c r="BF163" i="4" s="1"/>
  <c r="BI162" i="4"/>
  <c r="BH162" i="4"/>
  <c r="BG162" i="4"/>
  <c r="BE162" i="4"/>
  <c r="T162" i="4"/>
  <c r="R162" i="4"/>
  <c r="P162" i="4"/>
  <c r="BK162" i="4"/>
  <c r="J162" i="4"/>
  <c r="BF162" i="4" s="1"/>
  <c r="BI161" i="4"/>
  <c r="BH161" i="4"/>
  <c r="BG161" i="4"/>
  <c r="BE161" i="4"/>
  <c r="T161" i="4"/>
  <c r="R161" i="4"/>
  <c r="P161" i="4"/>
  <c r="BK161" i="4"/>
  <c r="J161" i="4"/>
  <c r="BF161" i="4" s="1"/>
  <c r="BI160" i="4"/>
  <c r="BH160" i="4"/>
  <c r="BG160" i="4"/>
  <c r="BE160" i="4"/>
  <c r="T160" i="4"/>
  <c r="R160" i="4"/>
  <c r="P160" i="4"/>
  <c r="BK160" i="4"/>
  <c r="J160" i="4"/>
  <c r="BF160" i="4" s="1"/>
  <c r="BI159" i="4"/>
  <c r="BH159" i="4"/>
  <c r="BG159" i="4"/>
  <c r="BE159" i="4"/>
  <c r="T159" i="4"/>
  <c r="R159" i="4"/>
  <c r="P159" i="4"/>
  <c r="BK159" i="4"/>
  <c r="J159" i="4"/>
  <c r="BF159" i="4" s="1"/>
  <c r="BI158" i="4"/>
  <c r="BH158" i="4"/>
  <c r="BG158" i="4"/>
  <c r="BE158" i="4"/>
  <c r="T158" i="4"/>
  <c r="R158" i="4"/>
  <c r="P158" i="4"/>
  <c r="BK158" i="4"/>
  <c r="J158" i="4"/>
  <c r="BF158" i="4" s="1"/>
  <c r="BI157" i="4"/>
  <c r="BH157" i="4"/>
  <c r="BG157" i="4"/>
  <c r="BE157" i="4"/>
  <c r="T157" i="4"/>
  <c r="R157" i="4"/>
  <c r="P157" i="4"/>
  <c r="BK157" i="4"/>
  <c r="J157" i="4"/>
  <c r="BF157" i="4" s="1"/>
  <c r="BI156" i="4"/>
  <c r="BH156" i="4"/>
  <c r="BG156" i="4"/>
  <c r="BE156" i="4"/>
  <c r="T156" i="4"/>
  <c r="R156" i="4"/>
  <c r="P156" i="4"/>
  <c r="BK156" i="4"/>
  <c r="J156" i="4"/>
  <c r="BF156" i="4" s="1"/>
  <c r="BI155" i="4"/>
  <c r="BH155" i="4"/>
  <c r="BG155" i="4"/>
  <c r="BE155" i="4"/>
  <c r="T155" i="4"/>
  <c r="R155" i="4"/>
  <c r="P155" i="4"/>
  <c r="BK155" i="4"/>
  <c r="J155" i="4"/>
  <c r="BF155" i="4" s="1"/>
  <c r="BI154" i="4"/>
  <c r="BH154" i="4"/>
  <c r="BG154" i="4"/>
  <c r="BE154" i="4"/>
  <c r="T154" i="4"/>
  <c r="R154" i="4"/>
  <c r="P154" i="4"/>
  <c r="BK154" i="4"/>
  <c r="J154" i="4"/>
  <c r="BF154" i="4" s="1"/>
  <c r="BI153" i="4"/>
  <c r="BH153" i="4"/>
  <c r="BG153" i="4"/>
  <c r="BE153" i="4"/>
  <c r="T153" i="4"/>
  <c r="R153" i="4"/>
  <c r="P153" i="4"/>
  <c r="BK153" i="4"/>
  <c r="J153" i="4"/>
  <c r="BF153" i="4" s="1"/>
  <c r="BI152" i="4"/>
  <c r="BH152" i="4"/>
  <c r="BG152" i="4"/>
  <c r="BE152" i="4"/>
  <c r="T152" i="4"/>
  <c r="R152" i="4"/>
  <c r="P152" i="4"/>
  <c r="BK152" i="4"/>
  <c r="J152" i="4"/>
  <c r="BF152" i="4" s="1"/>
  <c r="BI151" i="4"/>
  <c r="BH151" i="4"/>
  <c r="BG151" i="4"/>
  <c r="BE151" i="4"/>
  <c r="T151" i="4"/>
  <c r="R151" i="4"/>
  <c r="P151" i="4"/>
  <c r="BK151" i="4"/>
  <c r="J151" i="4"/>
  <c r="BF151" i="4" s="1"/>
  <c r="BI150" i="4"/>
  <c r="BH150" i="4"/>
  <c r="BG150" i="4"/>
  <c r="BE150" i="4"/>
  <c r="T150" i="4"/>
  <c r="R150" i="4"/>
  <c r="R149" i="4" s="1"/>
  <c r="P150" i="4"/>
  <c r="BK150" i="4"/>
  <c r="J150" i="4"/>
  <c r="BF150" i="4" s="1"/>
  <c r="BI148" i="4"/>
  <c r="BH148" i="4"/>
  <c r="BG148" i="4"/>
  <c r="BE148" i="4"/>
  <c r="T148" i="4"/>
  <c r="R148" i="4"/>
  <c r="P148" i="4"/>
  <c r="BK148" i="4"/>
  <c r="J148" i="4"/>
  <c r="BF148" i="4" s="1"/>
  <c r="BI147" i="4"/>
  <c r="BH147" i="4"/>
  <c r="BG147" i="4"/>
  <c r="BE147" i="4"/>
  <c r="T147" i="4"/>
  <c r="R147" i="4"/>
  <c r="P147" i="4"/>
  <c r="BK147" i="4"/>
  <c r="J147" i="4"/>
  <c r="BF147" i="4" s="1"/>
  <c r="BI146" i="4"/>
  <c r="BH146" i="4"/>
  <c r="BG146" i="4"/>
  <c r="BE146" i="4"/>
  <c r="T146" i="4"/>
  <c r="R146" i="4"/>
  <c r="P146" i="4"/>
  <c r="BK146" i="4"/>
  <c r="J146" i="4"/>
  <c r="BF146" i="4" s="1"/>
  <c r="BI145" i="4"/>
  <c r="BH145" i="4"/>
  <c r="BG145" i="4"/>
  <c r="BE145" i="4"/>
  <c r="T145" i="4"/>
  <c r="R145" i="4"/>
  <c r="P145" i="4"/>
  <c r="BK145" i="4"/>
  <c r="J145" i="4"/>
  <c r="BF145" i="4" s="1"/>
  <c r="BI144" i="4"/>
  <c r="BH144" i="4"/>
  <c r="BG144" i="4"/>
  <c r="BE144" i="4"/>
  <c r="T144" i="4"/>
  <c r="R144" i="4"/>
  <c r="P144" i="4"/>
  <c r="BK144" i="4"/>
  <c r="J144" i="4"/>
  <c r="BF144" i="4" s="1"/>
  <c r="BI143" i="4"/>
  <c r="BH143" i="4"/>
  <c r="BG143" i="4"/>
  <c r="BE143" i="4"/>
  <c r="T143" i="4"/>
  <c r="R143" i="4"/>
  <c r="P143" i="4"/>
  <c r="BK143" i="4"/>
  <c r="J143" i="4"/>
  <c r="BF143" i="4" s="1"/>
  <c r="BI142" i="4"/>
  <c r="BH142" i="4"/>
  <c r="BG142" i="4"/>
  <c r="BE142" i="4"/>
  <c r="T142" i="4"/>
  <c r="R142" i="4"/>
  <c r="P142" i="4"/>
  <c r="BK142" i="4"/>
  <c r="J142" i="4"/>
  <c r="BF142" i="4" s="1"/>
  <c r="BI141" i="4"/>
  <c r="BH141" i="4"/>
  <c r="BG141" i="4"/>
  <c r="BE141" i="4"/>
  <c r="T141" i="4"/>
  <c r="R141" i="4"/>
  <c r="P141" i="4"/>
  <c r="BK141" i="4"/>
  <c r="J141" i="4"/>
  <c r="BF141" i="4" s="1"/>
  <c r="BI140" i="4"/>
  <c r="BH140" i="4"/>
  <c r="BG140" i="4"/>
  <c r="BE140" i="4"/>
  <c r="T140" i="4"/>
  <c r="R140" i="4"/>
  <c r="P140" i="4"/>
  <c r="BK140" i="4"/>
  <c r="J140" i="4"/>
  <c r="BF140" i="4" s="1"/>
  <c r="BI139" i="4"/>
  <c r="BH139" i="4"/>
  <c r="BG139" i="4"/>
  <c r="BE139" i="4"/>
  <c r="T139" i="4"/>
  <c r="R139" i="4"/>
  <c r="P139" i="4"/>
  <c r="BK139" i="4"/>
  <c r="J139" i="4"/>
  <c r="BF139" i="4" s="1"/>
  <c r="BI138" i="4"/>
  <c r="BH138" i="4"/>
  <c r="BG138" i="4"/>
  <c r="BE138" i="4"/>
  <c r="T138" i="4"/>
  <c r="R138" i="4"/>
  <c r="P138" i="4"/>
  <c r="BK138" i="4"/>
  <c r="J138" i="4"/>
  <c r="BF138" i="4" s="1"/>
  <c r="BI137" i="4"/>
  <c r="BH137" i="4"/>
  <c r="BG137" i="4"/>
  <c r="BE137" i="4"/>
  <c r="T137" i="4"/>
  <c r="R137" i="4"/>
  <c r="P137" i="4"/>
  <c r="BK137" i="4"/>
  <c r="J137" i="4"/>
  <c r="BF137" i="4" s="1"/>
  <c r="BI136" i="4"/>
  <c r="BH136" i="4"/>
  <c r="BG136" i="4"/>
  <c r="BE136" i="4"/>
  <c r="T136" i="4"/>
  <c r="R136" i="4"/>
  <c r="P136" i="4"/>
  <c r="BK136" i="4"/>
  <c r="J136" i="4"/>
  <c r="BF136" i="4" s="1"/>
  <c r="BI135" i="4"/>
  <c r="BH135" i="4"/>
  <c r="BG135" i="4"/>
  <c r="BE135" i="4"/>
  <c r="T135" i="4"/>
  <c r="R135" i="4"/>
  <c r="P135" i="4"/>
  <c r="BK135" i="4"/>
  <c r="J135" i="4"/>
  <c r="BF135" i="4" s="1"/>
  <c r="BI134" i="4"/>
  <c r="BH134" i="4"/>
  <c r="BG134" i="4"/>
  <c r="BE134" i="4"/>
  <c r="T134" i="4"/>
  <c r="R134" i="4"/>
  <c r="P134" i="4"/>
  <c r="BK134" i="4"/>
  <c r="J134" i="4"/>
  <c r="BF134" i="4" s="1"/>
  <c r="BI133" i="4"/>
  <c r="BH133" i="4"/>
  <c r="BG133" i="4"/>
  <c r="BE133" i="4"/>
  <c r="T133" i="4"/>
  <c r="R133" i="4"/>
  <c r="P133" i="4"/>
  <c r="BK133" i="4"/>
  <c r="J133" i="4"/>
  <c r="BF133" i="4" s="1"/>
  <c r="BI132" i="4"/>
  <c r="BH132" i="4"/>
  <c r="BG132" i="4"/>
  <c r="BE132" i="4"/>
  <c r="T132" i="4"/>
  <c r="R132" i="4"/>
  <c r="P132" i="4"/>
  <c r="BK132" i="4"/>
  <c r="J132" i="4"/>
  <c r="BF132" i="4" s="1"/>
  <c r="BI131" i="4"/>
  <c r="BH131" i="4"/>
  <c r="BG131" i="4"/>
  <c r="BE131" i="4"/>
  <c r="T131" i="4"/>
  <c r="T130" i="4" s="1"/>
  <c r="R131" i="4"/>
  <c r="P131" i="4"/>
  <c r="P130" i="4" s="1"/>
  <c r="BK131" i="4"/>
  <c r="J131" i="4"/>
  <c r="BF131" i="4" s="1"/>
  <c r="J126" i="4"/>
  <c r="F123" i="4"/>
  <c r="E121" i="4"/>
  <c r="J96" i="4"/>
  <c r="F93" i="4"/>
  <c r="E91" i="4"/>
  <c r="J25" i="4"/>
  <c r="E25" i="4"/>
  <c r="J125" i="4" s="1"/>
  <c r="J95" i="4"/>
  <c r="J24" i="4"/>
  <c r="J22" i="4"/>
  <c r="E22" i="4"/>
  <c r="F96" i="4" s="1"/>
  <c r="J21" i="4"/>
  <c r="J19" i="4"/>
  <c r="E19" i="4"/>
  <c r="F95" i="4" s="1"/>
  <c r="J18" i="4"/>
  <c r="J16" i="4"/>
  <c r="J93" i="4" s="1"/>
  <c r="E7" i="4"/>
  <c r="E85" i="4" s="1"/>
  <c r="J41" i="3"/>
  <c r="J40" i="3"/>
  <c r="AY98" i="1" s="1"/>
  <c r="J39" i="3"/>
  <c r="AX98" i="1" s="1"/>
  <c r="BI199" i="3"/>
  <c r="BH199" i="3"/>
  <c r="BG199" i="3"/>
  <c r="BE199" i="3"/>
  <c r="T199" i="3"/>
  <c r="R199" i="3"/>
  <c r="P199" i="3"/>
  <c r="BK199" i="3"/>
  <c r="J199" i="3"/>
  <c r="BF199" i="3" s="1"/>
  <c r="BI198" i="3"/>
  <c r="BH198" i="3"/>
  <c r="BG198" i="3"/>
  <c r="BE198" i="3"/>
  <c r="T198" i="3"/>
  <c r="R198" i="3"/>
  <c r="P198" i="3"/>
  <c r="BK198" i="3"/>
  <c r="J198" i="3"/>
  <c r="BF198" i="3" s="1"/>
  <c r="BI197" i="3"/>
  <c r="BH197" i="3"/>
  <c r="BG197" i="3"/>
  <c r="BE197" i="3"/>
  <c r="T197" i="3"/>
  <c r="R197" i="3"/>
  <c r="P197" i="3"/>
  <c r="BK197" i="3"/>
  <c r="J197" i="3"/>
  <c r="BF197" i="3" s="1"/>
  <c r="BI196" i="3"/>
  <c r="BH196" i="3"/>
  <c r="BG196" i="3"/>
  <c r="BE196" i="3"/>
  <c r="T196" i="3"/>
  <c r="R196" i="3"/>
  <c r="P196" i="3"/>
  <c r="BK196" i="3"/>
  <c r="J196" i="3"/>
  <c r="BF196" i="3" s="1"/>
  <c r="BI195" i="3"/>
  <c r="BH195" i="3"/>
  <c r="BG195" i="3"/>
  <c r="BE195" i="3"/>
  <c r="T195" i="3"/>
  <c r="R195" i="3"/>
  <c r="R194" i="3" s="1"/>
  <c r="P195" i="3"/>
  <c r="BK195" i="3"/>
  <c r="BK194" i="3" s="1"/>
  <c r="J194" i="3" s="1"/>
  <c r="J113" i="3" s="1"/>
  <c r="J195" i="3"/>
  <c r="BF195" i="3" s="1"/>
  <c r="BI193" i="3"/>
  <c r="BH193" i="3"/>
  <c r="BG193" i="3"/>
  <c r="BE193" i="3"/>
  <c r="T193" i="3"/>
  <c r="R193" i="3"/>
  <c r="P193" i="3"/>
  <c r="BK193" i="3"/>
  <c r="J193" i="3"/>
  <c r="BF193" i="3" s="1"/>
  <c r="BI192" i="3"/>
  <c r="BH192" i="3"/>
  <c r="BG192" i="3"/>
  <c r="BE192" i="3"/>
  <c r="T192" i="3"/>
  <c r="R192" i="3"/>
  <c r="P192" i="3"/>
  <c r="BK192" i="3"/>
  <c r="J192" i="3"/>
  <c r="BF192" i="3" s="1"/>
  <c r="BI191" i="3"/>
  <c r="BH191" i="3"/>
  <c r="BG191" i="3"/>
  <c r="BE191" i="3"/>
  <c r="T191" i="3"/>
  <c r="R191" i="3"/>
  <c r="P191" i="3"/>
  <c r="BK191" i="3"/>
  <c r="J191" i="3"/>
  <c r="BF191" i="3" s="1"/>
  <c r="BI190" i="3"/>
  <c r="BH190" i="3"/>
  <c r="BG190" i="3"/>
  <c r="BE190" i="3"/>
  <c r="T190" i="3"/>
  <c r="R190" i="3"/>
  <c r="R189" i="3" s="1"/>
  <c r="P190" i="3"/>
  <c r="BK190" i="3"/>
  <c r="BK189" i="3" s="1"/>
  <c r="J189" i="3" s="1"/>
  <c r="J112" i="3" s="1"/>
  <c r="J190" i="3"/>
  <c r="BF190" i="3"/>
  <c r="BI188" i="3"/>
  <c r="BH188" i="3"/>
  <c r="BG188" i="3"/>
  <c r="BE188" i="3"/>
  <c r="T188" i="3"/>
  <c r="T187" i="3" s="1"/>
  <c r="R188" i="3"/>
  <c r="R187" i="3" s="1"/>
  <c r="P188" i="3"/>
  <c r="P187" i="3" s="1"/>
  <c r="BK188" i="3"/>
  <c r="BK187" i="3" s="1"/>
  <c r="J187" i="3" s="1"/>
  <c r="J111" i="3" s="1"/>
  <c r="J188" i="3"/>
  <c r="BF188" i="3"/>
  <c r="BI186" i="3"/>
  <c r="BH186" i="3"/>
  <c r="BG186" i="3"/>
  <c r="BE186" i="3"/>
  <c r="T186" i="3"/>
  <c r="R186" i="3"/>
  <c r="P186" i="3"/>
  <c r="BK186" i="3"/>
  <c r="J186" i="3"/>
  <c r="BF186" i="3" s="1"/>
  <c r="BI185" i="3"/>
  <c r="BH185" i="3"/>
  <c r="BG185" i="3"/>
  <c r="BE185" i="3"/>
  <c r="T185" i="3"/>
  <c r="R185" i="3"/>
  <c r="P185" i="3"/>
  <c r="BK185" i="3"/>
  <c r="J185" i="3"/>
  <c r="BF185" i="3" s="1"/>
  <c r="BI184" i="3"/>
  <c r="BH184" i="3"/>
  <c r="BG184" i="3"/>
  <c r="BE184" i="3"/>
  <c r="T184" i="3"/>
  <c r="R184" i="3"/>
  <c r="P184" i="3"/>
  <c r="BK184" i="3"/>
  <c r="J184" i="3"/>
  <c r="BF184" i="3" s="1"/>
  <c r="BI183" i="3"/>
  <c r="BH183" i="3"/>
  <c r="BG183" i="3"/>
  <c r="BE183" i="3"/>
  <c r="T183" i="3"/>
  <c r="R183" i="3"/>
  <c r="P183" i="3"/>
  <c r="BK183" i="3"/>
  <c r="J183" i="3"/>
  <c r="BF183" i="3" s="1"/>
  <c r="BI182" i="3"/>
  <c r="BH182" i="3"/>
  <c r="BG182" i="3"/>
  <c r="BE182" i="3"/>
  <c r="T182" i="3"/>
  <c r="R182" i="3"/>
  <c r="P182" i="3"/>
  <c r="BK182" i="3"/>
  <c r="J182" i="3"/>
  <c r="BF182" i="3" s="1"/>
  <c r="BI181" i="3"/>
  <c r="BH181" i="3"/>
  <c r="BG181" i="3"/>
  <c r="BE181" i="3"/>
  <c r="T181" i="3"/>
  <c r="R181" i="3"/>
  <c r="P181" i="3"/>
  <c r="BK181" i="3"/>
  <c r="J181" i="3"/>
  <c r="BF181" i="3" s="1"/>
  <c r="BI180" i="3"/>
  <c r="BH180" i="3"/>
  <c r="BG180" i="3"/>
  <c r="BE180" i="3"/>
  <c r="T180" i="3"/>
  <c r="R180" i="3"/>
  <c r="P180" i="3"/>
  <c r="BK180" i="3"/>
  <c r="J180" i="3"/>
  <c r="BF180" i="3" s="1"/>
  <c r="BI179" i="3"/>
  <c r="BH179" i="3"/>
  <c r="BG179" i="3"/>
  <c r="BE179" i="3"/>
  <c r="T179" i="3"/>
  <c r="R179" i="3"/>
  <c r="P179" i="3"/>
  <c r="BK179" i="3"/>
  <c r="J179" i="3"/>
  <c r="BF179" i="3" s="1"/>
  <c r="BI178" i="3"/>
  <c r="BH178" i="3"/>
  <c r="BG178" i="3"/>
  <c r="BE178" i="3"/>
  <c r="T178" i="3"/>
  <c r="R178" i="3"/>
  <c r="P178" i="3"/>
  <c r="BK178" i="3"/>
  <c r="J178" i="3"/>
  <c r="BF178" i="3" s="1"/>
  <c r="BI177" i="3"/>
  <c r="BH177" i="3"/>
  <c r="BG177" i="3"/>
  <c r="BE177" i="3"/>
  <c r="T177" i="3"/>
  <c r="T176" i="3" s="1"/>
  <c r="R177" i="3"/>
  <c r="P177" i="3"/>
  <c r="P176" i="3" s="1"/>
  <c r="BK177" i="3"/>
  <c r="J177" i="3"/>
  <c r="BF177" i="3" s="1"/>
  <c r="BI175" i="3"/>
  <c r="BH175" i="3"/>
  <c r="BG175" i="3"/>
  <c r="BE175" i="3"/>
  <c r="T175" i="3"/>
  <c r="T174" i="3" s="1"/>
  <c r="R175" i="3"/>
  <c r="R174" i="3" s="1"/>
  <c r="P175" i="3"/>
  <c r="P174" i="3" s="1"/>
  <c r="BK175" i="3"/>
  <c r="BK174" i="3" s="1"/>
  <c r="J174" i="3" s="1"/>
  <c r="J109" i="3" s="1"/>
  <c r="J175" i="3"/>
  <c r="BF175" i="3" s="1"/>
  <c r="BI173" i="3"/>
  <c r="BH173" i="3"/>
  <c r="BG173" i="3"/>
  <c r="BE173" i="3"/>
  <c r="T173" i="3"/>
  <c r="R173" i="3"/>
  <c r="P173" i="3"/>
  <c r="BK173" i="3"/>
  <c r="J173" i="3"/>
  <c r="BF173" i="3" s="1"/>
  <c r="BI172" i="3"/>
  <c r="BH172" i="3"/>
  <c r="BG172" i="3"/>
  <c r="BE172" i="3"/>
  <c r="T172" i="3"/>
  <c r="R172" i="3"/>
  <c r="P172" i="3"/>
  <c r="BK172" i="3"/>
  <c r="J172" i="3"/>
  <c r="BF172" i="3" s="1"/>
  <c r="BI171" i="3"/>
  <c r="BH171" i="3"/>
  <c r="BG171" i="3"/>
  <c r="BE171" i="3"/>
  <c r="T171" i="3"/>
  <c r="R171" i="3"/>
  <c r="P171" i="3"/>
  <c r="BK171" i="3"/>
  <c r="J171" i="3"/>
  <c r="BF171" i="3" s="1"/>
  <c r="BI170" i="3"/>
  <c r="BH170" i="3"/>
  <c r="BG170" i="3"/>
  <c r="BE170" i="3"/>
  <c r="T170" i="3"/>
  <c r="R170" i="3"/>
  <c r="P170" i="3"/>
  <c r="BK170" i="3"/>
  <c r="J170" i="3"/>
  <c r="BF170" i="3" s="1"/>
  <c r="BI169" i="3"/>
  <c r="BH169" i="3"/>
  <c r="BG169" i="3"/>
  <c r="BE169" i="3"/>
  <c r="T169" i="3"/>
  <c r="R169" i="3"/>
  <c r="P169" i="3"/>
  <c r="BK169" i="3"/>
  <c r="J169" i="3"/>
  <c r="BF169" i="3" s="1"/>
  <c r="BI168" i="3"/>
  <c r="BH168" i="3"/>
  <c r="BG168" i="3"/>
  <c r="BE168" i="3"/>
  <c r="T168" i="3"/>
  <c r="R168" i="3"/>
  <c r="P168" i="3"/>
  <c r="BK168" i="3"/>
  <c r="J168" i="3"/>
  <c r="BF168" i="3" s="1"/>
  <c r="BI167" i="3"/>
  <c r="BH167" i="3"/>
  <c r="BG167" i="3"/>
  <c r="BE167" i="3"/>
  <c r="T167" i="3"/>
  <c r="R167" i="3"/>
  <c r="P167" i="3"/>
  <c r="BK167" i="3"/>
  <c r="J167" i="3"/>
  <c r="BF167" i="3" s="1"/>
  <c r="BI166" i="3"/>
  <c r="BH166" i="3"/>
  <c r="BG166" i="3"/>
  <c r="BE166" i="3"/>
  <c r="T166" i="3"/>
  <c r="R166" i="3"/>
  <c r="R165" i="3" s="1"/>
  <c r="P166" i="3"/>
  <c r="BK166" i="3"/>
  <c r="BK165" i="3" s="1"/>
  <c r="J166" i="3"/>
  <c r="BF166" i="3" s="1"/>
  <c r="BI163" i="3"/>
  <c r="BH163" i="3"/>
  <c r="BG163" i="3"/>
  <c r="BE163" i="3"/>
  <c r="T163" i="3"/>
  <c r="R163" i="3"/>
  <c r="P163" i="3"/>
  <c r="BK163" i="3"/>
  <c r="J163" i="3"/>
  <c r="BF163" i="3" s="1"/>
  <c r="BI162" i="3"/>
  <c r="BH162" i="3"/>
  <c r="BG162" i="3"/>
  <c r="BE162" i="3"/>
  <c r="T162" i="3"/>
  <c r="T161" i="3" s="1"/>
  <c r="R162" i="3"/>
  <c r="P162" i="3"/>
  <c r="P161" i="3" s="1"/>
  <c r="BK162" i="3"/>
  <c r="J162" i="3"/>
  <c r="BF162" i="3" s="1"/>
  <c r="BI160" i="3"/>
  <c r="BH160" i="3"/>
  <c r="BG160" i="3"/>
  <c r="BE160" i="3"/>
  <c r="T160" i="3"/>
  <c r="T159" i="3" s="1"/>
  <c r="R160" i="3"/>
  <c r="R159" i="3" s="1"/>
  <c r="P160" i="3"/>
  <c r="P159" i="3" s="1"/>
  <c r="BK160" i="3"/>
  <c r="BK159" i="3" s="1"/>
  <c r="J159" i="3" s="1"/>
  <c r="J105" i="3" s="1"/>
  <c r="J160" i="3"/>
  <c r="BF160" i="3" s="1"/>
  <c r="BI158" i="3"/>
  <c r="BH158" i="3"/>
  <c r="BG158" i="3"/>
  <c r="BE158" i="3"/>
  <c r="T158" i="3"/>
  <c r="R158" i="3"/>
  <c r="P158" i="3"/>
  <c r="BK158" i="3"/>
  <c r="J158" i="3"/>
  <c r="BF158" i="3" s="1"/>
  <c r="BI157" i="3"/>
  <c r="BH157" i="3"/>
  <c r="BG157" i="3"/>
  <c r="BE157" i="3"/>
  <c r="T157" i="3"/>
  <c r="R157" i="3"/>
  <c r="P157" i="3"/>
  <c r="BK157" i="3"/>
  <c r="J157" i="3"/>
  <c r="BF157" i="3" s="1"/>
  <c r="BI156" i="3"/>
  <c r="BH156" i="3"/>
  <c r="BG156" i="3"/>
  <c r="BE156" i="3"/>
  <c r="T156" i="3"/>
  <c r="R156" i="3"/>
  <c r="P156" i="3"/>
  <c r="BK156" i="3"/>
  <c r="J156" i="3"/>
  <c r="BF156" i="3" s="1"/>
  <c r="BI155" i="3"/>
  <c r="BH155" i="3"/>
  <c r="BG155" i="3"/>
  <c r="BE155" i="3"/>
  <c r="T155" i="3"/>
  <c r="R155" i="3"/>
  <c r="R154" i="3" s="1"/>
  <c r="P155" i="3"/>
  <c r="BK155" i="3"/>
  <c r="J155" i="3"/>
  <c r="BF155" i="3" s="1"/>
  <c r="BI153" i="3"/>
  <c r="BH153" i="3"/>
  <c r="BG153" i="3"/>
  <c r="BE153" i="3"/>
  <c r="T153" i="3"/>
  <c r="T152" i="3" s="1"/>
  <c r="R153" i="3"/>
  <c r="R152" i="3" s="1"/>
  <c r="P153" i="3"/>
  <c r="P152" i="3" s="1"/>
  <c r="BK153" i="3"/>
  <c r="BK152" i="3" s="1"/>
  <c r="J152" i="3" s="1"/>
  <c r="J103" i="3" s="1"/>
  <c r="J153" i="3"/>
  <c r="BF153" i="3" s="1"/>
  <c r="BI151" i="3"/>
  <c r="BH151" i="3"/>
  <c r="BG151" i="3"/>
  <c r="BE151" i="3"/>
  <c r="T151" i="3"/>
  <c r="R151" i="3"/>
  <c r="P151" i="3"/>
  <c r="BK151" i="3"/>
  <c r="J151" i="3"/>
  <c r="BF151" i="3" s="1"/>
  <c r="BI150" i="3"/>
  <c r="BH150" i="3"/>
  <c r="BG150" i="3"/>
  <c r="BE150" i="3"/>
  <c r="T150" i="3"/>
  <c r="R150" i="3"/>
  <c r="P150" i="3"/>
  <c r="BK150" i="3"/>
  <c r="J150" i="3"/>
  <c r="BF150" i="3" s="1"/>
  <c r="BI149" i="3"/>
  <c r="BH149" i="3"/>
  <c r="BG149" i="3"/>
  <c r="BE149" i="3"/>
  <c r="T149" i="3"/>
  <c r="R149" i="3"/>
  <c r="P149" i="3"/>
  <c r="BK149" i="3"/>
  <c r="J149" i="3"/>
  <c r="BF149" i="3" s="1"/>
  <c r="BI148" i="3"/>
  <c r="BH148" i="3"/>
  <c r="BG148" i="3"/>
  <c r="BE148" i="3"/>
  <c r="T148" i="3"/>
  <c r="R148" i="3"/>
  <c r="P148" i="3"/>
  <c r="BK148" i="3"/>
  <c r="J148" i="3"/>
  <c r="BF148" i="3" s="1"/>
  <c r="BI147" i="3"/>
  <c r="BH147" i="3"/>
  <c r="BG147" i="3"/>
  <c r="BE147" i="3"/>
  <c r="T147" i="3"/>
  <c r="R147" i="3"/>
  <c r="P147" i="3"/>
  <c r="BK147" i="3"/>
  <c r="J147" i="3"/>
  <c r="BF147" i="3" s="1"/>
  <c r="BI146" i="3"/>
  <c r="BH146" i="3"/>
  <c r="BG146" i="3"/>
  <c r="BE146" i="3"/>
  <c r="T146" i="3"/>
  <c r="R146" i="3"/>
  <c r="P146" i="3"/>
  <c r="BK146" i="3"/>
  <c r="J146" i="3"/>
  <c r="BF146" i="3" s="1"/>
  <c r="BI145" i="3"/>
  <c r="BH145" i="3"/>
  <c r="BG145" i="3"/>
  <c r="BE145" i="3"/>
  <c r="T145" i="3"/>
  <c r="R145" i="3"/>
  <c r="P145" i="3"/>
  <c r="BK145" i="3"/>
  <c r="J145" i="3"/>
  <c r="BF145" i="3" s="1"/>
  <c r="BI144" i="3"/>
  <c r="BH144" i="3"/>
  <c r="BG144" i="3"/>
  <c r="BE144" i="3"/>
  <c r="T144" i="3"/>
  <c r="R144" i="3"/>
  <c r="P144" i="3"/>
  <c r="BK144" i="3"/>
  <c r="J144" i="3"/>
  <c r="BF144" i="3" s="1"/>
  <c r="BI143" i="3"/>
  <c r="BH143" i="3"/>
  <c r="BG143" i="3"/>
  <c r="BE143" i="3"/>
  <c r="T143" i="3"/>
  <c r="R143" i="3"/>
  <c r="P143" i="3"/>
  <c r="BK143" i="3"/>
  <c r="J143" i="3"/>
  <c r="BF143" i="3" s="1"/>
  <c r="BI142" i="3"/>
  <c r="BH142" i="3"/>
  <c r="BG142" i="3"/>
  <c r="BE142" i="3"/>
  <c r="T142" i="3"/>
  <c r="R142" i="3"/>
  <c r="P142" i="3"/>
  <c r="BK142" i="3"/>
  <c r="J142" i="3"/>
  <c r="BF142" i="3" s="1"/>
  <c r="BI141" i="3"/>
  <c r="BH141" i="3"/>
  <c r="BG141" i="3"/>
  <c r="BE141" i="3"/>
  <c r="T141" i="3"/>
  <c r="R141" i="3"/>
  <c r="P141" i="3"/>
  <c r="BK141" i="3"/>
  <c r="J141" i="3"/>
  <c r="BF141" i="3" s="1"/>
  <c r="BI140" i="3"/>
  <c r="BH140" i="3"/>
  <c r="BG140" i="3"/>
  <c r="BE140" i="3"/>
  <c r="J37" i="3" s="1"/>
  <c r="AV98" i="1" s="1"/>
  <c r="T140" i="3"/>
  <c r="T139" i="3"/>
  <c r="R140" i="3"/>
  <c r="R139" i="3"/>
  <c r="P140" i="3"/>
  <c r="P139" i="3"/>
  <c r="BK140" i="3"/>
  <c r="J140" i="3"/>
  <c r="BF140" i="3" s="1"/>
  <c r="J134" i="3"/>
  <c r="F131" i="3"/>
  <c r="E129" i="3"/>
  <c r="J96" i="3"/>
  <c r="F93" i="3"/>
  <c r="E91" i="3"/>
  <c r="J25" i="3"/>
  <c r="E25" i="3"/>
  <c r="J133" i="3"/>
  <c r="J95" i="3"/>
  <c r="J24" i="3"/>
  <c r="J22" i="3"/>
  <c r="E22" i="3"/>
  <c r="F96" i="3" s="1"/>
  <c r="J21" i="3"/>
  <c r="J19" i="3"/>
  <c r="E19" i="3"/>
  <c r="F95" i="3" s="1"/>
  <c r="J18" i="3"/>
  <c r="J16" i="3"/>
  <c r="J93" i="3" s="1"/>
  <c r="E7" i="3"/>
  <c r="E85" i="3" s="1"/>
  <c r="J39" i="2"/>
  <c r="J38" i="2"/>
  <c r="AY96" i="1" s="1"/>
  <c r="J37" i="2"/>
  <c r="AX96" i="1" s="1"/>
  <c r="BI494" i="2"/>
  <c r="BH494" i="2"/>
  <c r="BG494" i="2"/>
  <c r="BE494" i="2"/>
  <c r="T494" i="2"/>
  <c r="T493" i="2"/>
  <c r="R494" i="2"/>
  <c r="R493" i="2" s="1"/>
  <c r="P494" i="2"/>
  <c r="P493" i="2" s="1"/>
  <c r="BK494" i="2"/>
  <c r="BK493" i="2" s="1"/>
  <c r="J493" i="2" s="1"/>
  <c r="J125" i="2" s="1"/>
  <c r="J494" i="2"/>
  <c r="BF494" i="2" s="1"/>
  <c r="BI492" i="2"/>
  <c r="BH492" i="2"/>
  <c r="BG492" i="2"/>
  <c r="BE492" i="2"/>
  <c r="T492" i="2"/>
  <c r="R492" i="2"/>
  <c r="P492" i="2"/>
  <c r="BK492" i="2"/>
  <c r="J492" i="2"/>
  <c r="BF492" i="2" s="1"/>
  <c r="BI491" i="2"/>
  <c r="BH491" i="2"/>
  <c r="BG491" i="2"/>
  <c r="BE491" i="2"/>
  <c r="T491" i="2"/>
  <c r="T490" i="2" s="1"/>
  <c r="R491" i="2"/>
  <c r="R490" i="2"/>
  <c r="P491" i="2"/>
  <c r="BK491" i="2"/>
  <c r="BK490" i="2" s="1"/>
  <c r="J490" i="2" s="1"/>
  <c r="J124" i="2" s="1"/>
  <c r="J491" i="2"/>
  <c r="BF491" i="2" s="1"/>
  <c r="BI489" i="2"/>
  <c r="BH489" i="2"/>
  <c r="BG489" i="2"/>
  <c r="BE489" i="2"/>
  <c r="T489" i="2"/>
  <c r="R489" i="2"/>
  <c r="P489" i="2"/>
  <c r="BK489" i="2"/>
  <c r="J489" i="2"/>
  <c r="BF489" i="2" s="1"/>
  <c r="BI488" i="2"/>
  <c r="BH488" i="2"/>
  <c r="BG488" i="2"/>
  <c r="BE488" i="2"/>
  <c r="T488" i="2"/>
  <c r="R488" i="2"/>
  <c r="P488" i="2"/>
  <c r="BK488" i="2"/>
  <c r="J488" i="2"/>
  <c r="BF488" i="2" s="1"/>
  <c r="BI487" i="2"/>
  <c r="BH487" i="2"/>
  <c r="BG487" i="2"/>
  <c r="BE487" i="2"/>
  <c r="T487" i="2"/>
  <c r="R487" i="2"/>
  <c r="P487" i="2"/>
  <c r="BK487" i="2"/>
  <c r="J487" i="2"/>
  <c r="BF487" i="2" s="1"/>
  <c r="BI486" i="2"/>
  <c r="BH486" i="2"/>
  <c r="BG486" i="2"/>
  <c r="BE486" i="2"/>
  <c r="T486" i="2"/>
  <c r="R486" i="2"/>
  <c r="P486" i="2"/>
  <c r="BK486" i="2"/>
  <c r="J486" i="2"/>
  <c r="BF486" i="2" s="1"/>
  <c r="BI485" i="2"/>
  <c r="BH485" i="2"/>
  <c r="BG485" i="2"/>
  <c r="BE485" i="2"/>
  <c r="T485" i="2"/>
  <c r="R485" i="2"/>
  <c r="P485" i="2"/>
  <c r="BK485" i="2"/>
  <c r="J485" i="2"/>
  <c r="BF485" i="2" s="1"/>
  <c r="BI484" i="2"/>
  <c r="BH484" i="2"/>
  <c r="BG484" i="2"/>
  <c r="BE484" i="2"/>
  <c r="T484" i="2"/>
  <c r="T483" i="2"/>
  <c r="R484" i="2"/>
  <c r="P484" i="2"/>
  <c r="P483" i="2" s="1"/>
  <c r="BK484" i="2"/>
  <c r="J484" i="2"/>
  <c r="BF484" i="2" s="1"/>
  <c r="BI482" i="2"/>
  <c r="BH482" i="2"/>
  <c r="BG482" i="2"/>
  <c r="BE482" i="2"/>
  <c r="T482" i="2"/>
  <c r="R482" i="2"/>
  <c r="P482" i="2"/>
  <c r="BK482" i="2"/>
  <c r="J482" i="2"/>
  <c r="BF482" i="2" s="1"/>
  <c r="BI481" i="2"/>
  <c r="BH481" i="2"/>
  <c r="BG481" i="2"/>
  <c r="BE481" i="2"/>
  <c r="T481" i="2"/>
  <c r="R481" i="2"/>
  <c r="P481" i="2"/>
  <c r="BK481" i="2"/>
  <c r="J481" i="2"/>
  <c r="BF481" i="2" s="1"/>
  <c r="BI480" i="2"/>
  <c r="BH480" i="2"/>
  <c r="BG480" i="2"/>
  <c r="BE480" i="2"/>
  <c r="T480" i="2"/>
  <c r="R480" i="2"/>
  <c r="P480" i="2"/>
  <c r="BK480" i="2"/>
  <c r="J480" i="2"/>
  <c r="BF480" i="2"/>
  <c r="BI479" i="2"/>
  <c r="BH479" i="2"/>
  <c r="BG479" i="2"/>
  <c r="BE479" i="2"/>
  <c r="T479" i="2"/>
  <c r="R479" i="2"/>
  <c r="R478" i="2" s="1"/>
  <c r="P479" i="2"/>
  <c r="P478" i="2" s="1"/>
  <c r="BK479" i="2"/>
  <c r="BK478" i="2" s="1"/>
  <c r="J478" i="2" s="1"/>
  <c r="J122" i="2" s="1"/>
  <c r="J479" i="2"/>
  <c r="BF479" i="2" s="1"/>
  <c r="BI477" i="2"/>
  <c r="BH477" i="2"/>
  <c r="BG477" i="2"/>
  <c r="BE477" i="2"/>
  <c r="T477" i="2"/>
  <c r="R477" i="2"/>
  <c r="R474" i="2" s="1"/>
  <c r="P477" i="2"/>
  <c r="BK477" i="2"/>
  <c r="J477" i="2"/>
  <c r="BF477" i="2" s="1"/>
  <c r="BI476" i="2"/>
  <c r="BH476" i="2"/>
  <c r="BG476" i="2"/>
  <c r="BE476" i="2"/>
  <c r="T476" i="2"/>
  <c r="R476" i="2"/>
  <c r="P476" i="2"/>
  <c r="BK476" i="2"/>
  <c r="J476" i="2"/>
  <c r="BF476" i="2" s="1"/>
  <c r="BI475" i="2"/>
  <c r="BH475" i="2"/>
  <c r="BG475" i="2"/>
  <c r="BE475" i="2"/>
  <c r="T475" i="2"/>
  <c r="T474" i="2" s="1"/>
  <c r="R475" i="2"/>
  <c r="P475" i="2"/>
  <c r="BK475" i="2"/>
  <c r="J475" i="2"/>
  <c r="BF475" i="2" s="1"/>
  <c r="BI473" i="2"/>
  <c r="BH473" i="2"/>
  <c r="BG473" i="2"/>
  <c r="BE473" i="2"/>
  <c r="T473" i="2"/>
  <c r="R473" i="2"/>
  <c r="P473" i="2"/>
  <c r="BK473" i="2"/>
  <c r="J473" i="2"/>
  <c r="BF473" i="2" s="1"/>
  <c r="BI472" i="2"/>
  <c r="BH472" i="2"/>
  <c r="BG472" i="2"/>
  <c r="BE472" i="2"/>
  <c r="T472" i="2"/>
  <c r="R472" i="2"/>
  <c r="P472" i="2"/>
  <c r="BK472" i="2"/>
  <c r="J472" i="2"/>
  <c r="BF472" i="2" s="1"/>
  <c r="BI471" i="2"/>
  <c r="BH471" i="2"/>
  <c r="BG471" i="2"/>
  <c r="BE471" i="2"/>
  <c r="T471" i="2"/>
  <c r="R471" i="2"/>
  <c r="P471" i="2"/>
  <c r="BK471" i="2"/>
  <c r="J471" i="2"/>
  <c r="BF471" i="2" s="1"/>
  <c r="BI470" i="2"/>
  <c r="BH470" i="2"/>
  <c r="BG470" i="2"/>
  <c r="BE470" i="2"/>
  <c r="T470" i="2"/>
  <c r="R470" i="2"/>
  <c r="P470" i="2"/>
  <c r="BK470" i="2"/>
  <c r="J470" i="2"/>
  <c r="BF470" i="2" s="1"/>
  <c r="BI469" i="2"/>
  <c r="BH469" i="2"/>
  <c r="BG469" i="2"/>
  <c r="BE469" i="2"/>
  <c r="T469" i="2"/>
  <c r="T468" i="2" s="1"/>
  <c r="R469" i="2"/>
  <c r="R468" i="2"/>
  <c r="P469" i="2"/>
  <c r="BK469" i="2"/>
  <c r="J469" i="2"/>
  <c r="BF469" i="2" s="1"/>
  <c r="BI467" i="2"/>
  <c r="BH467" i="2"/>
  <c r="BG467" i="2"/>
  <c r="BE467" i="2"/>
  <c r="T467" i="2"/>
  <c r="R467" i="2"/>
  <c r="P467" i="2"/>
  <c r="BK467" i="2"/>
  <c r="J467" i="2"/>
  <c r="BF467" i="2" s="1"/>
  <c r="BI466" i="2"/>
  <c r="BH466" i="2"/>
  <c r="BG466" i="2"/>
  <c r="BE466" i="2"/>
  <c r="T466" i="2"/>
  <c r="R466" i="2"/>
  <c r="P466" i="2"/>
  <c r="BK466" i="2"/>
  <c r="J466" i="2"/>
  <c r="BF466" i="2" s="1"/>
  <c r="BI465" i="2"/>
  <c r="BH465" i="2"/>
  <c r="BG465" i="2"/>
  <c r="BE465" i="2"/>
  <c r="T465" i="2"/>
  <c r="R465" i="2"/>
  <c r="R464" i="2" s="1"/>
  <c r="P465" i="2"/>
  <c r="BK465" i="2"/>
  <c r="J465" i="2"/>
  <c r="BF465" i="2" s="1"/>
  <c r="BI463" i="2"/>
  <c r="BH463" i="2"/>
  <c r="BG463" i="2"/>
  <c r="BE463" i="2"/>
  <c r="T463" i="2"/>
  <c r="R463" i="2"/>
  <c r="P463" i="2"/>
  <c r="BK463" i="2"/>
  <c r="J463" i="2"/>
  <c r="BF463" i="2" s="1"/>
  <c r="BI462" i="2"/>
  <c r="BH462" i="2"/>
  <c r="BG462" i="2"/>
  <c r="BE462" i="2"/>
  <c r="T462" i="2"/>
  <c r="R462" i="2"/>
  <c r="P462" i="2"/>
  <c r="BK462" i="2"/>
  <c r="J462" i="2"/>
  <c r="BF462" i="2" s="1"/>
  <c r="BI461" i="2"/>
  <c r="BH461" i="2"/>
  <c r="BG461" i="2"/>
  <c r="BE461" i="2"/>
  <c r="T461" i="2"/>
  <c r="R461" i="2"/>
  <c r="P461" i="2"/>
  <c r="BK461" i="2"/>
  <c r="J461" i="2"/>
  <c r="BF461" i="2" s="1"/>
  <c r="BI460" i="2"/>
  <c r="BH460" i="2"/>
  <c r="BG460" i="2"/>
  <c r="BE460" i="2"/>
  <c r="T460" i="2"/>
  <c r="R460" i="2"/>
  <c r="P460" i="2"/>
  <c r="BK460" i="2"/>
  <c r="J460" i="2"/>
  <c r="BF460" i="2" s="1"/>
  <c r="BI459" i="2"/>
  <c r="BH459" i="2"/>
  <c r="BG459" i="2"/>
  <c r="BE459" i="2"/>
  <c r="T459" i="2"/>
  <c r="R459" i="2"/>
  <c r="P459" i="2"/>
  <c r="BK459" i="2"/>
  <c r="J459" i="2"/>
  <c r="BF459" i="2" s="1"/>
  <c r="BI458" i="2"/>
  <c r="BH458" i="2"/>
  <c r="BG458" i="2"/>
  <c r="BE458" i="2"/>
  <c r="T458" i="2"/>
  <c r="R458" i="2"/>
  <c r="P458" i="2"/>
  <c r="BK458" i="2"/>
  <c r="J458" i="2"/>
  <c r="BF458" i="2" s="1"/>
  <c r="BI457" i="2"/>
  <c r="BH457" i="2"/>
  <c r="BG457" i="2"/>
  <c r="BE457" i="2"/>
  <c r="T457" i="2"/>
  <c r="R457" i="2"/>
  <c r="P457" i="2"/>
  <c r="BK457" i="2"/>
  <c r="J457" i="2"/>
  <c r="BF457" i="2" s="1"/>
  <c r="BI456" i="2"/>
  <c r="BH456" i="2"/>
  <c r="BG456" i="2"/>
  <c r="BE456" i="2"/>
  <c r="T456" i="2"/>
  <c r="R456" i="2"/>
  <c r="P456" i="2"/>
  <c r="BK456" i="2"/>
  <c r="J456" i="2"/>
  <c r="BF456" i="2" s="1"/>
  <c r="BI455" i="2"/>
  <c r="BH455" i="2"/>
  <c r="BG455" i="2"/>
  <c r="BE455" i="2"/>
  <c r="T455" i="2"/>
  <c r="R455" i="2"/>
  <c r="P455" i="2"/>
  <c r="BK455" i="2"/>
  <c r="J455" i="2"/>
  <c r="BF455" i="2" s="1"/>
  <c r="BI454" i="2"/>
  <c r="BH454" i="2"/>
  <c r="BG454" i="2"/>
  <c r="BE454" i="2"/>
  <c r="T454" i="2"/>
  <c r="R454" i="2"/>
  <c r="P454" i="2"/>
  <c r="BK454" i="2"/>
  <c r="J454" i="2"/>
  <c r="BF454" i="2" s="1"/>
  <c r="BI453" i="2"/>
  <c r="BH453" i="2"/>
  <c r="BG453" i="2"/>
  <c r="BE453" i="2"/>
  <c r="T453" i="2"/>
  <c r="R453" i="2"/>
  <c r="P453" i="2"/>
  <c r="BK453" i="2"/>
  <c r="J453" i="2"/>
  <c r="BF453" i="2" s="1"/>
  <c r="BI452" i="2"/>
  <c r="BH452" i="2"/>
  <c r="BG452" i="2"/>
  <c r="BE452" i="2"/>
  <c r="T452" i="2"/>
  <c r="R452" i="2"/>
  <c r="P452" i="2"/>
  <c r="BK452" i="2"/>
  <c r="J452" i="2"/>
  <c r="BF452" i="2" s="1"/>
  <c r="BI451" i="2"/>
  <c r="BH451" i="2"/>
  <c r="BG451" i="2"/>
  <c r="BE451" i="2"/>
  <c r="T451" i="2"/>
  <c r="R451" i="2"/>
  <c r="P451" i="2"/>
  <c r="BK451" i="2"/>
  <c r="J451" i="2"/>
  <c r="BF451" i="2" s="1"/>
  <c r="BI450" i="2"/>
  <c r="BH450" i="2"/>
  <c r="BG450" i="2"/>
  <c r="BE450" i="2"/>
  <c r="T450" i="2"/>
  <c r="R450" i="2"/>
  <c r="P450" i="2"/>
  <c r="BK450" i="2"/>
  <c r="J450" i="2"/>
  <c r="BF450" i="2" s="1"/>
  <c r="BI449" i="2"/>
  <c r="BH449" i="2"/>
  <c r="BG449" i="2"/>
  <c r="BE449" i="2"/>
  <c r="T449" i="2"/>
  <c r="R449" i="2"/>
  <c r="P449" i="2"/>
  <c r="BK449" i="2"/>
  <c r="J449" i="2"/>
  <c r="BF449" i="2" s="1"/>
  <c r="BI448" i="2"/>
  <c r="BH448" i="2"/>
  <c r="BG448" i="2"/>
  <c r="BE448" i="2"/>
  <c r="T448" i="2"/>
  <c r="R448" i="2"/>
  <c r="P448" i="2"/>
  <c r="BK448" i="2"/>
  <c r="J448" i="2"/>
  <c r="BF448" i="2" s="1"/>
  <c r="BI447" i="2"/>
  <c r="BH447" i="2"/>
  <c r="BG447" i="2"/>
  <c r="BE447" i="2"/>
  <c r="T447" i="2"/>
  <c r="R447" i="2"/>
  <c r="P447" i="2"/>
  <c r="BK447" i="2"/>
  <c r="J447" i="2"/>
  <c r="BF447" i="2" s="1"/>
  <c r="BI446" i="2"/>
  <c r="BH446" i="2"/>
  <c r="BG446" i="2"/>
  <c r="BE446" i="2"/>
  <c r="T446" i="2"/>
  <c r="R446" i="2"/>
  <c r="P446" i="2"/>
  <c r="BK446" i="2"/>
  <c r="J446" i="2"/>
  <c r="BF446" i="2" s="1"/>
  <c r="BI445" i="2"/>
  <c r="BH445" i="2"/>
  <c r="BG445" i="2"/>
  <c r="BE445" i="2"/>
  <c r="T445" i="2"/>
  <c r="R445" i="2"/>
  <c r="P445" i="2"/>
  <c r="BK445" i="2"/>
  <c r="J445" i="2"/>
  <c r="BF445" i="2" s="1"/>
  <c r="BI444" i="2"/>
  <c r="BH444" i="2"/>
  <c r="BG444" i="2"/>
  <c r="BE444" i="2"/>
  <c r="T444" i="2"/>
  <c r="R444" i="2"/>
  <c r="P444" i="2"/>
  <c r="BK444" i="2"/>
  <c r="J444" i="2"/>
  <c r="BF444" i="2" s="1"/>
  <c r="BI443" i="2"/>
  <c r="BH443" i="2"/>
  <c r="BG443" i="2"/>
  <c r="BE443" i="2"/>
  <c r="T443" i="2"/>
  <c r="R443" i="2"/>
  <c r="P443" i="2"/>
  <c r="BK443" i="2"/>
  <c r="J443" i="2"/>
  <c r="BF443" i="2" s="1"/>
  <c r="BI442" i="2"/>
  <c r="BH442" i="2"/>
  <c r="BG442" i="2"/>
  <c r="BE442" i="2"/>
  <c r="T442" i="2"/>
  <c r="R442" i="2"/>
  <c r="P442" i="2"/>
  <c r="BK442" i="2"/>
  <c r="J442" i="2"/>
  <c r="BF442" i="2" s="1"/>
  <c r="BI441" i="2"/>
  <c r="BH441" i="2"/>
  <c r="BG441" i="2"/>
  <c r="BE441" i="2"/>
  <c r="T441" i="2"/>
  <c r="R441" i="2"/>
  <c r="P441" i="2"/>
  <c r="BK441" i="2"/>
  <c r="J441" i="2"/>
  <c r="BF441" i="2" s="1"/>
  <c r="BI440" i="2"/>
  <c r="BH440" i="2"/>
  <c r="BG440" i="2"/>
  <c r="BE440" i="2"/>
  <c r="T440" i="2"/>
  <c r="R440" i="2"/>
  <c r="P440" i="2"/>
  <c r="BK440" i="2"/>
  <c r="J440" i="2"/>
  <c r="BF440" i="2" s="1"/>
  <c r="BI439" i="2"/>
  <c r="BH439" i="2"/>
  <c r="BG439" i="2"/>
  <c r="BE439" i="2"/>
  <c r="T439" i="2"/>
  <c r="R439" i="2"/>
  <c r="P439" i="2"/>
  <c r="BK439" i="2"/>
  <c r="J439" i="2"/>
  <c r="BF439" i="2" s="1"/>
  <c r="BI438" i="2"/>
  <c r="BH438" i="2"/>
  <c r="BG438" i="2"/>
  <c r="BE438" i="2"/>
  <c r="T438" i="2"/>
  <c r="R438" i="2"/>
  <c r="P438" i="2"/>
  <c r="BK438" i="2"/>
  <c r="J438" i="2"/>
  <c r="BF438" i="2" s="1"/>
  <c r="BI437" i="2"/>
  <c r="BH437" i="2"/>
  <c r="BG437" i="2"/>
  <c r="BE437" i="2"/>
  <c r="T437" i="2"/>
  <c r="R437" i="2"/>
  <c r="P437" i="2"/>
  <c r="BK437" i="2"/>
  <c r="J437" i="2"/>
  <c r="BF437" i="2" s="1"/>
  <c r="BI436" i="2"/>
  <c r="BH436" i="2"/>
  <c r="BG436" i="2"/>
  <c r="BE436" i="2"/>
  <c r="T436" i="2"/>
  <c r="R436" i="2"/>
  <c r="P436" i="2"/>
  <c r="BK436" i="2"/>
  <c r="J436" i="2"/>
  <c r="BF436" i="2" s="1"/>
  <c r="BI435" i="2"/>
  <c r="BH435" i="2"/>
  <c r="BG435" i="2"/>
  <c r="BE435" i="2"/>
  <c r="T435" i="2"/>
  <c r="R435" i="2"/>
  <c r="P435" i="2"/>
  <c r="BK435" i="2"/>
  <c r="J435" i="2"/>
  <c r="BF435" i="2" s="1"/>
  <c r="BI434" i="2"/>
  <c r="BH434" i="2"/>
  <c r="BG434" i="2"/>
  <c r="BE434" i="2"/>
  <c r="T434" i="2"/>
  <c r="R434" i="2"/>
  <c r="P434" i="2"/>
  <c r="BK434" i="2"/>
  <c r="J434" i="2"/>
  <c r="BF434" i="2" s="1"/>
  <c r="BI433" i="2"/>
  <c r="BH433" i="2"/>
  <c r="BG433" i="2"/>
  <c r="BE433" i="2"/>
  <c r="T433" i="2"/>
  <c r="R433" i="2"/>
  <c r="P433" i="2"/>
  <c r="BK433" i="2"/>
  <c r="J433" i="2"/>
  <c r="BF433" i="2" s="1"/>
  <c r="BI432" i="2"/>
  <c r="BH432" i="2"/>
  <c r="BG432" i="2"/>
  <c r="BE432" i="2"/>
  <c r="T432" i="2"/>
  <c r="R432" i="2"/>
  <c r="P432" i="2"/>
  <c r="BK432" i="2"/>
  <c r="J432" i="2"/>
  <c r="BF432" i="2" s="1"/>
  <c r="BI431" i="2"/>
  <c r="BH431" i="2"/>
  <c r="BG431" i="2"/>
  <c r="BE431" i="2"/>
  <c r="T431" i="2"/>
  <c r="R431" i="2"/>
  <c r="P431" i="2"/>
  <c r="BK431" i="2"/>
  <c r="J431" i="2"/>
  <c r="BF431" i="2" s="1"/>
  <c r="BI430" i="2"/>
  <c r="BH430" i="2"/>
  <c r="BG430" i="2"/>
  <c r="BE430" i="2"/>
  <c r="T430" i="2"/>
  <c r="R430" i="2"/>
  <c r="P430" i="2"/>
  <c r="BK430" i="2"/>
  <c r="J430" i="2"/>
  <c r="BF430" i="2" s="1"/>
  <c r="BI429" i="2"/>
  <c r="BH429" i="2"/>
  <c r="BG429" i="2"/>
  <c r="BE429" i="2"/>
  <c r="T429" i="2"/>
  <c r="R429" i="2"/>
  <c r="P429" i="2"/>
  <c r="BK429" i="2"/>
  <c r="J429" i="2"/>
  <c r="BF429" i="2" s="1"/>
  <c r="BI428" i="2"/>
  <c r="BH428" i="2"/>
  <c r="BG428" i="2"/>
  <c r="BE428" i="2"/>
  <c r="T428" i="2"/>
  <c r="R428" i="2"/>
  <c r="P428" i="2"/>
  <c r="BK428" i="2"/>
  <c r="J428" i="2"/>
  <c r="BF428" i="2" s="1"/>
  <c r="BI427" i="2"/>
  <c r="BH427" i="2"/>
  <c r="BG427" i="2"/>
  <c r="BE427" i="2"/>
  <c r="T427" i="2"/>
  <c r="R427" i="2"/>
  <c r="P427" i="2"/>
  <c r="BK427" i="2"/>
  <c r="J427" i="2"/>
  <c r="BF427" i="2" s="1"/>
  <c r="BI426" i="2"/>
  <c r="BH426" i="2"/>
  <c r="BG426" i="2"/>
  <c r="BE426" i="2"/>
  <c r="T426" i="2"/>
  <c r="R426" i="2"/>
  <c r="P426" i="2"/>
  <c r="BK426" i="2"/>
  <c r="J426" i="2"/>
  <c r="BF426" i="2" s="1"/>
  <c r="BI425" i="2"/>
  <c r="BH425" i="2"/>
  <c r="BG425" i="2"/>
  <c r="BE425" i="2"/>
  <c r="T425" i="2"/>
  <c r="R425" i="2"/>
  <c r="P425" i="2"/>
  <c r="BK425" i="2"/>
  <c r="J425" i="2"/>
  <c r="BF425" i="2" s="1"/>
  <c r="BI424" i="2"/>
  <c r="BH424" i="2"/>
  <c r="BG424" i="2"/>
  <c r="BE424" i="2"/>
  <c r="T424" i="2"/>
  <c r="R424" i="2"/>
  <c r="P424" i="2"/>
  <c r="BK424" i="2"/>
  <c r="J424" i="2"/>
  <c r="BF424" i="2" s="1"/>
  <c r="BI423" i="2"/>
  <c r="BH423" i="2"/>
  <c r="BG423" i="2"/>
  <c r="BE423" i="2"/>
  <c r="T423" i="2"/>
  <c r="R423" i="2"/>
  <c r="P423" i="2"/>
  <c r="BK423" i="2"/>
  <c r="J423" i="2"/>
  <c r="BF423" i="2" s="1"/>
  <c r="BI422" i="2"/>
  <c r="BH422" i="2"/>
  <c r="BG422" i="2"/>
  <c r="BE422" i="2"/>
  <c r="T422" i="2"/>
  <c r="R422" i="2"/>
  <c r="P422" i="2"/>
  <c r="BK422" i="2"/>
  <c r="J422" i="2"/>
  <c r="BF422" i="2" s="1"/>
  <c r="BI421" i="2"/>
  <c r="BH421" i="2"/>
  <c r="BG421" i="2"/>
  <c r="BE421" i="2"/>
  <c r="T421" i="2"/>
  <c r="R421" i="2"/>
  <c r="P421" i="2"/>
  <c r="BK421" i="2"/>
  <c r="J421" i="2"/>
  <c r="BF421" i="2" s="1"/>
  <c r="BI420" i="2"/>
  <c r="BH420" i="2"/>
  <c r="BG420" i="2"/>
  <c r="BE420" i="2"/>
  <c r="T420" i="2"/>
  <c r="R420" i="2"/>
  <c r="P420" i="2"/>
  <c r="BK420" i="2"/>
  <c r="J420" i="2"/>
  <c r="BF420" i="2" s="1"/>
  <c r="BI419" i="2"/>
  <c r="BH419" i="2"/>
  <c r="BG419" i="2"/>
  <c r="BE419" i="2"/>
  <c r="T419" i="2"/>
  <c r="R419" i="2"/>
  <c r="P419" i="2"/>
  <c r="BK419" i="2"/>
  <c r="J419" i="2"/>
  <c r="BF419" i="2" s="1"/>
  <c r="BI418" i="2"/>
  <c r="BH418" i="2"/>
  <c r="BG418" i="2"/>
  <c r="BE418" i="2"/>
  <c r="T418" i="2"/>
  <c r="R418" i="2"/>
  <c r="P418" i="2"/>
  <c r="BK418" i="2"/>
  <c r="J418" i="2"/>
  <c r="BF418" i="2" s="1"/>
  <c r="BI417" i="2"/>
  <c r="BH417" i="2"/>
  <c r="BG417" i="2"/>
  <c r="BE417" i="2"/>
  <c r="T417" i="2"/>
  <c r="R417" i="2"/>
  <c r="P417" i="2"/>
  <c r="BK417" i="2"/>
  <c r="J417" i="2"/>
  <c r="BF417" i="2" s="1"/>
  <c r="BI416" i="2"/>
  <c r="BH416" i="2"/>
  <c r="BG416" i="2"/>
  <c r="BE416" i="2"/>
  <c r="T416" i="2"/>
  <c r="R416" i="2"/>
  <c r="P416" i="2"/>
  <c r="BK416" i="2"/>
  <c r="J416" i="2"/>
  <c r="BF416" i="2"/>
  <c r="BI415" i="2"/>
  <c r="BH415" i="2"/>
  <c r="BG415" i="2"/>
  <c r="BE415" i="2"/>
  <c r="T415" i="2"/>
  <c r="R415" i="2"/>
  <c r="P415" i="2"/>
  <c r="BK415" i="2"/>
  <c r="J415" i="2"/>
  <c r="BF415" i="2" s="1"/>
  <c r="BI414" i="2"/>
  <c r="BH414" i="2"/>
  <c r="BG414" i="2"/>
  <c r="BE414" i="2"/>
  <c r="T414" i="2"/>
  <c r="T413" i="2"/>
  <c r="R414" i="2"/>
  <c r="P414" i="2"/>
  <c r="P413" i="2" s="1"/>
  <c r="BK414" i="2"/>
  <c r="J414" i="2"/>
  <c r="BF414" i="2" s="1"/>
  <c r="BI412" i="2"/>
  <c r="BH412" i="2"/>
  <c r="BG412" i="2"/>
  <c r="BE412" i="2"/>
  <c r="T412" i="2"/>
  <c r="R412" i="2"/>
  <c r="P412" i="2"/>
  <c r="P405" i="2" s="1"/>
  <c r="BK412" i="2"/>
  <c r="J412" i="2"/>
  <c r="BF412" i="2" s="1"/>
  <c r="BI411" i="2"/>
  <c r="BH411" i="2"/>
  <c r="BG411" i="2"/>
  <c r="BE411" i="2"/>
  <c r="T411" i="2"/>
  <c r="R411" i="2"/>
  <c r="P411" i="2"/>
  <c r="BK411" i="2"/>
  <c r="J411" i="2"/>
  <c r="BF411" i="2" s="1"/>
  <c r="BI410" i="2"/>
  <c r="BH410" i="2"/>
  <c r="BG410" i="2"/>
  <c r="BE410" i="2"/>
  <c r="T410" i="2"/>
  <c r="R410" i="2"/>
  <c r="P410" i="2"/>
  <c r="BK410" i="2"/>
  <c r="J410" i="2"/>
  <c r="BF410" i="2" s="1"/>
  <c r="BI409" i="2"/>
  <c r="BH409" i="2"/>
  <c r="BG409" i="2"/>
  <c r="BE409" i="2"/>
  <c r="T409" i="2"/>
  <c r="R409" i="2"/>
  <c r="P409" i="2"/>
  <c r="BK409" i="2"/>
  <c r="J409" i="2"/>
  <c r="BF409" i="2" s="1"/>
  <c r="BI408" i="2"/>
  <c r="BH408" i="2"/>
  <c r="BG408" i="2"/>
  <c r="BE408" i="2"/>
  <c r="T408" i="2"/>
  <c r="R408" i="2"/>
  <c r="P408" i="2"/>
  <c r="BK408" i="2"/>
  <c r="J408" i="2"/>
  <c r="BF408" i="2" s="1"/>
  <c r="BI407" i="2"/>
  <c r="BH407" i="2"/>
  <c r="BG407" i="2"/>
  <c r="BE407" i="2"/>
  <c r="T407" i="2"/>
  <c r="R407" i="2"/>
  <c r="P407" i="2"/>
  <c r="BK407" i="2"/>
  <c r="J407" i="2"/>
  <c r="BF407" i="2" s="1"/>
  <c r="BI406" i="2"/>
  <c r="BH406" i="2"/>
  <c r="BG406" i="2"/>
  <c r="BE406" i="2"/>
  <c r="T406" i="2"/>
  <c r="T405" i="2" s="1"/>
  <c r="R406" i="2"/>
  <c r="P406" i="2"/>
  <c r="BK406" i="2"/>
  <c r="J406" i="2"/>
  <c r="BF406" i="2" s="1"/>
  <c r="BI404" i="2"/>
  <c r="BH404" i="2"/>
  <c r="BG404" i="2"/>
  <c r="BE404" i="2"/>
  <c r="T404" i="2"/>
  <c r="R404" i="2"/>
  <c r="P404" i="2"/>
  <c r="BK404" i="2"/>
  <c r="J404" i="2"/>
  <c r="BF404" i="2" s="1"/>
  <c r="BI403" i="2"/>
  <c r="BH403" i="2"/>
  <c r="BG403" i="2"/>
  <c r="BE403" i="2"/>
  <c r="T403" i="2"/>
  <c r="R403" i="2"/>
  <c r="P403" i="2"/>
  <c r="BK403" i="2"/>
  <c r="J403" i="2"/>
  <c r="BF403" i="2" s="1"/>
  <c r="BI402" i="2"/>
  <c r="BH402" i="2"/>
  <c r="BG402" i="2"/>
  <c r="BE402" i="2"/>
  <c r="T402" i="2"/>
  <c r="R402" i="2"/>
  <c r="P402" i="2"/>
  <c r="BK402" i="2"/>
  <c r="J402" i="2"/>
  <c r="BF402" i="2" s="1"/>
  <c r="BI401" i="2"/>
  <c r="BH401" i="2"/>
  <c r="BG401" i="2"/>
  <c r="BE401" i="2"/>
  <c r="T401" i="2"/>
  <c r="R401" i="2"/>
  <c r="P401" i="2"/>
  <c r="BK401" i="2"/>
  <c r="J401" i="2"/>
  <c r="BF401" i="2" s="1"/>
  <c r="BI400" i="2"/>
  <c r="BH400" i="2"/>
  <c r="BG400" i="2"/>
  <c r="BE400" i="2"/>
  <c r="T400" i="2"/>
  <c r="R400" i="2"/>
  <c r="P400" i="2"/>
  <c r="BK400" i="2"/>
  <c r="J400" i="2"/>
  <c r="BF400" i="2" s="1"/>
  <c r="BI399" i="2"/>
  <c r="BH399" i="2"/>
  <c r="BG399" i="2"/>
  <c r="BE399" i="2"/>
  <c r="T399" i="2"/>
  <c r="R399" i="2"/>
  <c r="P399" i="2"/>
  <c r="BK399" i="2"/>
  <c r="J399" i="2"/>
  <c r="BF399" i="2" s="1"/>
  <c r="BI398" i="2"/>
  <c r="BH398" i="2"/>
  <c r="BG398" i="2"/>
  <c r="BE398" i="2"/>
  <c r="T398" i="2"/>
  <c r="R398" i="2"/>
  <c r="P398" i="2"/>
  <c r="BK398" i="2"/>
  <c r="J398" i="2"/>
  <c r="BF398" i="2" s="1"/>
  <c r="BI397" i="2"/>
  <c r="BH397" i="2"/>
  <c r="BG397" i="2"/>
  <c r="BE397" i="2"/>
  <c r="T397" i="2"/>
  <c r="R397" i="2"/>
  <c r="P397" i="2"/>
  <c r="BK397" i="2"/>
  <c r="J397" i="2"/>
  <c r="BF397" i="2" s="1"/>
  <c r="BI396" i="2"/>
  <c r="BH396" i="2"/>
  <c r="BG396" i="2"/>
  <c r="BE396" i="2"/>
  <c r="T396" i="2"/>
  <c r="T395" i="2"/>
  <c r="R396" i="2"/>
  <c r="P396" i="2"/>
  <c r="P395" i="2" s="1"/>
  <c r="BK396" i="2"/>
  <c r="J396" i="2"/>
  <c r="BF396" i="2" s="1"/>
  <c r="BI394" i="2"/>
  <c r="BH394" i="2"/>
  <c r="BG394" i="2"/>
  <c r="BE394" i="2"/>
  <c r="T394" i="2"/>
  <c r="R394" i="2"/>
  <c r="P394" i="2"/>
  <c r="BK394" i="2"/>
  <c r="J394" i="2"/>
  <c r="BF394" i="2" s="1"/>
  <c r="BI393" i="2"/>
  <c r="BH393" i="2"/>
  <c r="BG393" i="2"/>
  <c r="BE393" i="2"/>
  <c r="T393" i="2"/>
  <c r="R393" i="2"/>
  <c r="P393" i="2"/>
  <c r="BK393" i="2"/>
  <c r="J393" i="2"/>
  <c r="BF393" i="2" s="1"/>
  <c r="BI392" i="2"/>
  <c r="BH392" i="2"/>
  <c r="BG392" i="2"/>
  <c r="BE392" i="2"/>
  <c r="T392" i="2"/>
  <c r="R392" i="2"/>
  <c r="P392" i="2"/>
  <c r="BK392" i="2"/>
  <c r="J392" i="2"/>
  <c r="BF392" i="2" s="1"/>
  <c r="BI391" i="2"/>
  <c r="BH391" i="2"/>
  <c r="BG391" i="2"/>
  <c r="BE391" i="2"/>
  <c r="T391" i="2"/>
  <c r="R391" i="2"/>
  <c r="R390" i="2"/>
  <c r="P391" i="2"/>
  <c r="BK391" i="2"/>
  <c r="BK390" i="2" s="1"/>
  <c r="J390" i="2" s="1"/>
  <c r="J115" i="2" s="1"/>
  <c r="J391" i="2"/>
  <c r="BF391" i="2" s="1"/>
  <c r="BI389" i="2"/>
  <c r="BH389" i="2"/>
  <c r="BG389" i="2"/>
  <c r="BE389" i="2"/>
  <c r="T389" i="2"/>
  <c r="R389" i="2"/>
  <c r="P389" i="2"/>
  <c r="BK389" i="2"/>
  <c r="J389" i="2"/>
  <c r="BF389" i="2" s="1"/>
  <c r="BI388" i="2"/>
  <c r="BH388" i="2"/>
  <c r="BG388" i="2"/>
  <c r="BE388" i="2"/>
  <c r="T388" i="2"/>
  <c r="R388" i="2"/>
  <c r="P388" i="2"/>
  <c r="BK388" i="2"/>
  <c r="J388" i="2"/>
  <c r="BF388" i="2" s="1"/>
  <c r="BI387" i="2"/>
  <c r="BH387" i="2"/>
  <c r="BG387" i="2"/>
  <c r="BE387" i="2"/>
  <c r="T387" i="2"/>
  <c r="R387" i="2"/>
  <c r="P387" i="2"/>
  <c r="BK387" i="2"/>
  <c r="J387" i="2"/>
  <c r="BF387" i="2" s="1"/>
  <c r="BI386" i="2"/>
  <c r="BH386" i="2"/>
  <c r="BG386" i="2"/>
  <c r="BE386" i="2"/>
  <c r="T386" i="2"/>
  <c r="R386" i="2"/>
  <c r="P386" i="2"/>
  <c r="BK386" i="2"/>
  <c r="J386" i="2"/>
  <c r="BF386" i="2" s="1"/>
  <c r="BI385" i="2"/>
  <c r="BH385" i="2"/>
  <c r="BG385" i="2"/>
  <c r="BE385" i="2"/>
  <c r="T385" i="2"/>
  <c r="R385" i="2"/>
  <c r="P385" i="2"/>
  <c r="BK385" i="2"/>
  <c r="J385" i="2"/>
  <c r="BF385" i="2" s="1"/>
  <c r="BI384" i="2"/>
  <c r="BH384" i="2"/>
  <c r="BG384" i="2"/>
  <c r="BE384" i="2"/>
  <c r="T384" i="2"/>
  <c r="R384" i="2"/>
  <c r="P384" i="2"/>
  <c r="BK384" i="2"/>
  <c r="J384" i="2"/>
  <c r="BF384" i="2" s="1"/>
  <c r="BI383" i="2"/>
  <c r="BH383" i="2"/>
  <c r="BG383" i="2"/>
  <c r="BE383" i="2"/>
  <c r="T383" i="2"/>
  <c r="R383" i="2"/>
  <c r="P383" i="2"/>
  <c r="BK383" i="2"/>
  <c r="J383" i="2"/>
  <c r="BF383" i="2" s="1"/>
  <c r="BI382" i="2"/>
  <c r="BH382" i="2"/>
  <c r="BG382" i="2"/>
  <c r="BE382" i="2"/>
  <c r="T382" i="2"/>
  <c r="R382" i="2"/>
  <c r="P382" i="2"/>
  <c r="BK382" i="2"/>
  <c r="J382" i="2"/>
  <c r="BF382" i="2" s="1"/>
  <c r="BI381" i="2"/>
  <c r="BH381" i="2"/>
  <c r="BG381" i="2"/>
  <c r="BE381" i="2"/>
  <c r="T381" i="2"/>
  <c r="R381" i="2"/>
  <c r="P381" i="2"/>
  <c r="BK381" i="2"/>
  <c r="J381" i="2"/>
  <c r="BF381" i="2" s="1"/>
  <c r="BI380" i="2"/>
  <c r="BH380" i="2"/>
  <c r="BG380" i="2"/>
  <c r="BE380" i="2"/>
  <c r="T380" i="2"/>
  <c r="R380" i="2"/>
  <c r="P380" i="2"/>
  <c r="BK380" i="2"/>
  <c r="J380" i="2"/>
  <c r="BF380" i="2" s="1"/>
  <c r="BI379" i="2"/>
  <c r="BH379" i="2"/>
  <c r="BG379" i="2"/>
  <c r="BE379" i="2"/>
  <c r="T379" i="2"/>
  <c r="R379" i="2"/>
  <c r="P379" i="2"/>
  <c r="BK379" i="2"/>
  <c r="J379" i="2"/>
  <c r="BF379" i="2" s="1"/>
  <c r="BI378" i="2"/>
  <c r="BH378" i="2"/>
  <c r="BG378" i="2"/>
  <c r="BE378" i="2"/>
  <c r="T378" i="2"/>
  <c r="R378" i="2"/>
  <c r="P378" i="2"/>
  <c r="BK378" i="2"/>
  <c r="J378" i="2"/>
  <c r="BF378" i="2" s="1"/>
  <c r="BI377" i="2"/>
  <c r="BH377" i="2"/>
  <c r="BG377" i="2"/>
  <c r="BE377" i="2"/>
  <c r="T377" i="2"/>
  <c r="R377" i="2"/>
  <c r="P377" i="2"/>
  <c r="BK377" i="2"/>
  <c r="J377" i="2"/>
  <c r="BF377" i="2" s="1"/>
  <c r="BI376" i="2"/>
  <c r="BH376" i="2"/>
  <c r="BG376" i="2"/>
  <c r="BE376" i="2"/>
  <c r="T376" i="2"/>
  <c r="R376" i="2"/>
  <c r="P376" i="2"/>
  <c r="BK376" i="2"/>
  <c r="J376" i="2"/>
  <c r="BF376" i="2" s="1"/>
  <c r="BI375" i="2"/>
  <c r="BH375" i="2"/>
  <c r="BG375" i="2"/>
  <c r="BE375" i="2"/>
  <c r="T375" i="2"/>
  <c r="R375" i="2"/>
  <c r="P375" i="2"/>
  <c r="BK375" i="2"/>
  <c r="J375" i="2"/>
  <c r="BF375" i="2" s="1"/>
  <c r="BI374" i="2"/>
  <c r="BH374" i="2"/>
  <c r="BG374" i="2"/>
  <c r="BE374" i="2"/>
  <c r="T374" i="2"/>
  <c r="R374" i="2"/>
  <c r="P374" i="2"/>
  <c r="BK374" i="2"/>
  <c r="J374" i="2"/>
  <c r="BF374" i="2" s="1"/>
  <c r="BI373" i="2"/>
  <c r="BH373" i="2"/>
  <c r="BG373" i="2"/>
  <c r="BE373" i="2"/>
  <c r="T373" i="2"/>
  <c r="R373" i="2"/>
  <c r="P373" i="2"/>
  <c r="BK373" i="2"/>
  <c r="J373" i="2"/>
  <c r="BF373" i="2" s="1"/>
  <c r="BI372" i="2"/>
  <c r="BH372" i="2"/>
  <c r="BG372" i="2"/>
  <c r="BE372" i="2"/>
  <c r="T372" i="2"/>
  <c r="R372" i="2"/>
  <c r="P372" i="2"/>
  <c r="BK372" i="2"/>
  <c r="J372" i="2"/>
  <c r="BF372" i="2" s="1"/>
  <c r="BI371" i="2"/>
  <c r="BH371" i="2"/>
  <c r="BG371" i="2"/>
  <c r="BE371" i="2"/>
  <c r="T371" i="2"/>
  <c r="R371" i="2"/>
  <c r="R370" i="2" s="1"/>
  <c r="P371" i="2"/>
  <c r="BK371" i="2"/>
  <c r="BK370" i="2"/>
  <c r="J370" i="2" s="1"/>
  <c r="J114" i="2" s="1"/>
  <c r="J371" i="2"/>
  <c r="BF371" i="2"/>
  <c r="BI369" i="2"/>
  <c r="BH369" i="2"/>
  <c r="BG369" i="2"/>
  <c r="BE369" i="2"/>
  <c r="T369" i="2"/>
  <c r="R369" i="2"/>
  <c r="P369" i="2"/>
  <c r="BK369" i="2"/>
  <c r="J369" i="2"/>
  <c r="BF369" i="2"/>
  <c r="BI368" i="2"/>
  <c r="BH368" i="2"/>
  <c r="BG368" i="2"/>
  <c r="BE368" i="2"/>
  <c r="T368" i="2"/>
  <c r="R368" i="2"/>
  <c r="P368" i="2"/>
  <c r="BK368" i="2"/>
  <c r="J368" i="2"/>
  <c r="BF368" i="2"/>
  <c r="BI367" i="2"/>
  <c r="BH367" i="2"/>
  <c r="BG367" i="2"/>
  <c r="BE367" i="2"/>
  <c r="T367" i="2"/>
  <c r="R367" i="2"/>
  <c r="P367" i="2"/>
  <c r="BK367" i="2"/>
  <c r="J367" i="2"/>
  <c r="BF367" i="2"/>
  <c r="BI366" i="2"/>
  <c r="BH366" i="2"/>
  <c r="BG366" i="2"/>
  <c r="BE366" i="2"/>
  <c r="T366" i="2"/>
  <c r="T365" i="2"/>
  <c r="R366" i="2"/>
  <c r="P366" i="2"/>
  <c r="P365" i="2" s="1"/>
  <c r="BK366" i="2"/>
  <c r="J366" i="2"/>
  <c r="BF366" i="2" s="1"/>
  <c r="BI364" i="2"/>
  <c r="BH364" i="2"/>
  <c r="BG364" i="2"/>
  <c r="BE364" i="2"/>
  <c r="T364" i="2"/>
  <c r="R364" i="2"/>
  <c r="P364" i="2"/>
  <c r="P362" i="2" s="1"/>
  <c r="BK364" i="2"/>
  <c r="J364" i="2"/>
  <c r="BF364" i="2" s="1"/>
  <c r="BI363" i="2"/>
  <c r="BH363" i="2"/>
  <c r="BG363" i="2"/>
  <c r="BE363" i="2"/>
  <c r="T363" i="2"/>
  <c r="R363" i="2"/>
  <c r="R362" i="2"/>
  <c r="P363" i="2"/>
  <c r="BK363" i="2"/>
  <c r="J363" i="2"/>
  <c r="BF363" i="2" s="1"/>
  <c r="BI361" i="2"/>
  <c r="BH361" i="2"/>
  <c r="BG361" i="2"/>
  <c r="BE361" i="2"/>
  <c r="T361" i="2"/>
  <c r="R361" i="2"/>
  <c r="P361" i="2"/>
  <c r="BK361" i="2"/>
  <c r="J361" i="2"/>
  <c r="BF361" i="2" s="1"/>
  <c r="BI360" i="2"/>
  <c r="BH360" i="2"/>
  <c r="BG360" i="2"/>
  <c r="BE360" i="2"/>
  <c r="T360" i="2"/>
  <c r="R360" i="2"/>
  <c r="P360" i="2"/>
  <c r="BK360" i="2"/>
  <c r="J360" i="2"/>
  <c r="BF360" i="2"/>
  <c r="BI359" i="2"/>
  <c r="BH359" i="2"/>
  <c r="BG359" i="2"/>
  <c r="BE359" i="2"/>
  <c r="T359" i="2"/>
  <c r="R359" i="2"/>
  <c r="P359" i="2"/>
  <c r="BK359" i="2"/>
  <c r="J359" i="2"/>
  <c r="BF359" i="2"/>
  <c r="BI358" i="2"/>
  <c r="BH358" i="2"/>
  <c r="BG358" i="2"/>
  <c r="BE358" i="2"/>
  <c r="T358" i="2"/>
  <c r="R358" i="2"/>
  <c r="P358" i="2"/>
  <c r="BK358" i="2"/>
  <c r="J358" i="2"/>
  <c r="BF358" i="2"/>
  <c r="BI357" i="2"/>
  <c r="BH357" i="2"/>
  <c r="BG357" i="2"/>
  <c r="BE357" i="2"/>
  <c r="T357" i="2"/>
  <c r="R357" i="2"/>
  <c r="P357" i="2"/>
  <c r="BK357" i="2"/>
  <c r="J357" i="2"/>
  <c r="BF357" i="2"/>
  <c r="BI356" i="2"/>
  <c r="BH356" i="2"/>
  <c r="BG356" i="2"/>
  <c r="BE356" i="2"/>
  <c r="T356" i="2"/>
  <c r="R356" i="2"/>
  <c r="P356" i="2"/>
  <c r="BK356" i="2"/>
  <c r="J356" i="2"/>
  <c r="BF356" i="2"/>
  <c r="BI355" i="2"/>
  <c r="BH355" i="2"/>
  <c r="BG355" i="2"/>
  <c r="BE355" i="2"/>
  <c r="T355" i="2"/>
  <c r="R355" i="2"/>
  <c r="P355" i="2"/>
  <c r="BK355" i="2"/>
  <c r="J355" i="2"/>
  <c r="BF355" i="2"/>
  <c r="BI354" i="2"/>
  <c r="BH354" i="2"/>
  <c r="BG354" i="2"/>
  <c r="BE354" i="2"/>
  <c r="T354" i="2"/>
  <c r="R354" i="2"/>
  <c r="P354" i="2"/>
  <c r="BK354" i="2"/>
  <c r="J354" i="2"/>
  <c r="BF354" i="2"/>
  <c r="BI353" i="2"/>
  <c r="BH353" i="2"/>
  <c r="BG353" i="2"/>
  <c r="BE353" i="2"/>
  <c r="T353" i="2"/>
  <c r="R353" i="2"/>
  <c r="P353" i="2"/>
  <c r="BK353" i="2"/>
  <c r="J353" i="2"/>
  <c r="BF353" i="2"/>
  <c r="BI352" i="2"/>
  <c r="BH352" i="2"/>
  <c r="BG352" i="2"/>
  <c r="BE352" i="2"/>
  <c r="T352" i="2"/>
  <c r="R352" i="2"/>
  <c r="P352" i="2"/>
  <c r="BK352" i="2"/>
  <c r="J352" i="2"/>
  <c r="BF352" i="2"/>
  <c r="BI351" i="2"/>
  <c r="BH351" i="2"/>
  <c r="BG351" i="2"/>
  <c r="BE351" i="2"/>
  <c r="T351" i="2"/>
  <c r="R351" i="2"/>
  <c r="P351" i="2"/>
  <c r="BK351" i="2"/>
  <c r="J351" i="2"/>
  <c r="BF351" i="2"/>
  <c r="BI350" i="2"/>
  <c r="BH350" i="2"/>
  <c r="BG350" i="2"/>
  <c r="BE350" i="2"/>
  <c r="T350" i="2"/>
  <c r="R350" i="2"/>
  <c r="P350" i="2"/>
  <c r="BK350" i="2"/>
  <c r="J350" i="2"/>
  <c r="BF350" i="2"/>
  <c r="BI349" i="2"/>
  <c r="BH349" i="2"/>
  <c r="BG349" i="2"/>
  <c r="BE349" i="2"/>
  <c r="T349" i="2"/>
  <c r="R349" i="2"/>
  <c r="P349" i="2"/>
  <c r="BK349" i="2"/>
  <c r="J349" i="2"/>
  <c r="BF349" i="2"/>
  <c r="BI348" i="2"/>
  <c r="BH348" i="2"/>
  <c r="BG348" i="2"/>
  <c r="BE348" i="2"/>
  <c r="T348" i="2"/>
  <c r="R348" i="2"/>
  <c r="P348" i="2"/>
  <c r="BK348" i="2"/>
  <c r="J348" i="2"/>
  <c r="BF348" i="2"/>
  <c r="BI347" i="2"/>
  <c r="BH347" i="2"/>
  <c r="BG347" i="2"/>
  <c r="BE347" i="2"/>
  <c r="T347" i="2"/>
  <c r="R347" i="2"/>
  <c r="P347" i="2"/>
  <c r="BK347" i="2"/>
  <c r="J347" i="2"/>
  <c r="BF347" i="2"/>
  <c r="BI346" i="2"/>
  <c r="BH346" i="2"/>
  <c r="BG346" i="2"/>
  <c r="BE346" i="2"/>
  <c r="T346" i="2"/>
  <c r="R346" i="2"/>
  <c r="P346" i="2"/>
  <c r="BK346" i="2"/>
  <c r="J346" i="2"/>
  <c r="BF346" i="2"/>
  <c r="BI345" i="2"/>
  <c r="BH345" i="2"/>
  <c r="BG345" i="2"/>
  <c r="BE345" i="2"/>
  <c r="T345" i="2"/>
  <c r="R345" i="2"/>
  <c r="P345" i="2"/>
  <c r="BK345" i="2"/>
  <c r="J345" i="2"/>
  <c r="BF345" i="2"/>
  <c r="BI344" i="2"/>
  <c r="BH344" i="2"/>
  <c r="BG344" i="2"/>
  <c r="BE344" i="2"/>
  <c r="T344" i="2"/>
  <c r="R344" i="2"/>
  <c r="P344" i="2"/>
  <c r="BK344" i="2"/>
  <c r="J344" i="2"/>
  <c r="BF344" i="2"/>
  <c r="BI343" i="2"/>
  <c r="BH343" i="2"/>
  <c r="BG343" i="2"/>
  <c r="BE343" i="2"/>
  <c r="T343" i="2"/>
  <c r="R343" i="2"/>
  <c r="P343" i="2"/>
  <c r="BK343" i="2"/>
  <c r="J343" i="2"/>
  <c r="BF343" i="2"/>
  <c r="BI342" i="2"/>
  <c r="BH342" i="2"/>
  <c r="BG342" i="2"/>
  <c r="BE342" i="2"/>
  <c r="T342" i="2"/>
  <c r="R342" i="2"/>
  <c r="P342" i="2"/>
  <c r="BK342" i="2"/>
  <c r="J342" i="2"/>
  <c r="BF342" i="2"/>
  <c r="BI341" i="2"/>
  <c r="BH341" i="2"/>
  <c r="BG341" i="2"/>
  <c r="BE341" i="2"/>
  <c r="T341" i="2"/>
  <c r="R341" i="2"/>
  <c r="R340" i="2" s="1"/>
  <c r="P341" i="2"/>
  <c r="BK341" i="2"/>
  <c r="BK340" i="2" s="1"/>
  <c r="J340" i="2" s="1"/>
  <c r="J111" i="2" s="1"/>
  <c r="J341" i="2"/>
  <c r="BF341" i="2" s="1"/>
  <c r="BI339" i="2"/>
  <c r="BH339" i="2"/>
  <c r="BG339" i="2"/>
  <c r="BE339" i="2"/>
  <c r="T339" i="2"/>
  <c r="R339" i="2"/>
  <c r="P339" i="2"/>
  <c r="BK339" i="2"/>
  <c r="J339" i="2"/>
  <c r="BF339" i="2" s="1"/>
  <c r="BI338" i="2"/>
  <c r="BH338" i="2"/>
  <c r="BG338" i="2"/>
  <c r="BE338" i="2"/>
  <c r="T338" i="2"/>
  <c r="R338" i="2"/>
  <c r="P338" i="2"/>
  <c r="BK338" i="2"/>
  <c r="J338" i="2"/>
  <c r="BF338" i="2" s="1"/>
  <c r="BI337" i="2"/>
  <c r="BH337" i="2"/>
  <c r="BG337" i="2"/>
  <c r="BE337" i="2"/>
  <c r="T337" i="2"/>
  <c r="R337" i="2"/>
  <c r="P337" i="2"/>
  <c r="BK337" i="2"/>
  <c r="J337" i="2"/>
  <c r="BF337" i="2" s="1"/>
  <c r="BI336" i="2"/>
  <c r="BH336" i="2"/>
  <c r="BG336" i="2"/>
  <c r="BE336" i="2"/>
  <c r="T336" i="2"/>
  <c r="R336" i="2"/>
  <c r="P336" i="2"/>
  <c r="BK336" i="2"/>
  <c r="J336" i="2"/>
  <c r="BF336" i="2" s="1"/>
  <c r="BI335" i="2"/>
  <c r="BH335" i="2"/>
  <c r="BG335" i="2"/>
  <c r="BE335" i="2"/>
  <c r="T335" i="2"/>
  <c r="R335" i="2"/>
  <c r="P335" i="2"/>
  <c r="BK335" i="2"/>
  <c r="J335" i="2"/>
  <c r="BF335" i="2" s="1"/>
  <c r="BI334" i="2"/>
  <c r="BH334" i="2"/>
  <c r="BG334" i="2"/>
  <c r="BE334" i="2"/>
  <c r="T334" i="2"/>
  <c r="R334" i="2"/>
  <c r="P334" i="2"/>
  <c r="BK334" i="2"/>
  <c r="J334" i="2"/>
  <c r="BF334" i="2" s="1"/>
  <c r="BI333" i="2"/>
  <c r="BH333" i="2"/>
  <c r="BG333" i="2"/>
  <c r="BE333" i="2"/>
  <c r="T333" i="2"/>
  <c r="R333" i="2"/>
  <c r="P333" i="2"/>
  <c r="BK333" i="2"/>
  <c r="J333" i="2"/>
  <c r="BF333" i="2" s="1"/>
  <c r="BI332" i="2"/>
  <c r="BH332" i="2"/>
  <c r="BG332" i="2"/>
  <c r="BE332" i="2"/>
  <c r="T332" i="2"/>
  <c r="R332" i="2"/>
  <c r="P332" i="2"/>
  <c r="BK332" i="2"/>
  <c r="J332" i="2"/>
  <c r="BF332" i="2" s="1"/>
  <c r="BI331" i="2"/>
  <c r="BH331" i="2"/>
  <c r="BG331" i="2"/>
  <c r="BE331" i="2"/>
  <c r="T331" i="2"/>
  <c r="R331" i="2"/>
  <c r="P331" i="2"/>
  <c r="BK331" i="2"/>
  <c r="J331" i="2"/>
  <c r="BF331" i="2" s="1"/>
  <c r="BI330" i="2"/>
  <c r="BH330" i="2"/>
  <c r="BG330" i="2"/>
  <c r="BE330" i="2"/>
  <c r="T330" i="2"/>
  <c r="R330" i="2"/>
  <c r="P330" i="2"/>
  <c r="BK330" i="2"/>
  <c r="J330" i="2"/>
  <c r="BF330" i="2" s="1"/>
  <c r="BI329" i="2"/>
  <c r="BH329" i="2"/>
  <c r="BG329" i="2"/>
  <c r="BE329" i="2"/>
  <c r="T329" i="2"/>
  <c r="R329" i="2"/>
  <c r="P329" i="2"/>
  <c r="BK329" i="2"/>
  <c r="J329" i="2"/>
  <c r="BF329" i="2" s="1"/>
  <c r="BI328" i="2"/>
  <c r="BH328" i="2"/>
  <c r="BG328" i="2"/>
  <c r="BE328" i="2"/>
  <c r="T328" i="2"/>
  <c r="R328" i="2"/>
  <c r="P328" i="2"/>
  <c r="BK328" i="2"/>
  <c r="J328" i="2"/>
  <c r="BF328" i="2" s="1"/>
  <c r="BI327" i="2"/>
  <c r="BH327" i="2"/>
  <c r="BG327" i="2"/>
  <c r="BE327" i="2"/>
  <c r="T327" i="2"/>
  <c r="R327" i="2"/>
  <c r="P327" i="2"/>
  <c r="BK327" i="2"/>
  <c r="J327" i="2"/>
  <c r="BF327" i="2" s="1"/>
  <c r="BI326" i="2"/>
  <c r="BH326" i="2"/>
  <c r="BG326" i="2"/>
  <c r="BE326" i="2"/>
  <c r="T326" i="2"/>
  <c r="R326" i="2"/>
  <c r="P326" i="2"/>
  <c r="BK326" i="2"/>
  <c r="J326" i="2"/>
  <c r="BF326" i="2" s="1"/>
  <c r="BI325" i="2"/>
  <c r="BH325" i="2"/>
  <c r="BG325" i="2"/>
  <c r="BE325" i="2"/>
  <c r="T325" i="2"/>
  <c r="R325" i="2"/>
  <c r="P325" i="2"/>
  <c r="BK325" i="2"/>
  <c r="J325" i="2"/>
  <c r="BF325" i="2" s="1"/>
  <c r="BI324" i="2"/>
  <c r="BH324" i="2"/>
  <c r="BG324" i="2"/>
  <c r="BE324" i="2"/>
  <c r="T324" i="2"/>
  <c r="R324" i="2"/>
  <c r="P324" i="2"/>
  <c r="BK324" i="2"/>
  <c r="J324" i="2"/>
  <c r="BF324" i="2" s="1"/>
  <c r="BI323" i="2"/>
  <c r="BH323" i="2"/>
  <c r="BG323" i="2"/>
  <c r="BE323" i="2"/>
  <c r="T323" i="2"/>
  <c r="R323" i="2"/>
  <c r="P323" i="2"/>
  <c r="BK323" i="2"/>
  <c r="J323" i="2"/>
  <c r="BF323" i="2" s="1"/>
  <c r="BI322" i="2"/>
  <c r="BH322" i="2"/>
  <c r="BG322" i="2"/>
  <c r="BE322" i="2"/>
  <c r="T322" i="2"/>
  <c r="R322" i="2"/>
  <c r="P322" i="2"/>
  <c r="BK322" i="2"/>
  <c r="J322" i="2"/>
  <c r="BF322" i="2" s="1"/>
  <c r="BI321" i="2"/>
  <c r="BH321" i="2"/>
  <c r="BG321" i="2"/>
  <c r="BE321" i="2"/>
  <c r="T321" i="2"/>
  <c r="R321" i="2"/>
  <c r="R320" i="2" s="1"/>
  <c r="P321" i="2"/>
  <c r="BK321" i="2"/>
  <c r="J321" i="2"/>
  <c r="BF321" i="2" s="1"/>
  <c r="BI319" i="2"/>
  <c r="BH319" i="2"/>
  <c r="BG319" i="2"/>
  <c r="BE319" i="2"/>
  <c r="T319" i="2"/>
  <c r="T307" i="2" s="1"/>
  <c r="R319" i="2"/>
  <c r="P319" i="2"/>
  <c r="BK319" i="2"/>
  <c r="J319" i="2"/>
  <c r="BF319" i="2" s="1"/>
  <c r="BI318" i="2"/>
  <c r="BH318" i="2"/>
  <c r="BG318" i="2"/>
  <c r="BE318" i="2"/>
  <c r="T318" i="2"/>
  <c r="R318" i="2"/>
  <c r="P318" i="2"/>
  <c r="BK318" i="2"/>
  <c r="J318" i="2"/>
  <c r="BF318" i="2"/>
  <c r="BI317" i="2"/>
  <c r="BH317" i="2"/>
  <c r="BG317" i="2"/>
  <c r="BE317" i="2"/>
  <c r="T317" i="2"/>
  <c r="R317" i="2"/>
  <c r="P317" i="2"/>
  <c r="BK317" i="2"/>
  <c r="J317" i="2"/>
  <c r="BF317" i="2"/>
  <c r="BI316" i="2"/>
  <c r="BH316" i="2"/>
  <c r="BG316" i="2"/>
  <c r="BE316" i="2"/>
  <c r="T316" i="2"/>
  <c r="R316" i="2"/>
  <c r="P316" i="2"/>
  <c r="BK316" i="2"/>
  <c r="J316" i="2"/>
  <c r="BF316" i="2"/>
  <c r="BI315" i="2"/>
  <c r="BH315" i="2"/>
  <c r="BG315" i="2"/>
  <c r="BE315" i="2"/>
  <c r="T315" i="2"/>
  <c r="R315" i="2"/>
  <c r="P315" i="2"/>
  <c r="BK315" i="2"/>
  <c r="J315" i="2"/>
  <c r="BF315" i="2"/>
  <c r="BI314" i="2"/>
  <c r="BH314" i="2"/>
  <c r="BG314" i="2"/>
  <c r="BE314" i="2"/>
  <c r="T314" i="2"/>
  <c r="R314" i="2"/>
  <c r="P314" i="2"/>
  <c r="BK314" i="2"/>
  <c r="J314" i="2"/>
  <c r="BF314" i="2"/>
  <c r="BI313" i="2"/>
  <c r="BH313" i="2"/>
  <c r="BG313" i="2"/>
  <c r="BE313" i="2"/>
  <c r="T313" i="2"/>
  <c r="R313" i="2"/>
  <c r="P313" i="2"/>
  <c r="BK313" i="2"/>
  <c r="J313" i="2"/>
  <c r="BF313" i="2"/>
  <c r="BI312" i="2"/>
  <c r="BH312" i="2"/>
  <c r="BG312" i="2"/>
  <c r="BE312" i="2"/>
  <c r="T312" i="2"/>
  <c r="R312" i="2"/>
  <c r="P312" i="2"/>
  <c r="BK312" i="2"/>
  <c r="J312" i="2"/>
  <c r="BF312" i="2"/>
  <c r="BI311" i="2"/>
  <c r="BH311" i="2"/>
  <c r="BG311" i="2"/>
  <c r="BE311" i="2"/>
  <c r="T311" i="2"/>
  <c r="R311" i="2"/>
  <c r="P311" i="2"/>
  <c r="BK311" i="2"/>
  <c r="J311" i="2"/>
  <c r="BF311" i="2"/>
  <c r="BI310" i="2"/>
  <c r="BH310" i="2"/>
  <c r="BG310" i="2"/>
  <c r="BE310" i="2"/>
  <c r="T310" i="2"/>
  <c r="R310" i="2"/>
  <c r="P310" i="2"/>
  <c r="BK310" i="2"/>
  <c r="J310" i="2"/>
  <c r="BF310" i="2"/>
  <c r="BI309" i="2"/>
  <c r="BH309" i="2"/>
  <c r="BG309" i="2"/>
  <c r="BE309" i="2"/>
  <c r="T309" i="2"/>
  <c r="R309" i="2"/>
  <c r="P309" i="2"/>
  <c r="BK309" i="2"/>
  <c r="J309" i="2"/>
  <c r="BF309" i="2"/>
  <c r="BI308" i="2"/>
  <c r="BH308" i="2"/>
  <c r="BG308" i="2"/>
  <c r="BE308" i="2"/>
  <c r="T308" i="2"/>
  <c r="R308" i="2"/>
  <c r="P308" i="2"/>
  <c r="BK308" i="2"/>
  <c r="J308" i="2"/>
  <c r="BF308" i="2" s="1"/>
  <c r="BI305" i="2"/>
  <c r="BH305" i="2"/>
  <c r="BG305" i="2"/>
  <c r="BE305" i="2"/>
  <c r="T305" i="2"/>
  <c r="T304" i="2" s="1"/>
  <c r="R305" i="2"/>
  <c r="R304" i="2" s="1"/>
  <c r="P305" i="2"/>
  <c r="P304" i="2" s="1"/>
  <c r="BK305" i="2"/>
  <c r="BK304" i="2" s="1"/>
  <c r="J304" i="2" s="1"/>
  <c r="J107" i="2" s="1"/>
  <c r="J305" i="2"/>
  <c r="BF305" i="2" s="1"/>
  <c r="BI303" i="2"/>
  <c r="BH303" i="2"/>
  <c r="BG303" i="2"/>
  <c r="BE303" i="2"/>
  <c r="T303" i="2"/>
  <c r="R303" i="2"/>
  <c r="P303" i="2"/>
  <c r="BK303" i="2"/>
  <c r="J303" i="2"/>
  <c r="BF303" i="2" s="1"/>
  <c r="BI302" i="2"/>
  <c r="BH302" i="2"/>
  <c r="BG302" i="2"/>
  <c r="BE302" i="2"/>
  <c r="T302" i="2"/>
  <c r="R302" i="2"/>
  <c r="P302" i="2"/>
  <c r="BK302" i="2"/>
  <c r="J302" i="2"/>
  <c r="BF302" i="2" s="1"/>
  <c r="BI301" i="2"/>
  <c r="BH301" i="2"/>
  <c r="BG301" i="2"/>
  <c r="BE301" i="2"/>
  <c r="T301" i="2"/>
  <c r="R301" i="2"/>
  <c r="P301" i="2"/>
  <c r="BK301" i="2"/>
  <c r="J301" i="2"/>
  <c r="BF301" i="2" s="1"/>
  <c r="BI300" i="2"/>
  <c r="BH300" i="2"/>
  <c r="BG300" i="2"/>
  <c r="BE300" i="2"/>
  <c r="T300" i="2"/>
  <c r="R300" i="2"/>
  <c r="P300" i="2"/>
  <c r="BK300" i="2"/>
  <c r="J300" i="2"/>
  <c r="BF300" i="2" s="1"/>
  <c r="BI299" i="2"/>
  <c r="BH299" i="2"/>
  <c r="BG299" i="2"/>
  <c r="BE299" i="2"/>
  <c r="T299" i="2"/>
  <c r="R299" i="2"/>
  <c r="P299" i="2"/>
  <c r="BK299" i="2"/>
  <c r="J299" i="2"/>
  <c r="BF299" i="2" s="1"/>
  <c r="BI298" i="2"/>
  <c r="BH298" i="2"/>
  <c r="BG298" i="2"/>
  <c r="BE298" i="2"/>
  <c r="T298" i="2"/>
  <c r="R298" i="2"/>
  <c r="P298" i="2"/>
  <c r="BK298" i="2"/>
  <c r="J298" i="2"/>
  <c r="BF298" i="2" s="1"/>
  <c r="BI297" i="2"/>
  <c r="BH297" i="2"/>
  <c r="BG297" i="2"/>
  <c r="BE297" i="2"/>
  <c r="T297" i="2"/>
  <c r="R297" i="2"/>
  <c r="P297" i="2"/>
  <c r="BK297" i="2"/>
  <c r="J297" i="2"/>
  <c r="BF297" i="2" s="1"/>
  <c r="BI296" i="2"/>
  <c r="BH296" i="2"/>
  <c r="BG296" i="2"/>
  <c r="BE296" i="2"/>
  <c r="T296" i="2"/>
  <c r="R296" i="2"/>
  <c r="P296" i="2"/>
  <c r="BK296" i="2"/>
  <c r="J296" i="2"/>
  <c r="BF296" i="2" s="1"/>
  <c r="BI295" i="2"/>
  <c r="BH295" i="2"/>
  <c r="BG295" i="2"/>
  <c r="BE295" i="2"/>
  <c r="T295" i="2"/>
  <c r="R295" i="2"/>
  <c r="P295" i="2"/>
  <c r="BK295" i="2"/>
  <c r="J295" i="2"/>
  <c r="BF295" i="2" s="1"/>
  <c r="BI294" i="2"/>
  <c r="BH294" i="2"/>
  <c r="BG294" i="2"/>
  <c r="BE294" i="2"/>
  <c r="T294" i="2"/>
  <c r="R294" i="2"/>
  <c r="P294" i="2"/>
  <c r="BK294" i="2"/>
  <c r="J294" i="2"/>
  <c r="BF294" i="2" s="1"/>
  <c r="BI293" i="2"/>
  <c r="BH293" i="2"/>
  <c r="BG293" i="2"/>
  <c r="BE293" i="2"/>
  <c r="T293" i="2"/>
  <c r="R293" i="2"/>
  <c r="P293" i="2"/>
  <c r="BK293" i="2"/>
  <c r="J293" i="2"/>
  <c r="BF293" i="2" s="1"/>
  <c r="BI292" i="2"/>
  <c r="BH292" i="2"/>
  <c r="BG292" i="2"/>
  <c r="BE292" i="2"/>
  <c r="T292" i="2"/>
  <c r="R292" i="2"/>
  <c r="P292" i="2"/>
  <c r="BK292" i="2"/>
  <c r="J292" i="2"/>
  <c r="BF292" i="2" s="1"/>
  <c r="BI291" i="2"/>
  <c r="BH291" i="2"/>
  <c r="BG291" i="2"/>
  <c r="BE291" i="2"/>
  <c r="T291" i="2"/>
  <c r="R291" i="2"/>
  <c r="P291" i="2"/>
  <c r="BK291" i="2"/>
  <c r="J291" i="2"/>
  <c r="BF291" i="2" s="1"/>
  <c r="BI290" i="2"/>
  <c r="BH290" i="2"/>
  <c r="BG290" i="2"/>
  <c r="BE290" i="2"/>
  <c r="T290" i="2"/>
  <c r="R290" i="2"/>
  <c r="P290" i="2"/>
  <c r="BK290" i="2"/>
  <c r="J290" i="2"/>
  <c r="BF290" i="2" s="1"/>
  <c r="BI289" i="2"/>
  <c r="BH289" i="2"/>
  <c r="BG289" i="2"/>
  <c r="BE289" i="2"/>
  <c r="T289" i="2"/>
  <c r="R289" i="2"/>
  <c r="P289" i="2"/>
  <c r="BK289" i="2"/>
  <c r="J289" i="2"/>
  <c r="BF289" i="2" s="1"/>
  <c r="BI288" i="2"/>
  <c r="BH288" i="2"/>
  <c r="BG288" i="2"/>
  <c r="BE288" i="2"/>
  <c r="T288" i="2"/>
  <c r="R288" i="2"/>
  <c r="P288" i="2"/>
  <c r="BK288" i="2"/>
  <c r="J288" i="2"/>
  <c r="BF288" i="2" s="1"/>
  <c r="BI287" i="2"/>
  <c r="BH287" i="2"/>
  <c r="BG287" i="2"/>
  <c r="BE287" i="2"/>
  <c r="T287" i="2"/>
  <c r="R287" i="2"/>
  <c r="P287" i="2"/>
  <c r="BK287" i="2"/>
  <c r="J287" i="2"/>
  <c r="BF287" i="2" s="1"/>
  <c r="BI286" i="2"/>
  <c r="BH286" i="2"/>
  <c r="BG286" i="2"/>
  <c r="BE286" i="2"/>
  <c r="T286" i="2"/>
  <c r="R286" i="2"/>
  <c r="P286" i="2"/>
  <c r="BK286" i="2"/>
  <c r="J286" i="2"/>
  <c r="BF286" i="2" s="1"/>
  <c r="BI285" i="2"/>
  <c r="BH285" i="2"/>
  <c r="BG285" i="2"/>
  <c r="BE285" i="2"/>
  <c r="T285" i="2"/>
  <c r="R285" i="2"/>
  <c r="P285" i="2"/>
  <c r="BK285" i="2"/>
  <c r="J285" i="2"/>
  <c r="BF285" i="2" s="1"/>
  <c r="BI284" i="2"/>
  <c r="BH284" i="2"/>
  <c r="BG284" i="2"/>
  <c r="BE284" i="2"/>
  <c r="T284" i="2"/>
  <c r="R284" i="2"/>
  <c r="P284" i="2"/>
  <c r="BK284" i="2"/>
  <c r="J284" i="2"/>
  <c r="BF284" i="2" s="1"/>
  <c r="BI283" i="2"/>
  <c r="BH283" i="2"/>
  <c r="BG283" i="2"/>
  <c r="BE283" i="2"/>
  <c r="T283" i="2"/>
  <c r="R283" i="2"/>
  <c r="P283" i="2"/>
  <c r="BK283" i="2"/>
  <c r="J283" i="2"/>
  <c r="BF283" i="2" s="1"/>
  <c r="BI282" i="2"/>
  <c r="BH282" i="2"/>
  <c r="BG282" i="2"/>
  <c r="BE282" i="2"/>
  <c r="T282" i="2"/>
  <c r="R282" i="2"/>
  <c r="P282" i="2"/>
  <c r="BK282" i="2"/>
  <c r="J282" i="2"/>
  <c r="BF282" i="2" s="1"/>
  <c r="BI281" i="2"/>
  <c r="BH281" i="2"/>
  <c r="BG281" i="2"/>
  <c r="BE281" i="2"/>
  <c r="T281" i="2"/>
  <c r="R281" i="2"/>
  <c r="P281" i="2"/>
  <c r="BK281" i="2"/>
  <c r="J281" i="2"/>
  <c r="BF281" i="2" s="1"/>
  <c r="BI280" i="2"/>
  <c r="BH280" i="2"/>
  <c r="BG280" i="2"/>
  <c r="BE280" i="2"/>
  <c r="T280" i="2"/>
  <c r="R280" i="2"/>
  <c r="P280" i="2"/>
  <c r="BK280" i="2"/>
  <c r="J280" i="2"/>
  <c r="BF280" i="2" s="1"/>
  <c r="BI279" i="2"/>
  <c r="BH279" i="2"/>
  <c r="BG279" i="2"/>
  <c r="BE279" i="2"/>
  <c r="T279" i="2"/>
  <c r="R279" i="2"/>
  <c r="P279" i="2"/>
  <c r="BK279" i="2"/>
  <c r="J279" i="2"/>
  <c r="BF279" i="2" s="1"/>
  <c r="BI278" i="2"/>
  <c r="BH278" i="2"/>
  <c r="BG278" i="2"/>
  <c r="BE278" i="2"/>
  <c r="T278" i="2"/>
  <c r="R278" i="2"/>
  <c r="P278" i="2"/>
  <c r="BK278" i="2"/>
  <c r="J278" i="2"/>
  <c r="BF278" i="2" s="1"/>
  <c r="BI277" i="2"/>
  <c r="BH277" i="2"/>
  <c r="BG277" i="2"/>
  <c r="BE277" i="2"/>
  <c r="T277" i="2"/>
  <c r="R277" i="2"/>
  <c r="P277" i="2"/>
  <c r="BK277" i="2"/>
  <c r="J277" i="2"/>
  <c r="BF277" i="2" s="1"/>
  <c r="BI276" i="2"/>
  <c r="BH276" i="2"/>
  <c r="BG276" i="2"/>
  <c r="BE276" i="2"/>
  <c r="T276" i="2"/>
  <c r="R276" i="2"/>
  <c r="P276" i="2"/>
  <c r="BK276" i="2"/>
  <c r="J276" i="2"/>
  <c r="BF276" i="2" s="1"/>
  <c r="BI275" i="2"/>
  <c r="BH275" i="2"/>
  <c r="BG275" i="2"/>
  <c r="BE275" i="2"/>
  <c r="T275" i="2"/>
  <c r="R275" i="2"/>
  <c r="P275" i="2"/>
  <c r="BK275" i="2"/>
  <c r="J275" i="2"/>
  <c r="BF275" i="2" s="1"/>
  <c r="BI274" i="2"/>
  <c r="BH274" i="2"/>
  <c r="BG274" i="2"/>
  <c r="BE274" i="2"/>
  <c r="T274" i="2"/>
  <c r="R274" i="2"/>
  <c r="P274" i="2"/>
  <c r="BK274" i="2"/>
  <c r="J274" i="2"/>
  <c r="BF274" i="2" s="1"/>
  <c r="BI273" i="2"/>
  <c r="BH273" i="2"/>
  <c r="BG273" i="2"/>
  <c r="BE273" i="2"/>
  <c r="T273" i="2"/>
  <c r="R273" i="2"/>
  <c r="P273" i="2"/>
  <c r="BK273" i="2"/>
  <c r="J273" i="2"/>
  <c r="BF273" i="2" s="1"/>
  <c r="BI272" i="2"/>
  <c r="BH272" i="2"/>
  <c r="BG272" i="2"/>
  <c r="BE272" i="2"/>
  <c r="T272" i="2"/>
  <c r="R272" i="2"/>
  <c r="P272" i="2"/>
  <c r="BK272" i="2"/>
  <c r="J272" i="2"/>
  <c r="BF272" i="2" s="1"/>
  <c r="BI271" i="2"/>
  <c r="BH271" i="2"/>
  <c r="BG271" i="2"/>
  <c r="BE271" i="2"/>
  <c r="T271" i="2"/>
  <c r="R271" i="2"/>
  <c r="P271" i="2"/>
  <c r="BK271" i="2"/>
  <c r="J271" i="2"/>
  <c r="BF271" i="2" s="1"/>
  <c r="BI270" i="2"/>
  <c r="BH270" i="2"/>
  <c r="BG270" i="2"/>
  <c r="BE270" i="2"/>
  <c r="T270" i="2"/>
  <c r="R270" i="2"/>
  <c r="P270" i="2"/>
  <c r="BK270" i="2"/>
  <c r="J270" i="2"/>
  <c r="BF270" i="2" s="1"/>
  <c r="BI269" i="2"/>
  <c r="BH269" i="2"/>
  <c r="BG269" i="2"/>
  <c r="BE269" i="2"/>
  <c r="T269" i="2"/>
  <c r="R269" i="2"/>
  <c r="P269" i="2"/>
  <c r="BK269" i="2"/>
  <c r="J269" i="2"/>
  <c r="BF269" i="2" s="1"/>
  <c r="BI268" i="2"/>
  <c r="BH268" i="2"/>
  <c r="BG268" i="2"/>
  <c r="BE268" i="2"/>
  <c r="T268" i="2"/>
  <c r="R268" i="2"/>
  <c r="P268" i="2"/>
  <c r="BK268" i="2"/>
  <c r="J268" i="2"/>
  <c r="BF268" i="2" s="1"/>
  <c r="BI267" i="2"/>
  <c r="BH267" i="2"/>
  <c r="BG267" i="2"/>
  <c r="BE267" i="2"/>
  <c r="T267" i="2"/>
  <c r="R267" i="2"/>
  <c r="P267" i="2"/>
  <c r="BK267" i="2"/>
  <c r="J267" i="2"/>
  <c r="BF267" i="2" s="1"/>
  <c r="BI266" i="2"/>
  <c r="BH266" i="2"/>
  <c r="BG266" i="2"/>
  <c r="BE266" i="2"/>
  <c r="T266" i="2"/>
  <c r="T265" i="2"/>
  <c r="R266" i="2"/>
  <c r="P266" i="2"/>
  <c r="P265" i="2" s="1"/>
  <c r="BK266" i="2"/>
  <c r="J266" i="2"/>
  <c r="BF266" i="2" s="1"/>
  <c r="BI264" i="2"/>
  <c r="BH264" i="2"/>
  <c r="BG264" i="2"/>
  <c r="BE264" i="2"/>
  <c r="T264" i="2"/>
  <c r="R264" i="2"/>
  <c r="P264" i="2"/>
  <c r="BK264" i="2"/>
  <c r="J264" i="2"/>
  <c r="BF264" i="2" s="1"/>
  <c r="BI263" i="2"/>
  <c r="BH263" i="2"/>
  <c r="BG263" i="2"/>
  <c r="BE263" i="2"/>
  <c r="T263" i="2"/>
  <c r="R263" i="2"/>
  <c r="P263" i="2"/>
  <c r="BK263" i="2"/>
  <c r="J263" i="2"/>
  <c r="BF263" i="2" s="1"/>
  <c r="BI262" i="2"/>
  <c r="BH262" i="2"/>
  <c r="BG262" i="2"/>
  <c r="BE262" i="2"/>
  <c r="T262" i="2"/>
  <c r="R262" i="2"/>
  <c r="P262" i="2"/>
  <c r="BK262" i="2"/>
  <c r="J262" i="2"/>
  <c r="BF262" i="2" s="1"/>
  <c r="BI261" i="2"/>
  <c r="BH261" i="2"/>
  <c r="BG261" i="2"/>
  <c r="BE261" i="2"/>
  <c r="T261" i="2"/>
  <c r="R261" i="2"/>
  <c r="P261" i="2"/>
  <c r="BK261" i="2"/>
  <c r="J261" i="2"/>
  <c r="BF261" i="2" s="1"/>
  <c r="BI260" i="2"/>
  <c r="BH260" i="2"/>
  <c r="BG260" i="2"/>
  <c r="BE260" i="2"/>
  <c r="T260" i="2"/>
  <c r="R260" i="2"/>
  <c r="P260" i="2"/>
  <c r="BK260" i="2"/>
  <c r="J260" i="2"/>
  <c r="BF260" i="2" s="1"/>
  <c r="BI259" i="2"/>
  <c r="BH259" i="2"/>
  <c r="BG259" i="2"/>
  <c r="BE259" i="2"/>
  <c r="T259" i="2"/>
  <c r="R259" i="2"/>
  <c r="P259" i="2"/>
  <c r="BK259" i="2"/>
  <c r="J259" i="2"/>
  <c r="BF259" i="2" s="1"/>
  <c r="BI258" i="2"/>
  <c r="BH258" i="2"/>
  <c r="BG258" i="2"/>
  <c r="BE258" i="2"/>
  <c r="T258" i="2"/>
  <c r="R258" i="2"/>
  <c r="P258" i="2"/>
  <c r="BK258" i="2"/>
  <c r="J258" i="2"/>
  <c r="BF258" i="2" s="1"/>
  <c r="BI257" i="2"/>
  <c r="BH257" i="2"/>
  <c r="BG257" i="2"/>
  <c r="BE257" i="2"/>
  <c r="T257" i="2"/>
  <c r="R257" i="2"/>
  <c r="P257" i="2"/>
  <c r="BK257" i="2"/>
  <c r="J257" i="2"/>
  <c r="BF257" i="2" s="1"/>
  <c r="BI256" i="2"/>
  <c r="BH256" i="2"/>
  <c r="BG256" i="2"/>
  <c r="BE256" i="2"/>
  <c r="T256" i="2"/>
  <c r="R256" i="2"/>
  <c r="P256" i="2"/>
  <c r="BK256" i="2"/>
  <c r="J256" i="2"/>
  <c r="BF256" i="2" s="1"/>
  <c r="BI255" i="2"/>
  <c r="BH255" i="2"/>
  <c r="BG255" i="2"/>
  <c r="BE255" i="2"/>
  <c r="T255" i="2"/>
  <c r="R255" i="2"/>
  <c r="P255" i="2"/>
  <c r="BK255" i="2"/>
  <c r="J255" i="2"/>
  <c r="BF255" i="2" s="1"/>
  <c r="BI254" i="2"/>
  <c r="BH254" i="2"/>
  <c r="BG254" i="2"/>
  <c r="BE254" i="2"/>
  <c r="T254" i="2"/>
  <c r="R254" i="2"/>
  <c r="P254" i="2"/>
  <c r="BK254" i="2"/>
  <c r="J254" i="2"/>
  <c r="BF254" i="2" s="1"/>
  <c r="BI253" i="2"/>
  <c r="BH253" i="2"/>
  <c r="BG253" i="2"/>
  <c r="BE253" i="2"/>
  <c r="T253" i="2"/>
  <c r="R253" i="2"/>
  <c r="P253" i="2"/>
  <c r="BK253" i="2"/>
  <c r="J253" i="2"/>
  <c r="BF253" i="2" s="1"/>
  <c r="BI252" i="2"/>
  <c r="BH252" i="2"/>
  <c r="BG252" i="2"/>
  <c r="BE252" i="2"/>
  <c r="T252" i="2"/>
  <c r="R252" i="2"/>
  <c r="P252" i="2"/>
  <c r="BK252" i="2"/>
  <c r="J252" i="2"/>
  <c r="BF252" i="2" s="1"/>
  <c r="BI251" i="2"/>
  <c r="BH251" i="2"/>
  <c r="BG251" i="2"/>
  <c r="BE251" i="2"/>
  <c r="T251" i="2"/>
  <c r="R251" i="2"/>
  <c r="P251" i="2"/>
  <c r="BK251" i="2"/>
  <c r="J251" i="2"/>
  <c r="BF251" i="2" s="1"/>
  <c r="BI250" i="2"/>
  <c r="BH250" i="2"/>
  <c r="BG250" i="2"/>
  <c r="BE250" i="2"/>
  <c r="T250" i="2"/>
  <c r="R250" i="2"/>
  <c r="P250" i="2"/>
  <c r="BK250" i="2"/>
  <c r="J250" i="2"/>
  <c r="BF250" i="2" s="1"/>
  <c r="BI249" i="2"/>
  <c r="BH249" i="2"/>
  <c r="BG249" i="2"/>
  <c r="BE249" i="2"/>
  <c r="T249" i="2"/>
  <c r="R249" i="2"/>
  <c r="P249" i="2"/>
  <c r="BK249" i="2"/>
  <c r="J249" i="2"/>
  <c r="BF249" i="2" s="1"/>
  <c r="BI248" i="2"/>
  <c r="BH248" i="2"/>
  <c r="BG248" i="2"/>
  <c r="BE248" i="2"/>
  <c r="T248" i="2"/>
  <c r="R248" i="2"/>
  <c r="P248" i="2"/>
  <c r="BK248" i="2"/>
  <c r="J248" i="2"/>
  <c r="BF248" i="2" s="1"/>
  <c r="BI247" i="2"/>
  <c r="BH247" i="2"/>
  <c r="BG247" i="2"/>
  <c r="BE247" i="2"/>
  <c r="T247" i="2"/>
  <c r="R247" i="2"/>
  <c r="P247" i="2"/>
  <c r="BK247" i="2"/>
  <c r="J247" i="2"/>
  <c r="BF247" i="2" s="1"/>
  <c r="BI246" i="2"/>
  <c r="BH246" i="2"/>
  <c r="BG246" i="2"/>
  <c r="BE246" i="2"/>
  <c r="T246" i="2"/>
  <c r="R246" i="2"/>
  <c r="P246" i="2"/>
  <c r="BK246" i="2"/>
  <c r="J246" i="2"/>
  <c r="BF246" i="2" s="1"/>
  <c r="BI245" i="2"/>
  <c r="BH245" i="2"/>
  <c r="BG245" i="2"/>
  <c r="BE245" i="2"/>
  <c r="T245" i="2"/>
  <c r="R245" i="2"/>
  <c r="P245" i="2"/>
  <c r="BK245" i="2"/>
  <c r="J245" i="2"/>
  <c r="BF245" i="2" s="1"/>
  <c r="BI244" i="2"/>
  <c r="BH244" i="2"/>
  <c r="BG244" i="2"/>
  <c r="BE244" i="2"/>
  <c r="T244" i="2"/>
  <c r="R244" i="2"/>
  <c r="P244" i="2"/>
  <c r="BK244" i="2"/>
  <c r="J244" i="2"/>
  <c r="BF244" i="2" s="1"/>
  <c r="BI243" i="2"/>
  <c r="BH243" i="2"/>
  <c r="BG243" i="2"/>
  <c r="BE243" i="2"/>
  <c r="T243" i="2"/>
  <c r="R243" i="2"/>
  <c r="P243" i="2"/>
  <c r="BK243" i="2"/>
  <c r="J243" i="2"/>
  <c r="BF243" i="2" s="1"/>
  <c r="BI242" i="2"/>
  <c r="BH242" i="2"/>
  <c r="BG242" i="2"/>
  <c r="BE242" i="2"/>
  <c r="T242" i="2"/>
  <c r="R242" i="2"/>
  <c r="P242" i="2"/>
  <c r="BK242" i="2"/>
  <c r="J242" i="2"/>
  <c r="BF242" i="2" s="1"/>
  <c r="BI241" i="2"/>
  <c r="BH241" i="2"/>
  <c r="BG241" i="2"/>
  <c r="BE241" i="2"/>
  <c r="T241" i="2"/>
  <c r="R241" i="2"/>
  <c r="P241" i="2"/>
  <c r="BK241" i="2"/>
  <c r="J241" i="2"/>
  <c r="BF241" i="2" s="1"/>
  <c r="BI240" i="2"/>
  <c r="BH240" i="2"/>
  <c r="BG240" i="2"/>
  <c r="BE240" i="2"/>
  <c r="T240" i="2"/>
  <c r="R240" i="2"/>
  <c r="P240" i="2"/>
  <c r="BK240" i="2"/>
  <c r="J240" i="2"/>
  <c r="BF240" i="2" s="1"/>
  <c r="BI239" i="2"/>
  <c r="BH239" i="2"/>
  <c r="BG239" i="2"/>
  <c r="BE239" i="2"/>
  <c r="T239" i="2"/>
  <c r="R239" i="2"/>
  <c r="P239" i="2"/>
  <c r="BK239" i="2"/>
  <c r="J239" i="2"/>
  <c r="BF239" i="2" s="1"/>
  <c r="BI238" i="2"/>
  <c r="BH238" i="2"/>
  <c r="BG238" i="2"/>
  <c r="BE238" i="2"/>
  <c r="T238" i="2"/>
  <c r="R238" i="2"/>
  <c r="P238" i="2"/>
  <c r="BK238" i="2"/>
  <c r="J238" i="2"/>
  <c r="BF238" i="2" s="1"/>
  <c r="BI237" i="2"/>
  <c r="BH237" i="2"/>
  <c r="BG237" i="2"/>
  <c r="BE237" i="2"/>
  <c r="T237" i="2"/>
  <c r="R237" i="2"/>
  <c r="P237" i="2"/>
  <c r="BK237" i="2"/>
  <c r="J237" i="2"/>
  <c r="BF237" i="2" s="1"/>
  <c r="BI236" i="2"/>
  <c r="BH236" i="2"/>
  <c r="BG236" i="2"/>
  <c r="BE236" i="2"/>
  <c r="T236" i="2"/>
  <c r="T235" i="2"/>
  <c r="R236" i="2"/>
  <c r="P236" i="2"/>
  <c r="P235" i="2" s="1"/>
  <c r="BK236" i="2"/>
  <c r="J236" i="2"/>
  <c r="BF236" i="2" s="1"/>
  <c r="BI234" i="2"/>
  <c r="BH234" i="2"/>
  <c r="BG234" i="2"/>
  <c r="BE234" i="2"/>
  <c r="T234" i="2"/>
  <c r="R234" i="2"/>
  <c r="P234" i="2"/>
  <c r="BK234" i="2"/>
  <c r="J234" i="2"/>
  <c r="BF234" i="2" s="1"/>
  <c r="BI233" i="2"/>
  <c r="BH233" i="2"/>
  <c r="BG233" i="2"/>
  <c r="BE233" i="2"/>
  <c r="T233" i="2"/>
  <c r="R233" i="2"/>
  <c r="P233" i="2"/>
  <c r="BK233" i="2"/>
  <c r="J233" i="2"/>
  <c r="BF233" i="2" s="1"/>
  <c r="BI232" i="2"/>
  <c r="BH232" i="2"/>
  <c r="BG232" i="2"/>
  <c r="BE232" i="2"/>
  <c r="T232" i="2"/>
  <c r="R232" i="2"/>
  <c r="P232" i="2"/>
  <c r="BK232" i="2"/>
  <c r="J232" i="2"/>
  <c r="BF232" i="2" s="1"/>
  <c r="BI231" i="2"/>
  <c r="BH231" i="2"/>
  <c r="BG231" i="2"/>
  <c r="BE231" i="2"/>
  <c r="T231" i="2"/>
  <c r="R231" i="2"/>
  <c r="P231" i="2"/>
  <c r="BK231" i="2"/>
  <c r="J231" i="2"/>
  <c r="BF231" i="2" s="1"/>
  <c r="BI230" i="2"/>
  <c r="BH230" i="2"/>
  <c r="BG230" i="2"/>
  <c r="BE230" i="2"/>
  <c r="T230" i="2"/>
  <c r="R230" i="2"/>
  <c r="P230" i="2"/>
  <c r="BK230" i="2"/>
  <c r="J230" i="2"/>
  <c r="BF230" i="2" s="1"/>
  <c r="BI229" i="2"/>
  <c r="BH229" i="2"/>
  <c r="BG229" i="2"/>
  <c r="BE229" i="2"/>
  <c r="T229" i="2"/>
  <c r="R229" i="2"/>
  <c r="P229" i="2"/>
  <c r="BK229" i="2"/>
  <c r="J229" i="2"/>
  <c r="BF229" i="2" s="1"/>
  <c r="BI228" i="2"/>
  <c r="BH228" i="2"/>
  <c r="BG228" i="2"/>
  <c r="BE228" i="2"/>
  <c r="T228" i="2"/>
  <c r="R228" i="2"/>
  <c r="P228" i="2"/>
  <c r="BK228" i="2"/>
  <c r="J228" i="2"/>
  <c r="BF228" i="2" s="1"/>
  <c r="BI227" i="2"/>
  <c r="BH227" i="2"/>
  <c r="BG227" i="2"/>
  <c r="BE227" i="2"/>
  <c r="T227" i="2"/>
  <c r="R227" i="2"/>
  <c r="P227" i="2"/>
  <c r="BK227" i="2"/>
  <c r="J227" i="2"/>
  <c r="BF227" i="2" s="1"/>
  <c r="BI226" i="2"/>
  <c r="BH226" i="2"/>
  <c r="BG226" i="2"/>
  <c r="BE226" i="2"/>
  <c r="T226" i="2"/>
  <c r="R226" i="2"/>
  <c r="P226" i="2"/>
  <c r="BK226" i="2"/>
  <c r="J226" i="2"/>
  <c r="BF226" i="2" s="1"/>
  <c r="BI225" i="2"/>
  <c r="BH225" i="2"/>
  <c r="BG225" i="2"/>
  <c r="BE225" i="2"/>
  <c r="T225" i="2"/>
  <c r="R225" i="2"/>
  <c r="P225" i="2"/>
  <c r="BK225" i="2"/>
  <c r="J225" i="2"/>
  <c r="BF225" i="2" s="1"/>
  <c r="BI224" i="2"/>
  <c r="BH224" i="2"/>
  <c r="BG224" i="2"/>
  <c r="BE224" i="2"/>
  <c r="T224" i="2"/>
  <c r="R224" i="2"/>
  <c r="P224" i="2"/>
  <c r="BK224" i="2"/>
  <c r="J224" i="2"/>
  <c r="BF224" i="2" s="1"/>
  <c r="BI223" i="2"/>
  <c r="BH223" i="2"/>
  <c r="BG223" i="2"/>
  <c r="BE223" i="2"/>
  <c r="T223" i="2"/>
  <c r="T222" i="2" s="1"/>
  <c r="R223" i="2"/>
  <c r="R222" i="2" s="1"/>
  <c r="P223" i="2"/>
  <c r="P222" i="2" s="1"/>
  <c r="BK223" i="2"/>
  <c r="J223" i="2"/>
  <c r="BF223" i="2" s="1"/>
  <c r="BI221" i="2"/>
  <c r="BH221" i="2"/>
  <c r="BG221" i="2"/>
  <c r="BE221" i="2"/>
  <c r="T221" i="2"/>
  <c r="R221" i="2"/>
  <c r="P221" i="2"/>
  <c r="BK221" i="2"/>
  <c r="J221" i="2"/>
  <c r="BF221" i="2" s="1"/>
  <c r="BI220" i="2"/>
  <c r="BH220" i="2"/>
  <c r="BG220" i="2"/>
  <c r="BE220" i="2"/>
  <c r="T220" i="2"/>
  <c r="R220" i="2"/>
  <c r="P220" i="2"/>
  <c r="BK220" i="2"/>
  <c r="J220" i="2"/>
  <c r="BF220" i="2" s="1"/>
  <c r="BI219" i="2"/>
  <c r="BH219" i="2"/>
  <c r="BG219" i="2"/>
  <c r="BE219" i="2"/>
  <c r="T219" i="2"/>
  <c r="R219" i="2"/>
  <c r="P219" i="2"/>
  <c r="BK219" i="2"/>
  <c r="J219" i="2"/>
  <c r="BF219" i="2" s="1"/>
  <c r="BI218" i="2"/>
  <c r="BH218" i="2"/>
  <c r="BG218" i="2"/>
  <c r="BE218" i="2"/>
  <c r="T218" i="2"/>
  <c r="R218" i="2"/>
  <c r="P218" i="2"/>
  <c r="BK218" i="2"/>
  <c r="J218" i="2"/>
  <c r="BF218" i="2" s="1"/>
  <c r="BI217" i="2"/>
  <c r="BH217" i="2"/>
  <c r="BG217" i="2"/>
  <c r="BE217" i="2"/>
  <c r="T217" i="2"/>
  <c r="R217" i="2"/>
  <c r="P217" i="2"/>
  <c r="BK217" i="2"/>
  <c r="J217" i="2"/>
  <c r="BF217" i="2" s="1"/>
  <c r="BI216" i="2"/>
  <c r="BH216" i="2"/>
  <c r="BG216" i="2"/>
  <c r="BE216" i="2"/>
  <c r="T216" i="2"/>
  <c r="R216" i="2"/>
  <c r="P216" i="2"/>
  <c r="BK216" i="2"/>
  <c r="J216" i="2"/>
  <c r="BF216" i="2" s="1"/>
  <c r="BI215" i="2"/>
  <c r="BH215" i="2"/>
  <c r="BG215" i="2"/>
  <c r="BE215" i="2"/>
  <c r="T215" i="2"/>
  <c r="R215" i="2"/>
  <c r="P215" i="2"/>
  <c r="BK215" i="2"/>
  <c r="J215" i="2"/>
  <c r="BF215" i="2" s="1"/>
  <c r="BI214" i="2"/>
  <c r="BH214" i="2"/>
  <c r="BG214" i="2"/>
  <c r="BE214" i="2"/>
  <c r="T214" i="2"/>
  <c r="R214" i="2"/>
  <c r="P214" i="2"/>
  <c r="BK214" i="2"/>
  <c r="J214" i="2"/>
  <c r="BF214" i="2" s="1"/>
  <c r="BI213" i="2"/>
  <c r="BH213" i="2"/>
  <c r="BG213" i="2"/>
  <c r="BE213" i="2"/>
  <c r="T213" i="2"/>
  <c r="R213" i="2"/>
  <c r="P213" i="2"/>
  <c r="BK213" i="2"/>
  <c r="J213" i="2"/>
  <c r="BF213" i="2" s="1"/>
  <c r="BI212" i="2"/>
  <c r="BH212" i="2"/>
  <c r="BG212" i="2"/>
  <c r="BE212" i="2"/>
  <c r="T212" i="2"/>
  <c r="R212" i="2"/>
  <c r="P212" i="2"/>
  <c r="BK212" i="2"/>
  <c r="J212" i="2"/>
  <c r="BF212" i="2" s="1"/>
  <c r="BI211" i="2"/>
  <c r="BH211" i="2"/>
  <c r="BG211" i="2"/>
  <c r="BE211" i="2"/>
  <c r="T211" i="2"/>
  <c r="R211" i="2"/>
  <c r="P211" i="2"/>
  <c r="BK211" i="2"/>
  <c r="J211" i="2"/>
  <c r="BF211" i="2" s="1"/>
  <c r="BI210" i="2"/>
  <c r="BH210" i="2"/>
  <c r="BG210" i="2"/>
  <c r="BE210" i="2"/>
  <c r="T210" i="2"/>
  <c r="T209" i="2"/>
  <c r="R210" i="2"/>
  <c r="P210" i="2"/>
  <c r="P209" i="2" s="1"/>
  <c r="BK210" i="2"/>
  <c r="J210" i="2"/>
  <c r="BF210" i="2" s="1"/>
  <c r="BI208" i="2"/>
  <c r="BH208" i="2"/>
  <c r="BG208" i="2"/>
  <c r="BE208" i="2"/>
  <c r="T208" i="2"/>
  <c r="R208" i="2"/>
  <c r="P208" i="2"/>
  <c r="BK208" i="2"/>
  <c r="J208" i="2"/>
  <c r="BF208" i="2" s="1"/>
  <c r="BI207" i="2"/>
  <c r="BH207" i="2"/>
  <c r="BG207" i="2"/>
  <c r="BE207" i="2"/>
  <c r="T207" i="2"/>
  <c r="R207" i="2"/>
  <c r="P207" i="2"/>
  <c r="BK207" i="2"/>
  <c r="J207" i="2"/>
  <c r="BF207" i="2" s="1"/>
  <c r="BI206" i="2"/>
  <c r="BH206" i="2"/>
  <c r="BG206" i="2"/>
  <c r="BE206" i="2"/>
  <c r="T206" i="2"/>
  <c r="R206" i="2"/>
  <c r="P206" i="2"/>
  <c r="BK206" i="2"/>
  <c r="J206" i="2"/>
  <c r="BF206" i="2" s="1"/>
  <c r="BI205" i="2"/>
  <c r="BH205" i="2"/>
  <c r="BG205" i="2"/>
  <c r="BE205" i="2"/>
  <c r="T205" i="2"/>
  <c r="R205" i="2"/>
  <c r="P205" i="2"/>
  <c r="BK205" i="2"/>
  <c r="J205" i="2"/>
  <c r="BF205" i="2" s="1"/>
  <c r="BI204" i="2"/>
  <c r="BH204" i="2"/>
  <c r="BG204" i="2"/>
  <c r="BE204" i="2"/>
  <c r="T204" i="2"/>
  <c r="R204" i="2"/>
  <c r="P204" i="2"/>
  <c r="BK204" i="2"/>
  <c r="J204" i="2"/>
  <c r="BF204" i="2" s="1"/>
  <c r="BI203" i="2"/>
  <c r="BH203" i="2"/>
  <c r="BG203" i="2"/>
  <c r="BE203" i="2"/>
  <c r="T203" i="2"/>
  <c r="R203" i="2"/>
  <c r="P203" i="2"/>
  <c r="BK203" i="2"/>
  <c r="J203" i="2"/>
  <c r="BF203" i="2" s="1"/>
  <c r="BI202" i="2"/>
  <c r="BH202" i="2"/>
  <c r="BG202" i="2"/>
  <c r="BE202" i="2"/>
  <c r="T202" i="2"/>
  <c r="R202" i="2"/>
  <c r="P202" i="2"/>
  <c r="BK202" i="2"/>
  <c r="J202" i="2"/>
  <c r="BF202" i="2" s="1"/>
  <c r="BI201" i="2"/>
  <c r="BH201" i="2"/>
  <c r="BG201" i="2"/>
  <c r="BE201" i="2"/>
  <c r="T201" i="2"/>
  <c r="R201" i="2"/>
  <c r="P201" i="2"/>
  <c r="BK201" i="2"/>
  <c r="J201" i="2"/>
  <c r="BF201" i="2" s="1"/>
  <c r="BI200" i="2"/>
  <c r="BH200" i="2"/>
  <c r="BG200" i="2"/>
  <c r="BE200" i="2"/>
  <c r="T200" i="2"/>
  <c r="R200" i="2"/>
  <c r="P200" i="2"/>
  <c r="BK200" i="2"/>
  <c r="J200" i="2"/>
  <c r="BF200" i="2" s="1"/>
  <c r="BI199" i="2"/>
  <c r="BH199" i="2"/>
  <c r="BG199" i="2"/>
  <c r="BE199" i="2"/>
  <c r="T199" i="2"/>
  <c r="R199" i="2"/>
  <c r="P199" i="2"/>
  <c r="BK199" i="2"/>
  <c r="J199" i="2"/>
  <c r="BF199" i="2" s="1"/>
  <c r="BI198" i="2"/>
  <c r="BH198" i="2"/>
  <c r="BG198" i="2"/>
  <c r="BE198" i="2"/>
  <c r="T198" i="2"/>
  <c r="R198" i="2"/>
  <c r="P198" i="2"/>
  <c r="BK198" i="2"/>
  <c r="J198" i="2"/>
  <c r="BF198" i="2" s="1"/>
  <c r="BI197" i="2"/>
  <c r="BH197" i="2"/>
  <c r="BG197" i="2"/>
  <c r="BE197" i="2"/>
  <c r="T197" i="2"/>
  <c r="R197" i="2"/>
  <c r="P197" i="2"/>
  <c r="BK197" i="2"/>
  <c r="J197" i="2"/>
  <c r="BF197" i="2" s="1"/>
  <c r="BI196" i="2"/>
  <c r="BH196" i="2"/>
  <c r="BG196" i="2"/>
  <c r="BE196" i="2"/>
  <c r="T196" i="2"/>
  <c r="R196" i="2"/>
  <c r="P196" i="2"/>
  <c r="BK196" i="2"/>
  <c r="J196" i="2"/>
  <c r="BF196" i="2" s="1"/>
  <c r="BI195" i="2"/>
  <c r="BH195" i="2"/>
  <c r="BG195" i="2"/>
  <c r="BE195" i="2"/>
  <c r="T195" i="2"/>
  <c r="R195" i="2"/>
  <c r="P195" i="2"/>
  <c r="BK195" i="2"/>
  <c r="J195" i="2"/>
  <c r="BF195" i="2" s="1"/>
  <c r="BI194" i="2"/>
  <c r="BH194" i="2"/>
  <c r="BG194" i="2"/>
  <c r="BE194" i="2"/>
  <c r="T194" i="2"/>
  <c r="R194" i="2"/>
  <c r="P194" i="2"/>
  <c r="BK194" i="2"/>
  <c r="J194" i="2"/>
  <c r="BF194" i="2"/>
  <c r="BI193" i="2"/>
  <c r="BH193" i="2"/>
  <c r="BG193" i="2"/>
  <c r="BE193" i="2"/>
  <c r="T193" i="2"/>
  <c r="R193" i="2"/>
  <c r="P193" i="2"/>
  <c r="BK193" i="2"/>
  <c r="J193" i="2"/>
  <c r="BF193" i="2"/>
  <c r="BI192" i="2"/>
  <c r="BH192" i="2"/>
  <c r="BG192" i="2"/>
  <c r="BE192" i="2"/>
  <c r="T192" i="2"/>
  <c r="R192" i="2"/>
  <c r="P192" i="2"/>
  <c r="BK192" i="2"/>
  <c r="J192" i="2"/>
  <c r="BF192" i="2"/>
  <c r="BI191" i="2"/>
  <c r="BH191" i="2"/>
  <c r="BG191" i="2"/>
  <c r="BE191" i="2"/>
  <c r="T191" i="2"/>
  <c r="R191" i="2"/>
  <c r="P191" i="2"/>
  <c r="BK191" i="2"/>
  <c r="J191" i="2"/>
  <c r="BF191" i="2" s="1"/>
  <c r="BI190" i="2"/>
  <c r="BH190" i="2"/>
  <c r="BG190" i="2"/>
  <c r="BE190" i="2"/>
  <c r="T190" i="2"/>
  <c r="R190" i="2"/>
  <c r="P190" i="2"/>
  <c r="BK190" i="2"/>
  <c r="J190" i="2"/>
  <c r="BF190" i="2" s="1"/>
  <c r="BI189" i="2"/>
  <c r="BH189" i="2"/>
  <c r="BG189" i="2"/>
  <c r="BE189" i="2"/>
  <c r="T189" i="2"/>
  <c r="R189" i="2"/>
  <c r="P189" i="2"/>
  <c r="BK189" i="2"/>
  <c r="J189" i="2"/>
  <c r="BF189" i="2"/>
  <c r="BI188" i="2"/>
  <c r="BH188" i="2"/>
  <c r="BG188" i="2"/>
  <c r="BE188" i="2"/>
  <c r="T188" i="2"/>
  <c r="R188" i="2"/>
  <c r="P188" i="2"/>
  <c r="BK188" i="2"/>
  <c r="J188" i="2"/>
  <c r="BF188" i="2"/>
  <c r="BI187" i="2"/>
  <c r="BH187" i="2"/>
  <c r="BG187" i="2"/>
  <c r="BE187" i="2"/>
  <c r="T187" i="2"/>
  <c r="R187" i="2"/>
  <c r="P187" i="2"/>
  <c r="BK187" i="2"/>
  <c r="J187" i="2"/>
  <c r="BF187" i="2"/>
  <c r="BI186" i="2"/>
  <c r="BH186" i="2"/>
  <c r="BG186" i="2"/>
  <c r="BE186" i="2"/>
  <c r="T186" i="2"/>
  <c r="R186" i="2"/>
  <c r="P186" i="2"/>
  <c r="BK186" i="2"/>
  <c r="J186" i="2"/>
  <c r="BF186" i="2"/>
  <c r="BI185" i="2"/>
  <c r="BH185" i="2"/>
  <c r="BG185" i="2"/>
  <c r="BE185" i="2"/>
  <c r="T185" i="2"/>
  <c r="R185" i="2"/>
  <c r="P185" i="2"/>
  <c r="BK185" i="2"/>
  <c r="J185" i="2"/>
  <c r="BF185" i="2" s="1"/>
  <c r="BI184" i="2"/>
  <c r="BH184" i="2"/>
  <c r="BG184" i="2"/>
  <c r="BE184" i="2"/>
  <c r="T184" i="2"/>
  <c r="R184" i="2"/>
  <c r="P184" i="2"/>
  <c r="BK184" i="2"/>
  <c r="J184" i="2"/>
  <c r="BF184" i="2" s="1"/>
  <c r="BI183" i="2"/>
  <c r="BH183" i="2"/>
  <c r="BG183" i="2"/>
  <c r="BE183" i="2"/>
  <c r="T183" i="2"/>
  <c r="R183" i="2"/>
  <c r="P183" i="2"/>
  <c r="BK183" i="2"/>
  <c r="J183" i="2"/>
  <c r="BF183" i="2" s="1"/>
  <c r="BI182" i="2"/>
  <c r="BH182" i="2"/>
  <c r="BG182" i="2"/>
  <c r="BE182" i="2"/>
  <c r="T182" i="2"/>
  <c r="R182" i="2"/>
  <c r="P182" i="2"/>
  <c r="BK182" i="2"/>
  <c r="J182" i="2"/>
  <c r="BF182" i="2" s="1"/>
  <c r="BI181" i="2"/>
  <c r="BH181" i="2"/>
  <c r="BG181" i="2"/>
  <c r="BE181" i="2"/>
  <c r="T181" i="2"/>
  <c r="R181" i="2"/>
  <c r="P181" i="2"/>
  <c r="BK181" i="2"/>
  <c r="J181" i="2"/>
  <c r="BF181" i="2" s="1"/>
  <c r="BI180" i="2"/>
  <c r="BH180" i="2"/>
  <c r="BG180" i="2"/>
  <c r="BE180" i="2"/>
  <c r="T180" i="2"/>
  <c r="R180" i="2"/>
  <c r="P180" i="2"/>
  <c r="BK180" i="2"/>
  <c r="J180" i="2"/>
  <c r="BF180" i="2" s="1"/>
  <c r="BI179" i="2"/>
  <c r="BH179" i="2"/>
  <c r="BG179" i="2"/>
  <c r="BE179" i="2"/>
  <c r="T179" i="2"/>
  <c r="T178" i="2"/>
  <c r="R179" i="2"/>
  <c r="R178" i="2"/>
  <c r="P179" i="2"/>
  <c r="P178" i="2"/>
  <c r="BK179" i="2"/>
  <c r="J179" i="2"/>
  <c r="BF179" i="2" s="1"/>
  <c r="BI177" i="2"/>
  <c r="BH177" i="2"/>
  <c r="BG177" i="2"/>
  <c r="BE177" i="2"/>
  <c r="T177" i="2"/>
  <c r="R177" i="2"/>
  <c r="P177" i="2"/>
  <c r="BK177" i="2"/>
  <c r="BF177" i="2"/>
  <c r="BI176" i="2"/>
  <c r="BH176" i="2"/>
  <c r="BG176" i="2"/>
  <c r="BE176" i="2"/>
  <c r="T176" i="2"/>
  <c r="R176" i="2"/>
  <c r="P176" i="2"/>
  <c r="BK176" i="2"/>
  <c r="BF176" i="2"/>
  <c r="BI175" i="2"/>
  <c r="BH175" i="2"/>
  <c r="BG175" i="2"/>
  <c r="BE175" i="2"/>
  <c r="T175" i="2"/>
  <c r="R175" i="2"/>
  <c r="P175" i="2"/>
  <c r="BK175" i="2"/>
  <c r="BF175" i="2"/>
  <c r="BI174" i="2"/>
  <c r="BH174" i="2"/>
  <c r="BG174" i="2"/>
  <c r="BE174" i="2"/>
  <c r="T174" i="2"/>
  <c r="R174" i="2"/>
  <c r="P174" i="2"/>
  <c r="BK174" i="2"/>
  <c r="BF174" i="2"/>
  <c r="BI173" i="2"/>
  <c r="BH173" i="2"/>
  <c r="BG173" i="2"/>
  <c r="BE173" i="2"/>
  <c r="T173" i="2"/>
  <c r="R173" i="2"/>
  <c r="P173" i="2"/>
  <c r="BK173" i="2"/>
  <c r="BF173" i="2"/>
  <c r="BI172" i="2"/>
  <c r="BH172" i="2"/>
  <c r="BG172" i="2"/>
  <c r="BE172" i="2"/>
  <c r="T172" i="2"/>
  <c r="R172" i="2"/>
  <c r="P172" i="2"/>
  <c r="BK172" i="2"/>
  <c r="BF172" i="2"/>
  <c r="BI171" i="2"/>
  <c r="BH171" i="2"/>
  <c r="BG171" i="2"/>
  <c r="BE171" i="2"/>
  <c r="T171" i="2"/>
  <c r="R171" i="2"/>
  <c r="P171" i="2"/>
  <c r="BK171" i="2"/>
  <c r="BF171" i="2"/>
  <c r="BI170" i="2"/>
  <c r="BH170" i="2"/>
  <c r="BG170" i="2"/>
  <c r="BE170" i="2"/>
  <c r="T170" i="2"/>
  <c r="R170" i="2"/>
  <c r="P170" i="2"/>
  <c r="BK170" i="2"/>
  <c r="BF170" i="2"/>
  <c r="BI169" i="2"/>
  <c r="BH169" i="2"/>
  <c r="BG169" i="2"/>
  <c r="BE169" i="2"/>
  <c r="T169" i="2"/>
  <c r="R169" i="2"/>
  <c r="P169" i="2"/>
  <c r="BK169" i="2"/>
  <c r="BF169" i="2"/>
  <c r="BI168" i="2"/>
  <c r="BH168" i="2"/>
  <c r="BG168" i="2"/>
  <c r="BE168" i="2"/>
  <c r="T168" i="2"/>
  <c r="R168" i="2"/>
  <c r="P168" i="2"/>
  <c r="BK168" i="2"/>
  <c r="BF168" i="2"/>
  <c r="BI167" i="2"/>
  <c r="BH167" i="2"/>
  <c r="BG167" i="2"/>
  <c r="BE167" i="2"/>
  <c r="T167" i="2"/>
  <c r="T166" i="2"/>
  <c r="R167" i="2"/>
  <c r="R166" i="2"/>
  <c r="P167" i="2"/>
  <c r="P166" i="2"/>
  <c r="BK167" i="2"/>
  <c r="BF167" i="2"/>
  <c r="BI165" i="2"/>
  <c r="BH165" i="2"/>
  <c r="BG165" i="2"/>
  <c r="BE165" i="2"/>
  <c r="T165" i="2"/>
  <c r="R165" i="2"/>
  <c r="P165" i="2"/>
  <c r="BK165" i="2"/>
  <c r="J165" i="2"/>
  <c r="BF165" i="2" s="1"/>
  <c r="BI164" i="2"/>
  <c r="BH164" i="2"/>
  <c r="BG164" i="2"/>
  <c r="BE164" i="2"/>
  <c r="T164" i="2"/>
  <c r="R164" i="2"/>
  <c r="P164" i="2"/>
  <c r="BK164" i="2"/>
  <c r="J164" i="2"/>
  <c r="BF164" i="2"/>
  <c r="BI163" i="2"/>
  <c r="BH163" i="2"/>
  <c r="BG163" i="2"/>
  <c r="BE163" i="2"/>
  <c r="T163" i="2"/>
  <c r="R163" i="2"/>
  <c r="P163" i="2"/>
  <c r="BK163" i="2"/>
  <c r="J163" i="2"/>
  <c r="BF163" i="2"/>
  <c r="BI162" i="2"/>
  <c r="BH162" i="2"/>
  <c r="BG162" i="2"/>
  <c r="BE162" i="2"/>
  <c r="T162" i="2"/>
  <c r="R162" i="2"/>
  <c r="P162" i="2"/>
  <c r="BK162" i="2"/>
  <c r="J162" i="2"/>
  <c r="BF162" i="2"/>
  <c r="BI161" i="2"/>
  <c r="BH161" i="2"/>
  <c r="BG161" i="2"/>
  <c r="BE161" i="2"/>
  <c r="T161" i="2"/>
  <c r="R161" i="2"/>
  <c r="P161" i="2"/>
  <c r="BK161" i="2"/>
  <c r="J161" i="2"/>
  <c r="BF161" i="2"/>
  <c r="BI160" i="2"/>
  <c r="BH160" i="2"/>
  <c r="BG160" i="2"/>
  <c r="BE160" i="2"/>
  <c r="T160" i="2"/>
  <c r="R160" i="2"/>
  <c r="P160" i="2"/>
  <c r="BK160" i="2"/>
  <c r="J160" i="2"/>
  <c r="BF160" i="2"/>
  <c r="BI159" i="2"/>
  <c r="BH159" i="2"/>
  <c r="BG159" i="2"/>
  <c r="BE159" i="2"/>
  <c r="T159" i="2"/>
  <c r="R159" i="2"/>
  <c r="P159" i="2"/>
  <c r="BK159" i="2"/>
  <c r="J159" i="2"/>
  <c r="BF159" i="2"/>
  <c r="BI158" i="2"/>
  <c r="BH158" i="2"/>
  <c r="BG158" i="2"/>
  <c r="BE158" i="2"/>
  <c r="T158" i="2"/>
  <c r="R158" i="2"/>
  <c r="P158" i="2"/>
  <c r="BK158" i="2"/>
  <c r="J158" i="2"/>
  <c r="BF158" i="2"/>
  <c r="BI157" i="2"/>
  <c r="BH157" i="2"/>
  <c r="BG157" i="2"/>
  <c r="BE157" i="2"/>
  <c r="T157" i="2"/>
  <c r="R157" i="2"/>
  <c r="P157" i="2"/>
  <c r="BK157" i="2"/>
  <c r="J157" i="2"/>
  <c r="BF157" i="2"/>
  <c r="BI156" i="2"/>
  <c r="BH156" i="2"/>
  <c r="BG156" i="2"/>
  <c r="BE156" i="2"/>
  <c r="T156" i="2"/>
  <c r="R156" i="2"/>
  <c r="P156" i="2"/>
  <c r="BK156" i="2"/>
  <c r="J156" i="2"/>
  <c r="BF156" i="2"/>
  <c r="BI155" i="2"/>
  <c r="BH155" i="2"/>
  <c r="BG155" i="2"/>
  <c r="BE155" i="2"/>
  <c r="T155" i="2"/>
  <c r="R155" i="2"/>
  <c r="P155" i="2"/>
  <c r="BK155" i="2"/>
  <c r="J155" i="2"/>
  <c r="BF155" i="2" s="1"/>
  <c r="BI154" i="2"/>
  <c r="BH154" i="2"/>
  <c r="BG154" i="2"/>
  <c r="BE154" i="2"/>
  <c r="T154" i="2"/>
  <c r="R154" i="2"/>
  <c r="P154" i="2"/>
  <c r="BK154" i="2"/>
  <c r="J154" i="2"/>
  <c r="BF154" i="2" s="1"/>
  <c r="BI153" i="2"/>
  <c r="BH153" i="2"/>
  <c r="BG153" i="2"/>
  <c r="BE153" i="2"/>
  <c r="T153" i="2"/>
  <c r="R153" i="2"/>
  <c r="P153" i="2"/>
  <c r="BK153" i="2"/>
  <c r="J153" i="2"/>
  <c r="BF153" i="2" s="1"/>
  <c r="BI152" i="2"/>
  <c r="BH152" i="2"/>
  <c r="BG152" i="2"/>
  <c r="BE152" i="2"/>
  <c r="T152" i="2"/>
  <c r="R152" i="2"/>
  <c r="P152" i="2"/>
  <c r="BK152" i="2"/>
  <c r="J152" i="2"/>
  <c r="BF152" i="2" s="1"/>
  <c r="BI151" i="2"/>
  <c r="BH151" i="2"/>
  <c r="BG151" i="2"/>
  <c r="BE151" i="2"/>
  <c r="T151" i="2"/>
  <c r="R151" i="2"/>
  <c r="P151" i="2"/>
  <c r="BK151" i="2"/>
  <c r="J151" i="2"/>
  <c r="BF151" i="2" s="1"/>
  <c r="BI150" i="2"/>
  <c r="BH150" i="2"/>
  <c r="BG150" i="2"/>
  <c r="BE150" i="2"/>
  <c r="T150" i="2"/>
  <c r="T149" i="2"/>
  <c r="T148" i="2" s="1"/>
  <c r="R150" i="2"/>
  <c r="P150" i="2"/>
  <c r="P149" i="2" s="1"/>
  <c r="P148" i="2" s="1"/>
  <c r="BK150" i="2"/>
  <c r="BK149" i="2" s="1"/>
  <c r="J150" i="2"/>
  <c r="BF150" i="2" s="1"/>
  <c r="J144" i="2"/>
  <c r="J143" i="2"/>
  <c r="F143" i="2"/>
  <c r="F141" i="2"/>
  <c r="E139" i="2"/>
  <c r="J94" i="2"/>
  <c r="J93" i="2"/>
  <c r="F93" i="2"/>
  <c r="F91" i="2"/>
  <c r="E89" i="2"/>
  <c r="J20" i="2"/>
  <c r="E20" i="2"/>
  <c r="F144" i="2" s="1"/>
  <c r="J19" i="2"/>
  <c r="J14" i="2"/>
  <c r="J141" i="2" s="1"/>
  <c r="E7" i="2"/>
  <c r="E85" i="2" s="1"/>
  <c r="AS106" i="1"/>
  <c r="AS104" i="1" s="1"/>
  <c r="AS97" i="1"/>
  <c r="AS95" i="1" s="1"/>
  <c r="AS94" i="1" s="1"/>
  <c r="L90" i="1"/>
  <c r="AM90" i="1"/>
  <c r="AM89" i="1"/>
  <c r="L89" i="1"/>
  <c r="AM87" i="1"/>
  <c r="L87" i="1"/>
  <c r="L85" i="1"/>
  <c r="L84" i="1"/>
  <c r="BJ156" i="14" l="1"/>
  <c r="J156" i="14" s="1"/>
  <c r="J106" i="14" s="1"/>
  <c r="F39" i="13"/>
  <c r="BD110" i="1" s="1"/>
  <c r="J128" i="12"/>
  <c r="BK146" i="12"/>
  <c r="J146" i="12" s="1"/>
  <c r="J106" i="12" s="1"/>
  <c r="R146" i="12"/>
  <c r="P156" i="12"/>
  <c r="T156" i="12"/>
  <c r="BK146" i="11"/>
  <c r="J146" i="11" s="1"/>
  <c r="J102" i="11" s="1"/>
  <c r="BK158" i="11"/>
  <c r="J158" i="11" s="1"/>
  <c r="J103" i="11" s="1"/>
  <c r="BD106" i="1"/>
  <c r="F39" i="10"/>
  <c r="BB107" i="1" s="1"/>
  <c r="BK152" i="10"/>
  <c r="J152" i="10" s="1"/>
  <c r="J105" i="10" s="1"/>
  <c r="F37" i="5"/>
  <c r="BB100" i="1" s="1"/>
  <c r="F40" i="4"/>
  <c r="BC99" i="1" s="1"/>
  <c r="BK320" i="2"/>
  <c r="J320" i="2" s="1"/>
  <c r="J110" i="2" s="1"/>
  <c r="BK464" i="2"/>
  <c r="J464" i="2" s="1"/>
  <c r="J119" i="2" s="1"/>
  <c r="T132" i="6"/>
  <c r="T131" i="6" s="1"/>
  <c r="T126" i="6" s="1"/>
  <c r="R128" i="6"/>
  <c r="R127" i="6" s="1"/>
  <c r="R207" i="6"/>
  <c r="R210" i="6"/>
  <c r="E85" i="6"/>
  <c r="F94" i="6"/>
  <c r="F39" i="6"/>
  <c r="BD101" i="1" s="1"/>
  <c r="P132" i="6"/>
  <c r="P131" i="6" s="1"/>
  <c r="P126" i="6" s="1"/>
  <c r="AU101" i="1" s="1"/>
  <c r="F37" i="14"/>
  <c r="BB111" i="1" s="1"/>
  <c r="F35" i="14"/>
  <c r="AZ111" i="1" s="1"/>
  <c r="F94" i="14"/>
  <c r="R136" i="14"/>
  <c r="R152" i="14"/>
  <c r="P156" i="14"/>
  <c r="F38" i="14"/>
  <c r="BC111" i="1" s="1"/>
  <c r="P134" i="7"/>
  <c r="P133" i="7" s="1"/>
  <c r="F37" i="13"/>
  <c r="BB110" i="1" s="1"/>
  <c r="BK156" i="12"/>
  <c r="J156" i="12" s="1"/>
  <c r="J107" i="12" s="1"/>
  <c r="J36" i="12"/>
  <c r="AW109" i="1" s="1"/>
  <c r="F37" i="12"/>
  <c r="BB109" i="1" s="1"/>
  <c r="F35" i="12"/>
  <c r="AZ109" i="1" s="1"/>
  <c r="F39" i="11"/>
  <c r="BB108" i="1" s="1"/>
  <c r="BK179" i="11"/>
  <c r="J179" i="11" s="1"/>
  <c r="J104" i="11" s="1"/>
  <c r="F37" i="10"/>
  <c r="AZ107" i="1" s="1"/>
  <c r="BK239" i="9"/>
  <c r="J239" i="9" s="1"/>
  <c r="J114" i="9" s="1"/>
  <c r="BK236" i="9"/>
  <c r="J236" i="9" s="1"/>
  <c r="J113" i="9" s="1"/>
  <c r="P222" i="9"/>
  <c r="T222" i="9"/>
  <c r="T175" i="9" s="1"/>
  <c r="T137" i="9" s="1"/>
  <c r="BK222" i="9"/>
  <c r="J222" i="9" s="1"/>
  <c r="J111" i="9" s="1"/>
  <c r="P197" i="9"/>
  <c r="P175" i="9" s="1"/>
  <c r="P193" i="9"/>
  <c r="BK182" i="9"/>
  <c r="J182" i="9" s="1"/>
  <c r="J106" i="9" s="1"/>
  <c r="P176" i="9"/>
  <c r="BK176" i="9"/>
  <c r="J176" i="9" s="1"/>
  <c r="J105" i="9" s="1"/>
  <c r="F39" i="9"/>
  <c r="BD105" i="1" s="1"/>
  <c r="F37" i="9"/>
  <c r="BB105" i="1" s="1"/>
  <c r="F37" i="8"/>
  <c r="BB103" i="1" s="1"/>
  <c r="F39" i="7"/>
  <c r="BD102" i="1" s="1"/>
  <c r="BJ134" i="7"/>
  <c r="J134" i="7" s="1"/>
  <c r="J102" i="7" s="1"/>
  <c r="F38" i="7"/>
  <c r="BC102" i="1" s="1"/>
  <c r="J35" i="7"/>
  <c r="AV102" i="1" s="1"/>
  <c r="F35" i="7"/>
  <c r="AZ102" i="1" s="1"/>
  <c r="F37" i="6"/>
  <c r="BB101" i="1" s="1"/>
  <c r="BK207" i="6"/>
  <c r="J207" i="6" s="1"/>
  <c r="J103" i="6" s="1"/>
  <c r="J37" i="4"/>
  <c r="AV99" i="1" s="1"/>
  <c r="F41" i="4"/>
  <c r="BD99" i="1" s="1"/>
  <c r="BK149" i="4"/>
  <c r="J149" i="4" s="1"/>
  <c r="J102" i="4" s="1"/>
  <c r="F39" i="3"/>
  <c r="BB98" i="1" s="1"/>
  <c r="F41" i="3"/>
  <c r="BD98" i="1" s="1"/>
  <c r="BK154" i="3"/>
  <c r="J154" i="3" s="1"/>
  <c r="J104" i="3" s="1"/>
  <c r="BK483" i="2"/>
  <c r="J483" i="2" s="1"/>
  <c r="J123" i="2" s="1"/>
  <c r="BK474" i="2"/>
  <c r="J474" i="2" s="1"/>
  <c r="J121" i="2" s="1"/>
  <c r="BK468" i="2"/>
  <c r="J468" i="2" s="1"/>
  <c r="J120" i="2" s="1"/>
  <c r="BK362" i="2"/>
  <c r="J362" i="2" s="1"/>
  <c r="J112" i="2" s="1"/>
  <c r="BK222" i="2"/>
  <c r="J222" i="2" s="1"/>
  <c r="J104" i="2" s="1"/>
  <c r="BK178" i="2"/>
  <c r="J178" i="2" s="1"/>
  <c r="J102" i="2" s="1"/>
  <c r="BK166" i="2"/>
  <c r="J166" i="2" s="1"/>
  <c r="J101" i="2" s="1"/>
  <c r="F39" i="2"/>
  <c r="BD96" i="1" s="1"/>
  <c r="F37" i="2"/>
  <c r="BB96" i="1" s="1"/>
  <c r="J35" i="2"/>
  <c r="AV96" i="1" s="1"/>
  <c r="R149" i="2"/>
  <c r="E135" i="2"/>
  <c r="F38" i="2"/>
  <c r="BC96" i="1" s="1"/>
  <c r="BK265" i="2"/>
  <c r="J265" i="2" s="1"/>
  <c r="J106" i="2" s="1"/>
  <c r="R265" i="2"/>
  <c r="BK307" i="2"/>
  <c r="P307" i="2"/>
  <c r="T320" i="2"/>
  <c r="P320" i="2"/>
  <c r="T340" i="2"/>
  <c r="P340" i="2"/>
  <c r="T370" i="2"/>
  <c r="P370" i="2"/>
  <c r="T390" i="2"/>
  <c r="P390" i="2"/>
  <c r="BK395" i="2"/>
  <c r="J395" i="2" s="1"/>
  <c r="J116" i="2" s="1"/>
  <c r="R395" i="2"/>
  <c r="BK413" i="2"/>
  <c r="J413" i="2" s="1"/>
  <c r="J118" i="2" s="1"/>
  <c r="R413" i="2"/>
  <c r="P464" i="2"/>
  <c r="T464" i="2"/>
  <c r="P468" i="2"/>
  <c r="P474" i="2"/>
  <c r="T478" i="2"/>
  <c r="R483" i="2"/>
  <c r="P490" i="2"/>
  <c r="BK139" i="3"/>
  <c r="F40" i="3"/>
  <c r="BC98" i="1" s="1"/>
  <c r="BC97" i="1" s="1"/>
  <c r="AY97" i="1" s="1"/>
  <c r="F37" i="3"/>
  <c r="AZ98" i="1" s="1"/>
  <c r="P154" i="3"/>
  <c r="T154" i="3"/>
  <c r="BK161" i="3"/>
  <c r="J161" i="3" s="1"/>
  <c r="J106" i="3" s="1"/>
  <c r="R161" i="3"/>
  <c r="P165" i="3"/>
  <c r="T165" i="3"/>
  <c r="BK176" i="3"/>
  <c r="J176" i="3" s="1"/>
  <c r="J110" i="3" s="1"/>
  <c r="R176" i="3"/>
  <c r="P189" i="3"/>
  <c r="T189" i="3"/>
  <c r="P194" i="3"/>
  <c r="T194" i="3"/>
  <c r="BK130" i="4"/>
  <c r="J130" i="4" s="1"/>
  <c r="J101" i="4" s="1"/>
  <c r="R130" i="4"/>
  <c r="F37" i="4"/>
  <c r="AZ99" i="1" s="1"/>
  <c r="F39" i="4"/>
  <c r="BB99" i="1" s="1"/>
  <c r="BK170" i="4"/>
  <c r="J170" i="4" s="1"/>
  <c r="J103" i="4" s="1"/>
  <c r="R170" i="4"/>
  <c r="BK214" i="4"/>
  <c r="J214" i="4" s="1"/>
  <c r="J104" i="4" s="1"/>
  <c r="R214" i="4"/>
  <c r="BK223" i="4"/>
  <c r="J223" i="4" s="1"/>
  <c r="J105" i="4" s="1"/>
  <c r="R223" i="4"/>
  <c r="F94" i="5"/>
  <c r="P132" i="5"/>
  <c r="T132" i="5"/>
  <c r="J131" i="7"/>
  <c r="J100" i="7" s="1"/>
  <c r="BJ130" i="7"/>
  <c r="J130" i="7" s="1"/>
  <c r="J99" i="7" s="1"/>
  <c r="BK209" i="2"/>
  <c r="J209" i="2" s="1"/>
  <c r="J103" i="2" s="1"/>
  <c r="R209" i="2"/>
  <c r="BK235" i="2"/>
  <c r="J235" i="2" s="1"/>
  <c r="J105" i="2" s="1"/>
  <c r="R235" i="2"/>
  <c r="R307" i="2"/>
  <c r="R306" i="2" s="1"/>
  <c r="T362" i="2"/>
  <c r="BK365" i="2"/>
  <c r="J365" i="2" s="1"/>
  <c r="J113" i="2" s="1"/>
  <c r="R365" i="2"/>
  <c r="BK405" i="2"/>
  <c r="J405" i="2" s="1"/>
  <c r="J117" i="2" s="1"/>
  <c r="R405" i="2"/>
  <c r="P138" i="3"/>
  <c r="R138" i="3"/>
  <c r="T138" i="3"/>
  <c r="R164" i="3"/>
  <c r="P133" i="8"/>
  <c r="BK157" i="5"/>
  <c r="J157" i="5" s="1"/>
  <c r="J105" i="5" s="1"/>
  <c r="R157" i="5"/>
  <c r="BK210" i="6"/>
  <c r="J210" i="6" s="1"/>
  <c r="J104" i="6" s="1"/>
  <c r="F94" i="7"/>
  <c r="J126" i="7"/>
  <c r="F37" i="7"/>
  <c r="BB102" i="1" s="1"/>
  <c r="BJ156" i="8"/>
  <c r="J156" i="8" s="1"/>
  <c r="J106" i="8" s="1"/>
  <c r="R156" i="8"/>
  <c r="R139" i="9"/>
  <c r="BK155" i="9"/>
  <c r="J155" i="9" s="1"/>
  <c r="J102" i="9" s="1"/>
  <c r="R155" i="9"/>
  <c r="BK187" i="9"/>
  <c r="J187" i="9" s="1"/>
  <c r="J107" i="9" s="1"/>
  <c r="BK197" i="9"/>
  <c r="J197" i="9" s="1"/>
  <c r="J110" i="9" s="1"/>
  <c r="R197" i="9"/>
  <c r="R175" i="9" s="1"/>
  <c r="BK233" i="9"/>
  <c r="J233" i="9" s="1"/>
  <c r="J112" i="9" s="1"/>
  <c r="F95" i="10"/>
  <c r="R130" i="10"/>
  <c r="F40" i="10"/>
  <c r="BC107" i="1" s="1"/>
  <c r="F125" i="11"/>
  <c r="J95" i="11"/>
  <c r="E85" i="12"/>
  <c r="E119" i="12"/>
  <c r="F38" i="12"/>
  <c r="BC109" i="1" s="1"/>
  <c r="P146" i="12"/>
  <c r="P135" i="12" s="1"/>
  <c r="P131" i="12" s="1"/>
  <c r="AU109" i="1" s="1"/>
  <c r="T146" i="12"/>
  <c r="T135" i="12" s="1"/>
  <c r="J126" i="13"/>
  <c r="J94" i="13"/>
  <c r="R129" i="5"/>
  <c r="R133" i="5"/>
  <c r="BK136" i="5"/>
  <c r="J136" i="5" s="1"/>
  <c r="J102" i="5" s="1"/>
  <c r="R136" i="5"/>
  <c r="BK150" i="5"/>
  <c r="J150" i="5" s="1"/>
  <c r="J104" i="5" s="1"/>
  <c r="R150" i="5"/>
  <c r="J91" i="6"/>
  <c r="F36" i="6"/>
  <c r="BA101" i="1" s="1"/>
  <c r="F36" i="8"/>
  <c r="BA103" i="1" s="1"/>
  <c r="P129" i="8"/>
  <c r="AU103" i="1" s="1"/>
  <c r="BJ136" i="8"/>
  <c r="J136" i="8" s="1"/>
  <c r="J103" i="8" s="1"/>
  <c r="R136" i="8"/>
  <c r="BJ152" i="8"/>
  <c r="J152" i="8" s="1"/>
  <c r="J105" i="8" s="1"/>
  <c r="R152" i="8"/>
  <c r="BK145" i="9"/>
  <c r="J145" i="9" s="1"/>
  <c r="J101" i="9" s="1"/>
  <c r="R145" i="9"/>
  <c r="BK193" i="9"/>
  <c r="J193" i="9" s="1"/>
  <c r="J109" i="9" s="1"/>
  <c r="R193" i="9"/>
  <c r="BK130" i="10"/>
  <c r="J130" i="10" s="1"/>
  <c r="J101" i="10" s="1"/>
  <c r="BK145" i="10"/>
  <c r="J145" i="10" s="1"/>
  <c r="J103" i="10" s="1"/>
  <c r="R145" i="10"/>
  <c r="BK129" i="11"/>
  <c r="BK128" i="11" s="1"/>
  <c r="J128" i="11" s="1"/>
  <c r="R179" i="11"/>
  <c r="BK137" i="12"/>
  <c r="J137" i="12" s="1"/>
  <c r="J102" i="12" s="1"/>
  <c r="J91" i="13"/>
  <c r="P129" i="13"/>
  <c r="AU110" i="1" s="1"/>
  <c r="J123" i="14"/>
  <c r="J91" i="14"/>
  <c r="BK132" i="12"/>
  <c r="J132" i="12" s="1"/>
  <c r="J99" i="12" s="1"/>
  <c r="R137" i="12"/>
  <c r="R135" i="12" s="1"/>
  <c r="R134" i="13"/>
  <c r="R133" i="13" s="1"/>
  <c r="R129" i="13" s="1"/>
  <c r="R147" i="13"/>
  <c r="R146" i="13" s="1"/>
  <c r="J35" i="14"/>
  <c r="AV111" i="1" s="1"/>
  <c r="F39" i="14"/>
  <c r="BD111" i="1" s="1"/>
  <c r="BJ136" i="14"/>
  <c r="J136" i="14" s="1"/>
  <c r="J103" i="14" s="1"/>
  <c r="BJ152" i="14"/>
  <c r="J152" i="14" s="1"/>
  <c r="J105" i="14" s="1"/>
  <c r="R156" i="14"/>
  <c r="T156" i="14"/>
  <c r="P133" i="14"/>
  <c r="P129" i="14" s="1"/>
  <c r="AU111" i="1" s="1"/>
  <c r="T133" i="14"/>
  <c r="T129" i="14" s="1"/>
  <c r="J38" i="4"/>
  <c r="AW99" i="1" s="1"/>
  <c r="F38" i="4"/>
  <c r="BA99" i="1" s="1"/>
  <c r="J307" i="2"/>
  <c r="J109" i="2" s="1"/>
  <c r="J139" i="3"/>
  <c r="J102" i="3" s="1"/>
  <c r="R132" i="5"/>
  <c r="R128" i="5" s="1"/>
  <c r="F36" i="2"/>
  <c r="BA96" i="1" s="1"/>
  <c r="J36" i="2"/>
  <c r="AW96" i="1" s="1"/>
  <c r="J149" i="2"/>
  <c r="J100" i="2" s="1"/>
  <c r="BK129" i="4"/>
  <c r="J129" i="4" s="1"/>
  <c r="F38" i="3"/>
  <c r="BA98" i="1" s="1"/>
  <c r="J38" i="3"/>
  <c r="AW98" i="1" s="1"/>
  <c r="AT98" i="1" s="1"/>
  <c r="P164" i="3"/>
  <c r="P137" i="3" s="1"/>
  <c r="AU98" i="1" s="1"/>
  <c r="BJ146" i="7"/>
  <c r="J146" i="7" s="1"/>
  <c r="J105" i="7" s="1"/>
  <c r="J147" i="7"/>
  <c r="J106" i="7" s="1"/>
  <c r="J94" i="8"/>
  <c r="J126" i="8"/>
  <c r="J130" i="13"/>
  <c r="J99" i="13" s="1"/>
  <c r="J91" i="2"/>
  <c r="F94" i="2"/>
  <c r="F35" i="2"/>
  <c r="AZ96" i="1" s="1"/>
  <c r="R132" i="6"/>
  <c r="R131" i="6" s="1"/>
  <c r="R126" i="6" s="1"/>
  <c r="J36" i="7"/>
  <c r="AW102" i="1" s="1"/>
  <c r="AT102" i="1" s="1"/>
  <c r="F36" i="7"/>
  <c r="BA102" i="1" s="1"/>
  <c r="J131" i="8"/>
  <c r="J100" i="8" s="1"/>
  <c r="BJ130" i="8"/>
  <c r="J91" i="9"/>
  <c r="J131" i="9"/>
  <c r="J35" i="9"/>
  <c r="AV105" i="1" s="1"/>
  <c r="F35" i="9"/>
  <c r="AZ105" i="1" s="1"/>
  <c r="J93" i="11"/>
  <c r="J122" i="11"/>
  <c r="J38" i="11"/>
  <c r="AW108" i="1" s="1"/>
  <c r="F38" i="11"/>
  <c r="BA108" i="1" s="1"/>
  <c r="J91" i="12"/>
  <c r="J125" i="12"/>
  <c r="J35" i="13"/>
  <c r="AV110" i="1" s="1"/>
  <c r="F35" i="13"/>
  <c r="AZ110" i="1" s="1"/>
  <c r="BJ130" i="14"/>
  <c r="J131" i="14"/>
  <c r="J100" i="14" s="1"/>
  <c r="E123" i="3"/>
  <c r="F134" i="3"/>
  <c r="J165" i="3"/>
  <c r="J108" i="3" s="1"/>
  <c r="E115" i="4"/>
  <c r="F126" i="4"/>
  <c r="T149" i="4"/>
  <c r="P170" i="4"/>
  <c r="J94" i="5"/>
  <c r="BK133" i="5"/>
  <c r="R129" i="7"/>
  <c r="BJ133" i="7"/>
  <c r="J133" i="7" s="1"/>
  <c r="J101" i="7" s="1"/>
  <c r="J36" i="8"/>
  <c r="AW103" i="1" s="1"/>
  <c r="F35" i="8"/>
  <c r="AZ103" i="1" s="1"/>
  <c r="P138" i="9"/>
  <c r="F38" i="9"/>
  <c r="BC105" i="1" s="1"/>
  <c r="F38" i="10"/>
  <c r="BA107" i="1" s="1"/>
  <c r="R131" i="12"/>
  <c r="F39" i="12"/>
  <c r="BD109" i="1" s="1"/>
  <c r="J131" i="13"/>
  <c r="J100" i="13" s="1"/>
  <c r="F38" i="13"/>
  <c r="BC110" i="1" s="1"/>
  <c r="BK147" i="13"/>
  <c r="R133" i="14"/>
  <c r="J128" i="6"/>
  <c r="J100" i="6" s="1"/>
  <c r="BK127" i="6"/>
  <c r="E85" i="8"/>
  <c r="E117" i="8"/>
  <c r="J95" i="10"/>
  <c r="J125" i="10"/>
  <c r="J37" i="11"/>
  <c r="AV108" i="1" s="1"/>
  <c r="AT108" i="1" s="1"/>
  <c r="F37" i="11"/>
  <c r="AZ108" i="1" s="1"/>
  <c r="AZ106" i="1" s="1"/>
  <c r="AV106" i="1" s="1"/>
  <c r="J36" i="14"/>
  <c r="AW111" i="1" s="1"/>
  <c r="AT111" i="1" s="1"/>
  <c r="F36" i="14"/>
  <c r="BA111" i="1" s="1"/>
  <c r="J131" i="3"/>
  <c r="F133" i="3"/>
  <c r="J123" i="4"/>
  <c r="F125" i="4"/>
  <c r="T214" i="4"/>
  <c r="P223" i="4"/>
  <c r="J36" i="6"/>
  <c r="AW101" i="1" s="1"/>
  <c r="F35" i="6"/>
  <c r="AZ101" i="1" s="1"/>
  <c r="P129" i="7"/>
  <c r="AU102" i="1" s="1"/>
  <c r="T134" i="7"/>
  <c r="T133" i="7" s="1"/>
  <c r="T129" i="7" s="1"/>
  <c r="F38" i="8"/>
  <c r="BC103" i="1" s="1"/>
  <c r="T133" i="8"/>
  <c r="T129" i="8" s="1"/>
  <c r="J36" i="9"/>
  <c r="AW105" i="1" s="1"/>
  <c r="R129" i="11"/>
  <c r="R128" i="11" s="1"/>
  <c r="F40" i="11"/>
  <c r="BC108" i="1" s="1"/>
  <c r="BC106" i="1" s="1"/>
  <c r="AY106" i="1" s="1"/>
  <c r="J35" i="12"/>
  <c r="AV109" i="1" s="1"/>
  <c r="R129" i="14"/>
  <c r="F36" i="5"/>
  <c r="BA100" i="1" s="1"/>
  <c r="J36" i="5"/>
  <c r="AW100" i="1" s="1"/>
  <c r="F35" i="5"/>
  <c r="AZ100" i="1" s="1"/>
  <c r="J35" i="5"/>
  <c r="AV100" i="1" s="1"/>
  <c r="AT100" i="1" s="1"/>
  <c r="J134" i="8"/>
  <c r="J102" i="8" s="1"/>
  <c r="F94" i="9"/>
  <c r="F134" i="9"/>
  <c r="F95" i="11"/>
  <c r="F124" i="11"/>
  <c r="F94" i="12"/>
  <c r="F128" i="12"/>
  <c r="J134" i="14"/>
  <c r="J102" i="14" s="1"/>
  <c r="P149" i="4"/>
  <c r="P129" i="4" s="1"/>
  <c r="AU99" i="1" s="1"/>
  <c r="T170" i="4"/>
  <c r="E85" i="5"/>
  <c r="P128" i="5"/>
  <c r="AU100" i="1" s="1"/>
  <c r="T128" i="5"/>
  <c r="F38" i="5"/>
  <c r="BC100" i="1" s="1"/>
  <c r="F38" i="6"/>
  <c r="BC101" i="1" s="1"/>
  <c r="BK132" i="6"/>
  <c r="F36" i="9"/>
  <c r="BA105" i="1" s="1"/>
  <c r="BK139" i="9"/>
  <c r="P129" i="10"/>
  <c r="AU107" i="1" s="1"/>
  <c r="AU106" i="1" s="1"/>
  <c r="T129" i="10"/>
  <c r="F36" i="12"/>
  <c r="BA109" i="1" s="1"/>
  <c r="T132" i="12"/>
  <c r="J36" i="13"/>
  <c r="AW110" i="1" s="1"/>
  <c r="BK134" i="13"/>
  <c r="J35" i="6"/>
  <c r="AV101" i="1" s="1"/>
  <c r="J35" i="8"/>
  <c r="AV103" i="1" s="1"/>
  <c r="J38" i="10"/>
  <c r="AW107" i="1" s="1"/>
  <c r="J37" i="10"/>
  <c r="AV107" i="1" s="1"/>
  <c r="E85" i="14"/>
  <c r="J94" i="14"/>
  <c r="BK135" i="12" l="1"/>
  <c r="J135" i="12" s="1"/>
  <c r="J100" i="12" s="1"/>
  <c r="J129" i="11"/>
  <c r="J101" i="11" s="1"/>
  <c r="BB106" i="1"/>
  <c r="AX106" i="1" s="1"/>
  <c r="BJ133" i="8"/>
  <c r="J133" i="8" s="1"/>
  <c r="J101" i="8" s="1"/>
  <c r="BA97" i="1"/>
  <c r="AW97" i="1" s="1"/>
  <c r="AT99" i="1"/>
  <c r="BB97" i="1"/>
  <c r="BB95" i="1" s="1"/>
  <c r="BK138" i="3"/>
  <c r="AT101" i="1"/>
  <c r="R133" i="8"/>
  <c r="R129" i="8" s="1"/>
  <c r="AT103" i="1"/>
  <c r="BJ133" i="14"/>
  <c r="J133" i="14" s="1"/>
  <c r="J101" i="14" s="1"/>
  <c r="AT109" i="1"/>
  <c r="BK129" i="10"/>
  <c r="J129" i="10" s="1"/>
  <c r="J34" i="10" s="1"/>
  <c r="BD104" i="1"/>
  <c r="BJ129" i="7"/>
  <c r="J129" i="7" s="1"/>
  <c r="J98" i="7" s="1"/>
  <c r="BD97" i="1"/>
  <c r="BD95" i="1" s="1"/>
  <c r="T306" i="2"/>
  <c r="T147" i="2" s="1"/>
  <c r="BK306" i="2"/>
  <c r="J306" i="2" s="1"/>
  <c r="J108" i="2" s="1"/>
  <c r="BK148" i="2"/>
  <c r="AT96" i="1"/>
  <c r="AX97" i="1"/>
  <c r="BK175" i="9"/>
  <c r="J175" i="9" s="1"/>
  <c r="J104" i="9" s="1"/>
  <c r="R129" i="10"/>
  <c r="R138" i="9"/>
  <c r="R137" i="9" s="1"/>
  <c r="BK164" i="3"/>
  <c r="J164" i="3" s="1"/>
  <c r="J107" i="3" s="1"/>
  <c r="T131" i="12"/>
  <c r="BC95" i="1"/>
  <c r="AY95" i="1" s="1"/>
  <c r="T129" i="4"/>
  <c r="R137" i="3"/>
  <c r="R129" i="4"/>
  <c r="T164" i="3"/>
  <c r="T137" i="3" s="1"/>
  <c r="AZ97" i="1"/>
  <c r="AV97" i="1" s="1"/>
  <c r="AT97" i="1" s="1"/>
  <c r="P306" i="2"/>
  <c r="P147" i="2" s="1"/>
  <c r="AU96" i="1" s="1"/>
  <c r="R148" i="2"/>
  <c r="R147" i="2" s="1"/>
  <c r="AU97" i="1"/>
  <c r="AU95" i="1" s="1"/>
  <c r="BK138" i="9"/>
  <c r="J139" i="9"/>
  <c r="J100" i="9" s="1"/>
  <c r="J130" i="14"/>
  <c r="J99" i="14" s="1"/>
  <c r="BA106" i="1"/>
  <c r="AW106" i="1" s="1"/>
  <c r="AT106" i="1" s="1"/>
  <c r="P137" i="9"/>
  <c r="AU105" i="1" s="1"/>
  <c r="AU104" i="1" s="1"/>
  <c r="BK131" i="6"/>
  <c r="J131" i="6" s="1"/>
  <c r="J101" i="6" s="1"/>
  <c r="J132" i="6"/>
  <c r="J102" i="6" s="1"/>
  <c r="BK126" i="6"/>
  <c r="J126" i="6" s="1"/>
  <c r="J127" i="6"/>
  <c r="J99" i="6" s="1"/>
  <c r="J34" i="4"/>
  <c r="J100" i="4"/>
  <c r="J34" i="11"/>
  <c r="J100" i="11"/>
  <c r="J138" i="3"/>
  <c r="J101" i="3" s="1"/>
  <c r="BC104" i="1"/>
  <c r="AY104" i="1" s="1"/>
  <c r="BA95" i="1"/>
  <c r="J100" i="10"/>
  <c r="J147" i="13"/>
  <c r="J106" i="13" s="1"/>
  <c r="BK146" i="13"/>
  <c r="J146" i="13" s="1"/>
  <c r="J105" i="13" s="1"/>
  <c r="AT110" i="1"/>
  <c r="AT105" i="1"/>
  <c r="BK133" i="13"/>
  <c r="J134" i="13"/>
  <c r="J102" i="13" s="1"/>
  <c r="BK132" i="5"/>
  <c r="J133" i="5"/>
  <c r="J101" i="5" s="1"/>
  <c r="BJ129" i="8"/>
  <c r="J129" i="8" s="1"/>
  <c r="J130" i="8"/>
  <c r="J99" i="8" s="1"/>
  <c r="AT107" i="1"/>
  <c r="AZ104" i="1"/>
  <c r="AV104" i="1" s="1"/>
  <c r="BK131" i="12"/>
  <c r="J131" i="12" s="1"/>
  <c r="BJ129" i="14" l="1"/>
  <c r="J129" i="14" s="1"/>
  <c r="BB104" i="1"/>
  <c r="AX104" i="1" s="1"/>
  <c r="AZ95" i="1"/>
  <c r="AV95" i="1" s="1"/>
  <c r="J32" i="7"/>
  <c r="AG102" i="1" s="1"/>
  <c r="AN102" i="1" s="1"/>
  <c r="BD94" i="1"/>
  <c r="W33" i="1" s="1"/>
  <c r="BA104" i="1"/>
  <c r="AW104" i="1" s="1"/>
  <c r="AT104" i="1" s="1"/>
  <c r="BK137" i="3"/>
  <c r="J137" i="3" s="1"/>
  <c r="J100" i="3" s="1"/>
  <c r="BK147" i="2"/>
  <c r="J147" i="2" s="1"/>
  <c r="J32" i="2" s="1"/>
  <c r="J148" i="2"/>
  <c r="J99" i="2" s="1"/>
  <c r="AX95" i="1"/>
  <c r="AZ94" i="1"/>
  <c r="AU94" i="1"/>
  <c r="J98" i="8"/>
  <c r="J32" i="8"/>
  <c r="J43" i="10"/>
  <c r="AG107" i="1"/>
  <c r="AG108" i="1"/>
  <c r="AN108" i="1" s="1"/>
  <c r="J43" i="11"/>
  <c r="J98" i="6"/>
  <c r="J32" i="6"/>
  <c r="J32" i="14"/>
  <c r="J98" i="14"/>
  <c r="BC94" i="1"/>
  <c r="J133" i="13"/>
  <c r="J101" i="13" s="1"/>
  <c r="BK129" i="13"/>
  <c r="J129" i="13" s="1"/>
  <c r="J41" i="7"/>
  <c r="J98" i="12"/>
  <c r="J32" i="12"/>
  <c r="J98" i="2"/>
  <c r="J132" i="5"/>
  <c r="J100" i="5" s="1"/>
  <c r="BK128" i="5"/>
  <c r="J128" i="5" s="1"/>
  <c r="AW95" i="1"/>
  <c r="J34" i="3"/>
  <c r="AG99" i="1"/>
  <c r="AN99" i="1" s="1"/>
  <c r="J43" i="4"/>
  <c r="J138" i="9"/>
  <c r="J99" i="9" s="1"/>
  <c r="BK137" i="9"/>
  <c r="J137" i="9" s="1"/>
  <c r="BB94" i="1" l="1"/>
  <c r="BA94" i="1"/>
  <c r="AW94" i="1" s="1"/>
  <c r="AK30" i="1" s="1"/>
  <c r="AX94" i="1"/>
  <c r="W31" i="1"/>
  <c r="J32" i="9"/>
  <c r="J98" i="9"/>
  <c r="J41" i="8"/>
  <c r="AG103" i="1"/>
  <c r="AN103" i="1" s="1"/>
  <c r="AT95" i="1"/>
  <c r="AG96" i="1"/>
  <c r="J41" i="2"/>
  <c r="W32" i="1"/>
  <c r="AY94" i="1"/>
  <c r="W29" i="1"/>
  <c r="AV94" i="1"/>
  <c r="AG98" i="1"/>
  <c r="J43" i="3"/>
  <c r="AG101" i="1"/>
  <c r="AN101" i="1" s="1"/>
  <c r="J41" i="6"/>
  <c r="AN107" i="1"/>
  <c r="AG106" i="1"/>
  <c r="AN106" i="1" s="1"/>
  <c r="J32" i="5"/>
  <c r="J98" i="5"/>
  <c r="AG109" i="1"/>
  <c r="AN109" i="1" s="1"/>
  <c r="J41" i="12"/>
  <c r="J32" i="13"/>
  <c r="J98" i="13"/>
  <c r="AG111" i="1"/>
  <c r="AN111" i="1" s="1"/>
  <c r="J41" i="14"/>
  <c r="W30" i="1" l="1"/>
  <c r="J41" i="5"/>
  <c r="AG100" i="1"/>
  <c r="AN100" i="1" s="1"/>
  <c r="AK29" i="1"/>
  <c r="AT94" i="1"/>
  <c r="J41" i="9"/>
  <c r="AG105" i="1"/>
  <c r="AG110" i="1"/>
  <c r="AN110" i="1" s="1"/>
  <c r="J41" i="13"/>
  <c r="AN96" i="1"/>
  <c r="AG97" i="1"/>
  <c r="AN97" i="1" s="1"/>
  <c r="AN98" i="1"/>
  <c r="AG95" i="1" l="1"/>
  <c r="AG104" i="1"/>
  <c r="AN104" i="1" s="1"/>
  <c r="AN105" i="1"/>
  <c r="AG94" i="1" l="1"/>
  <c r="AN94" i="1" s="1"/>
  <c r="AN95" i="1"/>
  <c r="AK26" i="1" l="1"/>
  <c r="AK35" i="1" s="1"/>
</calcChain>
</file>

<file path=xl/sharedStrings.xml><?xml version="1.0" encoding="utf-8"?>
<sst xmlns="http://schemas.openxmlformats.org/spreadsheetml/2006/main" count="14604" uniqueCount="2448">
  <si>
    <t>Export Komplet</t>
  </si>
  <si>
    <t/>
  </si>
  <si>
    <t>2.0</t>
  </si>
  <si>
    <t>False</t>
  </si>
  <si>
    <t>{4bb2e555-6a0d-4a64-a4a6-0ad98d043ea5}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</si>
  <si>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</si>
  <si>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</si>
  <si>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</si>
  <si>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</si>
  <si>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</si>
  <si>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</si>
  <si>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</si>
  <si>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16002u2</t>
  </si>
  <si>
    <t>Stavba:</t>
  </si>
  <si>
    <t>Komunitné centrum - Rekonštrukcia, prístavba ku kultúrnemu domu v obci Bačkov-(stupeň PSP)</t>
  </si>
  <si>
    <t>JKSO:</t>
  </si>
  <si>
    <t>KS:</t>
  </si>
  <si>
    <t>Miesto:</t>
  </si>
  <si>
    <t>Bačkov</t>
  </si>
  <si>
    <t>Dátum:</t>
  </si>
  <si>
    <t>15. 11. 2019</t>
  </si>
  <si>
    <t>Objednávateľ:</t>
  </si>
  <si>
    <t>IČO:</t>
  </si>
  <si>
    <t>obec Bačkov</t>
  </si>
  <si>
    <t>IČ DPH:</t>
  </si>
  <si>
    <t>Zhotoviteľ:</t>
  </si>
  <si>
    <t xml:space="preserve"> </t>
  </si>
  <si>
    <t>Projektant:</t>
  </si>
  <si>
    <t>Ing.arch.Lorinc, Ing.Soták</t>
  </si>
  <si>
    <t>True</t>
  </si>
  <si>
    <t>Spracovateľ:</t>
  </si>
  <si>
    <t>Ing.Ivana Brecková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</si>
  <si>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</si>
  <si>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</si>
  <si>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</si>
  <si>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</si>
  <si>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</si>
  <si>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</si>
  <si>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</si>
  <si>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</si>
  <si>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</si>
  <si>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</si>
  <si>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</si>
  <si>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</si>
  <si>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</si>
  <si>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</si>
  <si>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</si>
  <si>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</si>
  <si>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</si>
  <si>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</si>
  <si>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</si>
  <si>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</si>
  <si>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</si>
  <si>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</si>
  <si>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</si>
  <si>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</si>
  <si>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</si>
  <si>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</si>
  <si>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</si>
  <si>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</si>
  <si>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</si>
  <si>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</si>
  <si>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</si>
  <si>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</si>
  <si>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</si>
  <si>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</si>
  <si>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</si>
  <si>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</si>
  <si>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</si>
  <si>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</si>
  <si>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</si>
  <si>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</si>
  <si>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</si>
  <si>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</si>
  <si>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</si>
  <si>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</si>
  <si>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</si>
  <si>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001</t>
  </si>
  <si>
    <t>SO 01 - Hlavný objekt - oprávnené náklady</t>
  </si>
  <si>
    <t>STA</t>
  </si>
  <si>
    <t>1</t>
  </si>
  <si>
    <t>{44504741-f750-4dad-b3f3-33a4d5884d60}</t>
  </si>
  <si>
    <t>/</t>
  </si>
  <si>
    <t>001.1</t>
  </si>
  <si>
    <t>1. časť ASR + ST (jestvujúca časť + prístavba)</t>
  </si>
  <si>
    <t>Časť</t>
  </si>
  <si>
    <t>2</t>
  </si>
  <si>
    <t>{45a8b59b-f4c1-4d20-bd38-b9c3c0aea05b}</t>
  </si>
  <si>
    <t>001.2</t>
  </si>
  <si>
    <t>2. časť ZTI</t>
  </si>
  <si>
    <t>{8b895b2f-b148-431e-918a-dfc44ec35117}</t>
  </si>
  <si>
    <t>001.2.1</t>
  </si>
  <si>
    <t>Kanalizačná prípojka a dažďová kanalizácia</t>
  </si>
  <si>
    <t>3</t>
  </si>
  <si>
    <t>{91dd44f2-554c-4d03-a834-fd1fd54924f6}</t>
  </si>
  <si>
    <t>001.2.2</t>
  </si>
  <si>
    <t>Vnútorné inštalácie</t>
  </si>
  <si>
    <t>{6e275df5-bd0e-4266-8544-d0e9ab135279}</t>
  </si>
  <si>
    <t>001.3</t>
  </si>
  <si>
    <t>3. časť UVK</t>
  </si>
  <si>
    <t>{d6d928da-277a-475b-bb45-9e96b7059fc0}</t>
  </si>
  <si>
    <t>001.4</t>
  </si>
  <si>
    <t>4. časť ELI</t>
  </si>
  <si>
    <t>{0614dfe1-19fc-4eb1-901c-a4b77ede3903}</t>
  </si>
  <si>
    <t>001.5</t>
  </si>
  <si>
    <t>5. časť PL (výkaz rozdelený na 50% oprávnené a 50% neoprávnené náklady)</t>
  </si>
  <si>
    <t>{95109e4f-686b-47de-9a87-7d4e3e997a30}</t>
  </si>
  <si>
    <t>001.6</t>
  </si>
  <si>
    <t>6. časť Kotolňa (výkaz rozdelený na 50% oprávnené a 50% neoprávnené náklady)</t>
  </si>
  <si>
    <t>{4508129e-4f7e-47ab-9e06-0b13e058ba92}</t>
  </si>
  <si>
    <t>002</t>
  </si>
  <si>
    <t>SO 01 - Hlavný objekt - neoprávnené náklady</t>
  </si>
  <si>
    <t>{cbbfa61c-7590-4bdc-8e2b-018e39a4f5ee}</t>
  </si>
  <si>
    <t>002.1</t>
  </si>
  <si>
    <t>1. časť ASR + ST - jestvujúci objekt</t>
  </si>
  <si>
    <t>{7b5d9b17-72b3-49c1-9338-464b1ef28d4e}</t>
  </si>
  <si>
    <t>002.2</t>
  </si>
  <si>
    <t>{88e423ce-46b7-4363-bd79-dd5242ac6054}</t>
  </si>
  <si>
    <t>002.2.1</t>
  </si>
  <si>
    <t>Kanalizačná prípojka</t>
  </si>
  <si>
    <t>{2669fddf-0063-406b-87d0-c0be29dfe06f}</t>
  </si>
  <si>
    <t>002.2.2</t>
  </si>
  <si>
    <t>{85248146-7fab-435b-a981-ca1d46658917}</t>
  </si>
  <si>
    <t>002.3</t>
  </si>
  <si>
    <t>{7c284a67-b606-4f1f-a0ac-d2aee871b8b0}</t>
  </si>
  <si>
    <t>002.4</t>
  </si>
  <si>
    <t>4. časť PL (výkaz rozdelený na 50% oprávnené a 50% neoprávnené náklady)</t>
  </si>
  <si>
    <t>{2412c0ad-7c95-4ea8-85e8-c4522b7be803}</t>
  </si>
  <si>
    <t>002.5</t>
  </si>
  <si>
    <t>5. časť Kotolňa (výkaz rozdelený na 50% oprávnené a 50% neoprávnené náklady)</t>
  </si>
  <si>
    <t>{438f11fc-e262-4c9a-b47a-cd280ee92235}</t>
  </si>
  <si>
    <t>KRYCÍ LIST ROZPOČTU</t>
  </si>
  <si>
    <t>Objekt:</t>
  </si>
  <si>
    <t>001 - SO 01 - Hlavný objekt - oprávnené náklady</t>
  </si>
  <si>
    <t>Časť:</t>
  </si>
  <si>
    <t>001.1 - 1. časť ASR + ST (jestvujúca časť + prístavba)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</si>
  <si>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</si>
  <si>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</si>
  <si>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</si>
  <si>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</si>
  <si>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</si>
  <si>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</si>
  <si>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</si>
  <si>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</si>
  <si>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</si>
  <si>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</si>
  <si>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</si>
  <si>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</si>
  <si>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</si>
  <si>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</si>
  <si>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</si>
  <si>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</si>
  <si>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</t>
  </si>
  <si>
    <t xml:space="preserve">    713 - Izolácie tepelné</t>
  </si>
  <si>
    <t xml:space="preserve">    722 - Zdravotechnika - vnútorný vodovod</t>
  </si>
  <si>
    <t xml:space="preserve">    725 - Zdravotechnika - zariaď. predmety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</si>
  <si>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</si>
  <si>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</si>
  <si>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</si>
  <si>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</si>
  <si>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</si>
  <si>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</si>
  <si>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</si>
  <si>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772 - Podlahy z prírod.a konglomer.kameňa</t>
  </si>
  <si>
    <t xml:space="preserve">    781 - Dokončovacie práce a obklady</t>
  </si>
  <si>
    <t xml:space="preserve">    783 - Dokončovacie práce - nátery</t>
  </si>
  <si>
    <t xml:space="preserve">    784 - Dokončovacie práce - maľby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</si>
  <si>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</si>
  <si>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</si>
  <si>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</si>
  <si>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</si>
  <si>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</si>
  <si>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</si>
  <si>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</si>
  <si>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</si>
  <si>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</si>
  <si>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</si>
  <si>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</si>
  <si>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</si>
  <si>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</si>
  <si>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</si>
  <si>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</si>
  <si>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</si>
  <si>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</si>
  <si>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</si>
  <si>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113106612</t>
  </si>
  <si>
    <t>Rozoberanie zámkovej dlažby všetkých druhov v ploche nad 20 m2,  -0,26000t</t>
  </si>
  <si>
    <t>m2</t>
  </si>
  <si>
    <t>4</t>
  </si>
  <si>
    <t>759382886</t>
  </si>
  <si>
    <t>113107122</t>
  </si>
  <si>
    <t>Odstránenie krytu v ploche do 200 m2 z kameniva hrubého drveného, hr.100 do 200 mm,  -0,23500t</t>
  </si>
  <si>
    <t>1648791865</t>
  </si>
  <si>
    <t>113107142</t>
  </si>
  <si>
    <t>Odstránenie  krytu asfaltového v ploche do 200 m2, hr. nad 50 do 100 mm,  -0,18100t</t>
  </si>
  <si>
    <t>1591163779</t>
  </si>
  <si>
    <t>113201111</t>
  </si>
  <si>
    <t>Vytrhanie obrúb kamenných, chodníkových ležatých,  -0,23000t</t>
  </si>
  <si>
    <t>m</t>
  </si>
  <si>
    <t>-2017892784</t>
  </si>
  <si>
    <t>5</t>
  </si>
  <si>
    <t>113307112</t>
  </si>
  <si>
    <t>Odstránenie podkladu v ploche do 200m2 z kameniva ťaženého, hr.100- 200mm,  -0,24000t</t>
  </si>
  <si>
    <t>646071059</t>
  </si>
  <si>
    <t>6</t>
  </si>
  <si>
    <t>113307131</t>
  </si>
  <si>
    <t>Odstránenie podkladu v ploche do 200 m2 z betónu prostého, hr. vrstvy do 150 mm,  -0,22500t</t>
  </si>
  <si>
    <t>-478734779</t>
  </si>
  <si>
    <t>7</t>
  </si>
  <si>
    <t>121101002</t>
  </si>
  <si>
    <t>Odstránenie ornice ručne s vodorov. premiest., na hromady do 50 m hr. nad 150 mm</t>
  </si>
  <si>
    <t>m3</t>
  </si>
  <si>
    <t>1629086135</t>
  </si>
  <si>
    <t>8</t>
  </si>
  <si>
    <t>132211101</t>
  </si>
  <si>
    <t>Hĺbenie rýh šírky do 600 mm v  hornine tr.3 súdržných - ručným náradím</t>
  </si>
  <si>
    <t>-1453702743</t>
  </si>
  <si>
    <t>9</t>
  </si>
  <si>
    <t>132211119</t>
  </si>
  <si>
    <t>Príplatok za lepivosť pri hĺbení rýh š do 600 mm ručným náradím v hornine tr. 3</t>
  </si>
  <si>
    <t>1146624497</t>
  </si>
  <si>
    <t>10</t>
  </si>
  <si>
    <t>139711101</t>
  </si>
  <si>
    <t>Výkop v uzavretých priestoroch s naložením výkopu na dopravný prostriedok v hornine 1 až 4</t>
  </si>
  <si>
    <t>1075267214</t>
  </si>
  <si>
    <t>11</t>
  </si>
  <si>
    <t>162201211</t>
  </si>
  <si>
    <t>Vodorovné premiestnenie výkopku horniny tr. 1 až 4 stavebným fúrikom do 10 m v rovine alebo vo svahu do 1:5, s vyprázdnením</t>
  </si>
  <si>
    <t>641068885</t>
  </si>
  <si>
    <t>12</t>
  </si>
  <si>
    <t>162201219</t>
  </si>
  <si>
    <t>Vodorovné premiestneniu výkopku horniny tr. 1 až 4 stavebným fúrikom príplatok za k. ď. 10 m v rovine alebo vo svahu do 1:5</t>
  </si>
  <si>
    <t>802138608</t>
  </si>
  <si>
    <t>13</t>
  </si>
  <si>
    <t>167101100</t>
  </si>
  <si>
    <t>Nakladanie výkopku tr.1-4 ručne</t>
  </si>
  <si>
    <t>-157082250</t>
  </si>
  <si>
    <t>14</t>
  </si>
  <si>
    <t>174101001</t>
  </si>
  <si>
    <t>Zásyp sypaninou so zhutnením jám, šachiet, rýh, zárezov alebo okolo objektov do 100 m3 (zemina z výkopov ASR + ZTI)</t>
  </si>
  <si>
    <t>-1008340443</t>
  </si>
  <si>
    <t>15</t>
  </si>
  <si>
    <t>175101102</t>
  </si>
  <si>
    <t>Obsyp potrubia sypaninou z vhodných hornín 1 až 4 s prehodením sypaniny</t>
  </si>
  <si>
    <t>1969088700</t>
  </si>
  <si>
    <t>16</t>
  </si>
  <si>
    <t>M</t>
  </si>
  <si>
    <t>5833749700</t>
  </si>
  <si>
    <t>Štrkopiesok preddrvený 0-32 n</t>
  </si>
  <si>
    <t>833195575</t>
  </si>
  <si>
    <t>Zakladanie</t>
  </si>
  <si>
    <t>17</t>
  </si>
  <si>
    <t>215901101</t>
  </si>
  <si>
    <t>Zhutnenie podložia z rastlej horniny 1 až 4 pod násypy, z hornina súdržných do 92 % PS a nesúdržných</t>
  </si>
  <si>
    <t>427545085</t>
  </si>
  <si>
    <t>18</t>
  </si>
  <si>
    <t>271571111</t>
  </si>
  <si>
    <t>Vankúše zhutnené pod základy zo štrkopiesku</t>
  </si>
  <si>
    <t>-88192838</t>
  </si>
  <si>
    <t>19</t>
  </si>
  <si>
    <t>271573001</t>
  </si>
  <si>
    <t>Násyp pod základové  konštrukcie so zhutnením zo štrkopiesku fr.0-32 mm</t>
  </si>
  <si>
    <t>638265990</t>
  </si>
  <si>
    <t>273321312</t>
  </si>
  <si>
    <t>Betón základových dosiek, železový (bez výstuže), tr. C 20/25</t>
  </si>
  <si>
    <t>34567423</t>
  </si>
  <si>
    <t>21</t>
  </si>
  <si>
    <t>273351215</t>
  </si>
  <si>
    <t>Debnenie stien základových dosiek, zhotovenie-dielce</t>
  </si>
  <si>
    <t>1239951943</t>
  </si>
  <si>
    <t>22</t>
  </si>
  <si>
    <t>273351216</t>
  </si>
  <si>
    <t>Debnenie stien základových dosiek, odstránenie-dielce</t>
  </si>
  <si>
    <t>1501623018</t>
  </si>
  <si>
    <t>23</t>
  </si>
  <si>
    <t>273362422</t>
  </si>
  <si>
    <t>Výstuž základových dosiek zo zvár. sietí KARI, priemer drôtu 6/6 mm, veľkosť oka 150x150 mm</t>
  </si>
  <si>
    <t>-2071842659</t>
  </si>
  <si>
    <t>24</t>
  </si>
  <si>
    <t>274271303</t>
  </si>
  <si>
    <t>Murivo základových pásov z DT 50x30x25 s betónovou výplňou C 16/20 hr. 30 cm (m3)</t>
  </si>
  <si>
    <t>1895398714</t>
  </si>
  <si>
    <t>25</t>
  </si>
  <si>
    <t>274271304</t>
  </si>
  <si>
    <t>Murivo základových pásov z DT 50x40x25 s betónovou výplňou C 16/20 hr. 40 cm (m3)</t>
  </si>
  <si>
    <t>-1547978212</t>
  </si>
  <si>
    <t>26</t>
  </si>
  <si>
    <t>274313612</t>
  </si>
  <si>
    <t>Betón základových pásov, prostý tr. C 20/25</t>
  </si>
  <si>
    <t>437172616</t>
  </si>
  <si>
    <t>27</t>
  </si>
  <si>
    <t>274361825</t>
  </si>
  <si>
    <t>Výstuž pre murivo základových pásov z DT s betónovou výplňou z ocele 10505</t>
  </si>
  <si>
    <t>t</t>
  </si>
  <si>
    <t>450775533</t>
  </si>
  <si>
    <t>Zvislé a kompletné konštrukcie</t>
  </si>
  <si>
    <t>28</t>
  </si>
  <si>
    <t>310237261</t>
  </si>
  <si>
    <t>Zamurovanie otvoru s plochou nad 0,09 do 0.25 m2 v murive nadzákladného tehlami nad 450 do 600 mm</t>
  </si>
  <si>
    <t>ks</t>
  </si>
  <si>
    <t>1857663242</t>
  </si>
  <si>
    <t>29</t>
  </si>
  <si>
    <t>311271302</t>
  </si>
  <si>
    <t>Murivo nosné (m3) z DT 50x25x25 s betónovou výplňou hr. 25 cm</t>
  </si>
  <si>
    <t>18643002</t>
  </si>
  <si>
    <t>30</t>
  </si>
  <si>
    <t>311273118</t>
  </si>
  <si>
    <t>Murivo nosné (m3) z tvárnic hr. 375 mm P2-350 PDK Lambda+, na MVC a maltu (375x249x599)</t>
  </si>
  <si>
    <t>-312782300</t>
  </si>
  <si>
    <t>31</t>
  </si>
  <si>
    <t>311273500</t>
  </si>
  <si>
    <t>Murivo nosné (m3) z tvárnic hr. 250 mm P4-500 PD, na MVC a maltu (250x249x599)</t>
  </si>
  <si>
    <t>352505318</t>
  </si>
  <si>
    <t>32</t>
  </si>
  <si>
    <t>311361825</t>
  </si>
  <si>
    <t>Výstuž pre murivo nosné z DT s betónovou výplňou z ocele 10505 - zahrnuté vo výstuž zákl.pásov!!!</t>
  </si>
  <si>
    <t>269128832</t>
  </si>
  <si>
    <t>33</t>
  </si>
  <si>
    <t>317162109</t>
  </si>
  <si>
    <t>Keramický predpätý preklad KPP, šírky 120 mm, výšky 65 mm, dĺžky 3000 mm</t>
  </si>
  <si>
    <t>-1468537173</t>
  </si>
  <si>
    <t>34</t>
  </si>
  <si>
    <t>317165201</t>
  </si>
  <si>
    <t>Nosný preklad šírky 250 mm, výšky 249 mm, dĺžky 1300 mm</t>
  </si>
  <si>
    <t>1008922994</t>
  </si>
  <si>
    <t>35</t>
  </si>
  <si>
    <t>317165202</t>
  </si>
  <si>
    <t>Nosný preklad šírky 250 mm, výšky 249 mm, dĺžky 1500 mm</t>
  </si>
  <si>
    <t>-445467120</t>
  </si>
  <si>
    <t>36</t>
  </si>
  <si>
    <t>317165205</t>
  </si>
  <si>
    <t>Nosný preklad šírky 250 mm, výšky 249 mm, dĺžky 2250 mm</t>
  </si>
  <si>
    <t>-748914278</t>
  </si>
  <si>
    <t>37</t>
  </si>
  <si>
    <t>317165206</t>
  </si>
  <si>
    <t>Nosný preklad šírky 250 mm, výšky 249 mm, dĺžky 2500 mm - ATYP</t>
  </si>
  <si>
    <t>914792756</t>
  </si>
  <si>
    <t>38</t>
  </si>
  <si>
    <t>317165241</t>
  </si>
  <si>
    <t>Nosný preklad šírky 375 mm, výšky 249 mm, dĺžky 1300 mm</t>
  </si>
  <si>
    <t>1956795433</t>
  </si>
  <si>
    <t>39</t>
  </si>
  <si>
    <t>317165243</t>
  </si>
  <si>
    <t>Nosný preklad šírky 375 mm, výšky 249 mm, dĺžky 1750 mm</t>
  </si>
  <si>
    <t>-65279393</t>
  </si>
  <si>
    <t>40</t>
  </si>
  <si>
    <t>317165245</t>
  </si>
  <si>
    <t>Nosný preklad šírky 375 mm, výšky 249 mm, dĺžky 2250 mm</t>
  </si>
  <si>
    <t>1883853564</t>
  </si>
  <si>
    <t>41</t>
  </si>
  <si>
    <t>317165303.1</t>
  </si>
  <si>
    <t>Nenosný preklad YTONG šírky 150 mm, výšky 249 mm, dĺžky 1250 mm</t>
  </si>
  <si>
    <t>-332758749</t>
  </si>
  <si>
    <t>42</t>
  </si>
  <si>
    <t>317321315</t>
  </si>
  <si>
    <t>Betón prekladov železový (bez výstuže) tr.C 20/25</t>
  </si>
  <si>
    <t>1753056584</t>
  </si>
  <si>
    <t>43</t>
  </si>
  <si>
    <t>317351107</t>
  </si>
  <si>
    <t>Debnenie prekladu  vrátane podpornej konštrukcie výšky do 4 m zhotovenie</t>
  </si>
  <si>
    <t>1102525651</t>
  </si>
  <si>
    <t>44</t>
  </si>
  <si>
    <t>317351108</t>
  </si>
  <si>
    <t>Debnenie prekladu  vrátane podpornej konštrukcie výšky do 4 m odstránenie</t>
  </si>
  <si>
    <t>-881790818</t>
  </si>
  <si>
    <t>45</t>
  </si>
  <si>
    <t>317361821</t>
  </si>
  <si>
    <t>Výstuž prekladov z ocele 10505 - zahrnuté vov výstuži vencov!!!</t>
  </si>
  <si>
    <t>703528368</t>
  </si>
  <si>
    <t>46</t>
  </si>
  <si>
    <t>317944311</t>
  </si>
  <si>
    <t>Valcované nosníky dodatočne osadzované do pripravených otvorov bez zamurovania hláv do č.12 + pásovina</t>
  </si>
  <si>
    <t>-890879213</t>
  </si>
  <si>
    <t>47</t>
  </si>
  <si>
    <t>331231127</t>
  </si>
  <si>
    <t>Murivo pilierov viachranných z tehál dľ.290 mm P 20-P 25 M I, pod omietku,na MC-10</t>
  </si>
  <si>
    <t>-2075985676</t>
  </si>
  <si>
    <t>48</t>
  </si>
  <si>
    <t>34000PC01</t>
  </si>
  <si>
    <t>Rezanie stenových konštrukcií - postupné narezanie muriva pre vybúranie</t>
  </si>
  <si>
    <t>87213113</t>
  </si>
  <si>
    <t>49</t>
  </si>
  <si>
    <t>340238240</t>
  </si>
  <si>
    <t>Zamurovanie otvorov plochy od 0,25 do 1 m2 tvárnicami (450x599x249)</t>
  </si>
  <si>
    <t>693362718</t>
  </si>
  <si>
    <t>50</t>
  </si>
  <si>
    <t>340239236</t>
  </si>
  <si>
    <t>Zamurovanie otvorov plochy nad 1 do 4 m2 tvárnicami (200x599x249)</t>
  </si>
  <si>
    <t>-2110916181</t>
  </si>
  <si>
    <t>51</t>
  </si>
  <si>
    <t>340239237</t>
  </si>
  <si>
    <t>Zamurovanie otvorov plochy nad 1 do 4 m2 tvárnicami (250x499x249)</t>
  </si>
  <si>
    <t>994575061</t>
  </si>
  <si>
    <t>52</t>
  </si>
  <si>
    <t>340239239</t>
  </si>
  <si>
    <t>Zamurovanie otvorov plochy nad 1 do 4 m2 tvárnicami (375x599x249)</t>
  </si>
  <si>
    <t>-1400140388</t>
  </si>
  <si>
    <t>53</t>
  </si>
  <si>
    <t>340239240</t>
  </si>
  <si>
    <t>Zamurovanie otvorov plochy nad 1 do 4 m2 tvárnicami (450x599x249)</t>
  </si>
  <si>
    <t>1683145325</t>
  </si>
  <si>
    <t>54</t>
  </si>
  <si>
    <t>340291122</t>
  </si>
  <si>
    <t>Dodatočné ukotvenie priečok k tehelným konštrukciam plochými nerezovými kotvami hr. priečky nad 100 mm</t>
  </si>
  <si>
    <t>1424675649</t>
  </si>
  <si>
    <t>55</t>
  </si>
  <si>
    <t>342272104</t>
  </si>
  <si>
    <t>Priečky z tvárnic hr. 150 mm P2-500 hladkých, na MVC a maltu (150x249x599)</t>
  </si>
  <si>
    <t>1028037529</t>
  </si>
  <si>
    <t>56</t>
  </si>
  <si>
    <t>38938PC01</t>
  </si>
  <si>
    <t>Podbetónovanie - vankúše oceľových prekladov, s debnením a oddebnením, betón C16/20</t>
  </si>
  <si>
    <t>-2115523125</t>
  </si>
  <si>
    <t>57</t>
  </si>
  <si>
    <t>38938PC02</t>
  </si>
  <si>
    <t>Podloženie - vankúše oceľových prekladov z dosiek XPS hr.50mm</t>
  </si>
  <si>
    <t>1450590307</t>
  </si>
  <si>
    <t>Vodorovné konštrukcie</t>
  </si>
  <si>
    <t>58</t>
  </si>
  <si>
    <t>413232211</t>
  </si>
  <si>
    <t>Zamurovanie zhlavia akýmikoľvek pálenými tehlami valcovaných nosníkov, výšky do 150 mm</t>
  </si>
  <si>
    <t>1093759319</t>
  </si>
  <si>
    <t>59</t>
  </si>
  <si>
    <t>413941123</t>
  </si>
  <si>
    <t>Osadenie oceľových valcovaných nosníkov I, IE, U, UE, L č. 14-22, alebo výšky do 220 mm</t>
  </si>
  <si>
    <t>-175951227</t>
  </si>
  <si>
    <t>60</t>
  </si>
  <si>
    <t>1348051500</t>
  </si>
  <si>
    <t>Tyč oceľová hrubá prierezu I 200 mm + kotevné platne KP1+KP2</t>
  </si>
  <si>
    <t>-1171745780</t>
  </si>
  <si>
    <t>61</t>
  </si>
  <si>
    <t>417321414</t>
  </si>
  <si>
    <t>Betón stužujúcich pásov a vencov železový tr. C 20/25</t>
  </si>
  <si>
    <t>-306510125</t>
  </si>
  <si>
    <t>62</t>
  </si>
  <si>
    <t>417351115</t>
  </si>
  <si>
    <t>Debnenie bočníc stužujúcich pásov a vencov vrátane vzpier zhotovenie</t>
  </si>
  <si>
    <t>512205823</t>
  </si>
  <si>
    <t>63</t>
  </si>
  <si>
    <t>417351116</t>
  </si>
  <si>
    <t>Debnenie bočníc stužujúcich pásov a vencov vrátane vzpier odstránenie</t>
  </si>
  <si>
    <t>-191159019</t>
  </si>
  <si>
    <t>64</t>
  </si>
  <si>
    <t>417361821</t>
  </si>
  <si>
    <t>Výstuž stužujúcich pásov a vencov z betonárskej ocele 10505</t>
  </si>
  <si>
    <t>1259224412</t>
  </si>
  <si>
    <t>65</t>
  </si>
  <si>
    <t>430321315</t>
  </si>
  <si>
    <t>Schodiskové konštrukcie, betón železový tr. C 20/25</t>
  </si>
  <si>
    <t>-834018428</t>
  </si>
  <si>
    <t>66</t>
  </si>
  <si>
    <t>430362021</t>
  </si>
  <si>
    <t>Výstuž schodiskových konštrukcií zo zváraných sietí z drôtov typu KARI</t>
  </si>
  <si>
    <t>-134927292</t>
  </si>
  <si>
    <t>67</t>
  </si>
  <si>
    <t>434351141</t>
  </si>
  <si>
    <t>Debnenie stupňov na podstupňovej doske alebo na teréne pôdorysne priamočiarych zhotovenie</t>
  </si>
  <si>
    <t>-65199941</t>
  </si>
  <si>
    <t>68</t>
  </si>
  <si>
    <t>434351142</t>
  </si>
  <si>
    <t>Debnenie stupňov na podstupňovej doske alebo na teréne pôdorysne priamočiarych odstránenie</t>
  </si>
  <si>
    <t>575087227</t>
  </si>
  <si>
    <t>69</t>
  </si>
  <si>
    <t>451573111</t>
  </si>
  <si>
    <t>Lôžko pod potrubie, stoky a drobné objekty, v otvorenom výkope z piesku</t>
  </si>
  <si>
    <t>-595582766</t>
  </si>
  <si>
    <t>Komunikácie</t>
  </si>
  <si>
    <t>70</t>
  </si>
  <si>
    <t>564251111</t>
  </si>
  <si>
    <t>Podklad alebo podsyp zo štrkopiesku s rozprestretím, vlhčením a zhutnením, po zhutnení hr. 150 mm</t>
  </si>
  <si>
    <t>1207237773</t>
  </si>
  <si>
    <t>71</t>
  </si>
  <si>
    <t>564811113</t>
  </si>
  <si>
    <t>Podklad zo štrkodrviny s rozprestretím a zhutnením, po zhutnení hr. 70 mm</t>
  </si>
  <si>
    <t>534104696</t>
  </si>
  <si>
    <t>72</t>
  </si>
  <si>
    <t>564861111</t>
  </si>
  <si>
    <t>Podklad zo štrkodrviny s rozprestretím a zhutnením, po zhutnení hr. 200 mm</t>
  </si>
  <si>
    <t>1284618506</t>
  </si>
  <si>
    <t>73</t>
  </si>
  <si>
    <t>565181111</t>
  </si>
  <si>
    <t>Podklad z asfaltového betónu AC 16 P s rozprestretím a zhutnením v pruhu š. do 3 m, po zhutnení hr. 150 mm</t>
  </si>
  <si>
    <t>1269843690</t>
  </si>
  <si>
    <t>74</t>
  </si>
  <si>
    <t>567125115.1</t>
  </si>
  <si>
    <t>Podklad z prostého betónu tr. C 16/20 hr. 150 mm</t>
  </si>
  <si>
    <t>-520936962</t>
  </si>
  <si>
    <t>75</t>
  </si>
  <si>
    <t>577134211</t>
  </si>
  <si>
    <t>Asfaltový betón vrstva obrusná AC 11 O v pruhu š. do 3 m z nemodifik. asfaltu tr. I, po zhutnení hr. 40 mm</t>
  </si>
  <si>
    <t>107757288</t>
  </si>
  <si>
    <t>76</t>
  </si>
  <si>
    <t>596811111</t>
  </si>
  <si>
    <t>Kladenie dlažby betónovej komunikácií pre peších do lôžka z kameniva ťaženého hr.30mm</t>
  </si>
  <si>
    <t>468947510</t>
  </si>
  <si>
    <t>77</t>
  </si>
  <si>
    <t>596841112</t>
  </si>
  <si>
    <t>Kladenie dlažby betónovej komunikácií pre peších do flexibilného lepidla</t>
  </si>
  <si>
    <t>530169727</t>
  </si>
  <si>
    <t>78</t>
  </si>
  <si>
    <t>5921957010.1</t>
  </si>
  <si>
    <t>Platne betónové mrazuvzdorné 40/40/4 cm</t>
  </si>
  <si>
    <t>198285230</t>
  </si>
  <si>
    <t>79</t>
  </si>
  <si>
    <t>596911141</t>
  </si>
  <si>
    <t>Kladenie betónovej zámkovej dlažby komunikácií pre peších hr. 60 mm pre peších do 50 m2 so zriadením lôžka z kameniva hr. 30 mm</t>
  </si>
  <si>
    <t>-852053132</t>
  </si>
  <si>
    <t>80</t>
  </si>
  <si>
    <t>592460009600</t>
  </si>
  <si>
    <t>Dlažba betónová Low value PREMAC rozmer 200x200x60 mm</t>
  </si>
  <si>
    <t>-1492393337</t>
  </si>
  <si>
    <t>81</t>
  </si>
  <si>
    <t>631362422</t>
  </si>
  <si>
    <t>Výstuž mazanín z betónov (z kameniva) a z ľahkých betónov, zo zváraných sietí KARI, priemer drôtu 6/6 mm, veľkosť oka 150x150 mm</t>
  </si>
  <si>
    <t>1651398006</t>
  </si>
  <si>
    <t>Úpravy povrchov, podlahy, osadenie</t>
  </si>
  <si>
    <t>82</t>
  </si>
  <si>
    <t>610991111</t>
  </si>
  <si>
    <t>Zakrývanie výplní vnútorných okenných otvorov, predmetov a konštrukcií</t>
  </si>
  <si>
    <t>1260871737</t>
  </si>
  <si>
    <t>83</t>
  </si>
  <si>
    <t>612465116</t>
  </si>
  <si>
    <t>Príprava vnútorného podkladu stien Univerzálny základ</t>
  </si>
  <si>
    <t>-1608329099</t>
  </si>
  <si>
    <t>84</t>
  </si>
  <si>
    <t>612465181.1</t>
  </si>
  <si>
    <t>Vnútorná omietka stien štuková strojné miešanie, ručné nanášanie, hr. 3 mm</t>
  </si>
  <si>
    <t>-322097863</t>
  </si>
  <si>
    <t>85</t>
  </si>
  <si>
    <t>612481119</t>
  </si>
  <si>
    <t>Potiahnutie vnútorných stien, sklotextílnou mriežkou</t>
  </si>
  <si>
    <t>-3870765</t>
  </si>
  <si>
    <t>86</t>
  </si>
  <si>
    <t>615981132.1</t>
  </si>
  <si>
    <t>Obklad vnútorných, vonkajších stien betónových konštrukcií do debnenia XPS hr. 50 mm</t>
  </si>
  <si>
    <t>-1214800581</t>
  </si>
  <si>
    <t>87</t>
  </si>
  <si>
    <t>620991121</t>
  </si>
  <si>
    <t>Zakrývanie výplní vonkajších otvorov s rámami a zárubňami, zábradlí, oplechovania, atď. zhotovené z lešenia akýmkoľvek spôsobom</t>
  </si>
  <si>
    <t>-146747638</t>
  </si>
  <si>
    <t>88</t>
  </si>
  <si>
    <t>621462222</t>
  </si>
  <si>
    <t>Vonkajšia omietka podhľadov tenkovrstvová silikátová, škrabaná, hr. 2 mm</t>
  </si>
  <si>
    <t>-898149548</t>
  </si>
  <si>
    <t>89</t>
  </si>
  <si>
    <t>621481119</t>
  </si>
  <si>
    <t>Potiahnutie vonkajších podhľadov sklotextílnou mriežkou</t>
  </si>
  <si>
    <t>-790064123</t>
  </si>
  <si>
    <t>90</t>
  </si>
  <si>
    <t>622462593</t>
  </si>
  <si>
    <t>Vonkajšia omietka stien - príplatok za farebný odtieň</t>
  </si>
  <si>
    <t>317773892</t>
  </si>
  <si>
    <t>91</t>
  </si>
  <si>
    <t>622464222</t>
  </si>
  <si>
    <t>Vonkajšia omietka stien tenkovrstvová silikátová, škrabaná, hr. 2 mm</t>
  </si>
  <si>
    <t>-581049800</t>
  </si>
  <si>
    <t>92</t>
  </si>
  <si>
    <t>622464310</t>
  </si>
  <si>
    <t>Vonkajšia omietka stien mozaiková ručné miešanie a nanášanie, Mozaiková omietka</t>
  </si>
  <si>
    <t>-1095449006</t>
  </si>
  <si>
    <t>93</t>
  </si>
  <si>
    <t>622466116</t>
  </si>
  <si>
    <t>Príprava vonkajšieho podkladu stien Univerzálny základ</t>
  </si>
  <si>
    <t>-1154300736</t>
  </si>
  <si>
    <t>94</t>
  </si>
  <si>
    <t>622466135</t>
  </si>
  <si>
    <t xml:space="preserve">Vonkajšia omietka stien vápennocementová, strojné miešanie, ručné nanášanie, Jadrová omietka hr. 20 mm </t>
  </si>
  <si>
    <t>-346191785</t>
  </si>
  <si>
    <t>95</t>
  </si>
  <si>
    <t>624601111</t>
  </si>
  <si>
    <t>Tmelenie škár (s dodaním hmôt) penou, tmelom</t>
  </si>
  <si>
    <t>-226470762</t>
  </si>
  <si>
    <t>96</t>
  </si>
  <si>
    <t>625251305</t>
  </si>
  <si>
    <t>Kontaktný zatepľovací systém hr. 80 mm - štandardné riešenie (EPS-F), lepiace kotvy</t>
  </si>
  <si>
    <t>-793874725</t>
  </si>
  <si>
    <t>97</t>
  </si>
  <si>
    <t>625251323</t>
  </si>
  <si>
    <t>Kontaktný zatepľovací systém ostenia hr. 30 mm - štandardné riešenie (EPS-F)</t>
  </si>
  <si>
    <t>-213607262</t>
  </si>
  <si>
    <t>98</t>
  </si>
  <si>
    <t>625251335</t>
  </si>
  <si>
    <t>Kontaktný zatepľovací systém hr. 80 mm - minerálne riešenie, skrutkovacie kotvy</t>
  </si>
  <si>
    <t>55234729</t>
  </si>
  <si>
    <t>99</t>
  </si>
  <si>
    <t>625251383</t>
  </si>
  <si>
    <t>Kontaktný zatepľovací systém hr. 60 mm - riešenie pre sokel (XPS), skrutkovacie kotvy</t>
  </si>
  <si>
    <t>1964072759</t>
  </si>
  <si>
    <t>100</t>
  </si>
  <si>
    <t>629451111</t>
  </si>
  <si>
    <t>Vyrovnávacia vrstva z akejkoľvek cementovej malty pod klampiarskymi prvkami šírky do 150 mm</t>
  </si>
  <si>
    <t>-734199730</t>
  </si>
  <si>
    <t>101</t>
  </si>
  <si>
    <t>631312141</t>
  </si>
  <si>
    <t>Doplnenie existujúcich mazanín prostým betónom (s dodaním hmôt) bez poteru rýh v mazaninách</t>
  </si>
  <si>
    <t>-974521509</t>
  </si>
  <si>
    <t>102</t>
  </si>
  <si>
    <t>631315661</t>
  </si>
  <si>
    <t>Mazanina z betónu prostého (m3) tr.C 20/25 hr.nad 120 do 240 mm</t>
  </si>
  <si>
    <t>-1976816716</t>
  </si>
  <si>
    <t>103</t>
  </si>
  <si>
    <t>631319155</t>
  </si>
  <si>
    <t>Príplatok za prehlad. povrchu betónovej mazaniny min. tr.C 8/10 oceľ. hlad. hr. 120-240 mm</t>
  </si>
  <si>
    <t>-1708351652</t>
  </si>
  <si>
    <t>104</t>
  </si>
  <si>
    <t>631319175</t>
  </si>
  <si>
    <t>Príplatok za strhnutie povrchu mazaniny latou pre hr. obidvoch vrstiev mazaniny nad 120 do 240 mm</t>
  </si>
  <si>
    <t>-1444611043</t>
  </si>
  <si>
    <t>105</t>
  </si>
  <si>
    <t>-1224408506</t>
  </si>
  <si>
    <t>106</t>
  </si>
  <si>
    <t>631571003</t>
  </si>
  <si>
    <t>Násyp zo štrkopiesku 0-32 (pre spevnenie podkladu)</t>
  </si>
  <si>
    <t>-1868050595</t>
  </si>
  <si>
    <t>107</t>
  </si>
  <si>
    <t>632440030</t>
  </si>
  <si>
    <t>Penetračný náter podláh (jednonásobný)</t>
  </si>
  <si>
    <t>-1097755970</t>
  </si>
  <si>
    <t>108</t>
  </si>
  <si>
    <t>632477110</t>
  </si>
  <si>
    <t>-1749797890</t>
  </si>
  <si>
    <t>109</t>
  </si>
  <si>
    <t>648922441.1</t>
  </si>
  <si>
    <t>Osadenie krycích dosiek hr. 20 až 30 mm rôznej dľžky</t>
  </si>
  <si>
    <t>-904920346</t>
  </si>
  <si>
    <t>110</t>
  </si>
  <si>
    <t>592195PC01</t>
  </si>
  <si>
    <t>Krycia platňa  40x26x4-5,5 cm</t>
  </si>
  <si>
    <t>-758338598</t>
  </si>
  <si>
    <t>Ostatné konštrukcie a práce-búranie</t>
  </si>
  <si>
    <t>111</t>
  </si>
  <si>
    <t>919735123</t>
  </si>
  <si>
    <t>Rezanie betónového krytu alebo podkladu tr. nad C 12/15 hr. nad 100 do 150 mm</t>
  </si>
  <si>
    <t>-517930509</t>
  </si>
  <si>
    <t>112</t>
  </si>
  <si>
    <t>931961116</t>
  </si>
  <si>
    <t>Vložky do dilatačných škár zvislé, z polystyrénovej dosky hr. 20 mm</t>
  </si>
  <si>
    <t>-2143469709</t>
  </si>
  <si>
    <t>113</t>
  </si>
  <si>
    <t>941941041</t>
  </si>
  <si>
    <t>Montáž lešenia ľahkého pracovného radového s podlahami šírky nad 1,00 do 1,20 m, výšky do 10 m</t>
  </si>
  <si>
    <t>-564783124</t>
  </si>
  <si>
    <t>114</t>
  </si>
  <si>
    <t>941941291</t>
  </si>
  <si>
    <t>Príplatok za prvý a každý ďalší i začatý mesiac použitia lešenia ľahkého pracovného radového s podlahami šírky nad 1,00 do 1,20 m, výšky do 10 m</t>
  </si>
  <si>
    <t>114684381</t>
  </si>
  <si>
    <t>115</t>
  </si>
  <si>
    <t>941941841</t>
  </si>
  <si>
    <t>Demontáž lešenia ľahkého pracovného radového s podlahami šírky nad 1,00 do 1,20 m, výšky do 10 m</t>
  </si>
  <si>
    <t>-1301680751</t>
  </si>
  <si>
    <t>116</t>
  </si>
  <si>
    <t>941955001</t>
  </si>
  <si>
    <t>Lešenie ľahké pracovné pomocné, s výškou lešeňovej podlahy do 1,20 m</t>
  </si>
  <si>
    <t>-1692785527</t>
  </si>
  <si>
    <t>117</t>
  </si>
  <si>
    <t>944944103</t>
  </si>
  <si>
    <t>Ochranná sieť na boku lešenia zo siete Baumit</t>
  </si>
  <si>
    <t>-1857694266</t>
  </si>
  <si>
    <t>118</t>
  </si>
  <si>
    <t>944944803</t>
  </si>
  <si>
    <t>Demontáž ochrannej siete na boku lešenia zo siete Baumit</t>
  </si>
  <si>
    <t>-1464737575</t>
  </si>
  <si>
    <t>119</t>
  </si>
  <si>
    <t>952901111</t>
  </si>
  <si>
    <t>Vyčistenie budov pri výške podlaží do 4m</t>
  </si>
  <si>
    <t>-1638030790</t>
  </si>
  <si>
    <t>120</t>
  </si>
  <si>
    <t>953945106</t>
  </si>
  <si>
    <t>Soklový profil SL 8 (hliníkový)</t>
  </si>
  <si>
    <t>-422332213</t>
  </si>
  <si>
    <t>121</t>
  </si>
  <si>
    <t>953945109</t>
  </si>
  <si>
    <t>Dilatačný profil V</t>
  </si>
  <si>
    <t>-1786415700</t>
  </si>
  <si>
    <t>122</t>
  </si>
  <si>
    <t>953945110</t>
  </si>
  <si>
    <t>Dilatačný profil E</t>
  </si>
  <si>
    <t>63894533</t>
  </si>
  <si>
    <t>123</t>
  </si>
  <si>
    <t>953945111</t>
  </si>
  <si>
    <t>Rohová lišta hliníková</t>
  </si>
  <si>
    <t>277063821</t>
  </si>
  <si>
    <t>124</t>
  </si>
  <si>
    <t>953945211</t>
  </si>
  <si>
    <t>Nadokenná lišta s odkvapovým nosom Premium (nerezová)</t>
  </si>
  <si>
    <t>-474922481</t>
  </si>
  <si>
    <t>125</t>
  </si>
  <si>
    <t>959941021.1</t>
  </si>
  <si>
    <t>Chemická kotva s kotevným svorníkom tesnená polyesterovou živicou do muriva z plných tehál, s vyvŕtaním otvoru M12/600mm</t>
  </si>
  <si>
    <t>-1891619321</t>
  </si>
  <si>
    <t>126</t>
  </si>
  <si>
    <t>962032231</t>
  </si>
  <si>
    <t>Búranie muriva nadzákladového z tehál pálených, vápenopieskových,cementových na maltu,  -1,90500t</t>
  </si>
  <si>
    <t>1247609214</t>
  </si>
  <si>
    <t>127</t>
  </si>
  <si>
    <t>963042819</t>
  </si>
  <si>
    <t>Búranie akýchkoľvek betónových schodiskových stupňov zhotovených na mieste,  -0,07000t</t>
  </si>
  <si>
    <t>1829212876</t>
  </si>
  <si>
    <t>128</t>
  </si>
  <si>
    <t>965043341</t>
  </si>
  <si>
    <t>Búranie podkladov pod dlažby, liatych dlažieb a mazanín,betón s poterom,teracom hr.do 100 mm, plochy nad 4 m2  -2,20000t</t>
  </si>
  <si>
    <t>-493870628</t>
  </si>
  <si>
    <t>129</t>
  </si>
  <si>
    <t>965043441</t>
  </si>
  <si>
    <t>Búranie podkladov pod dlažby, liatych dlažieb a mazanín,betón s poterom,teracom hr.do 150 mm,  plochy nad 4 m2 -2,20000t</t>
  </si>
  <si>
    <t>225593477</t>
  </si>
  <si>
    <t>130</t>
  </si>
  <si>
    <t>965081812</t>
  </si>
  <si>
    <t>Búranie dlažieb, z kamen., cement., terazzových, čadičových alebo keram. dĺžky , hr.nad 10 mm,  -0,06500t</t>
  </si>
  <si>
    <t>732026656</t>
  </si>
  <si>
    <t>131</t>
  </si>
  <si>
    <t>968061112</t>
  </si>
  <si>
    <t>Vyvesenie dreveného okenného krídla do suti plochy do 1, 5 m2, -0,01200t</t>
  </si>
  <si>
    <t>-1894889640</t>
  </si>
  <si>
    <t>132</t>
  </si>
  <si>
    <t>968061113</t>
  </si>
  <si>
    <t>Vyvesenie dreveného okenného krídla do suti plochy nad 1, 5 m2, -0,01600t</t>
  </si>
  <si>
    <t>614518096</t>
  </si>
  <si>
    <t>133</t>
  </si>
  <si>
    <t>968061125</t>
  </si>
  <si>
    <t>Vyvesenie dreveného dverného krídla do suti plochy do 2 m2, -0,02400t</t>
  </si>
  <si>
    <t>337233597</t>
  </si>
  <si>
    <t>134</t>
  </si>
  <si>
    <t>968062245</t>
  </si>
  <si>
    <t>Vybúranie drevených rámov okien jednoduchých plochy do 2 m2,  -0,03100t</t>
  </si>
  <si>
    <t>1766851716</t>
  </si>
  <si>
    <t>135</t>
  </si>
  <si>
    <t>968062354</t>
  </si>
  <si>
    <t>Vybúranie drevených rámov okien dvojitých alebo zdvojených, plochy do 1 m2,  -0,07500t</t>
  </si>
  <si>
    <t>260221459</t>
  </si>
  <si>
    <t>136</t>
  </si>
  <si>
    <t>968062455</t>
  </si>
  <si>
    <t>Vybúranie drevených dverových zárubní plochy do 2 m2,  -0,08800t</t>
  </si>
  <si>
    <t>-87076183</t>
  </si>
  <si>
    <t>137</t>
  </si>
  <si>
    <t>968062456</t>
  </si>
  <si>
    <t>Vybúranie drevených dverových zárubní plochy nad 2 m2,  -0,06700t</t>
  </si>
  <si>
    <t>-375722980</t>
  </si>
  <si>
    <t>138</t>
  </si>
  <si>
    <t>968072455</t>
  </si>
  <si>
    <t>Vybúranie kovových dverových zárubní plochy do 2 m2,  -0,07600t</t>
  </si>
  <si>
    <t>-1735373070</t>
  </si>
  <si>
    <t>139</t>
  </si>
  <si>
    <t>971033651</t>
  </si>
  <si>
    <t>Vybúranie otvorov v murive tehl. plochy hr.do 600 mm,  -1,87500t</t>
  </si>
  <si>
    <t>1652980630</t>
  </si>
  <si>
    <t>140</t>
  </si>
  <si>
    <t>973031335</t>
  </si>
  <si>
    <t>Vysekanie kapsy z tehál plochy do 0, 25 m2, hl.do 300 mm,  -0,08000t</t>
  </si>
  <si>
    <t>684811674</t>
  </si>
  <si>
    <t>141</t>
  </si>
  <si>
    <t>974031285</t>
  </si>
  <si>
    <t>Vysekanie rýh v murive tehlovom na akúkoľvek maltu v priestore priľahlom k stropnej konštrukcii do hĺbky 300 mm a š. do 200 mm,  -0,07100 t</t>
  </si>
  <si>
    <t>1212905180</t>
  </si>
  <si>
    <t>142</t>
  </si>
  <si>
    <t>978059531</t>
  </si>
  <si>
    <t>Odsekanie a odobratie stien z obkladačiek vnútorných nad 2 m2,  -0,06800t</t>
  </si>
  <si>
    <t>-438705440</t>
  </si>
  <si>
    <t>143</t>
  </si>
  <si>
    <t>979081111</t>
  </si>
  <si>
    <t>Odvoz sutiny a vybúraných hmôt na skládku do 1 km</t>
  </si>
  <si>
    <t>-507060890</t>
  </si>
  <si>
    <t>144</t>
  </si>
  <si>
    <t>979081121</t>
  </si>
  <si>
    <t>Odvoz sutiny a vybúraných hmôt na skládku za každý ďalší 1 km</t>
  </si>
  <si>
    <t>-795068573</t>
  </si>
  <si>
    <t>145</t>
  </si>
  <si>
    <t>979082111</t>
  </si>
  <si>
    <t>Vnútrostavenisková doprava sutiny a vybúraných hmôt do 10 m</t>
  </si>
  <si>
    <t>-1246085929</t>
  </si>
  <si>
    <t>146</t>
  </si>
  <si>
    <t>979082121</t>
  </si>
  <si>
    <t>Vnútrostavenisková doprava sutiny a vybúraných hmôt za každých ďalších 5 m</t>
  </si>
  <si>
    <t>-1926042178</t>
  </si>
  <si>
    <t>147</t>
  </si>
  <si>
    <t>979086112</t>
  </si>
  <si>
    <t>Nakladanie alebo prekladanie na dopravný prostriedok pri vodorovnej doprave sutiny a vybúraných hmôt</t>
  </si>
  <si>
    <t>-1516118404</t>
  </si>
  <si>
    <t>148</t>
  </si>
  <si>
    <t>979089012</t>
  </si>
  <si>
    <t>Poplatok za skladovanie - betón, tehly, dlaždice (17 01 ), ostatné</t>
  </si>
  <si>
    <t>-319916207</t>
  </si>
  <si>
    <t>Presun hmôt HSV</t>
  </si>
  <si>
    <t>149</t>
  </si>
  <si>
    <t>999281111</t>
  </si>
  <si>
    <t>Presun hmôt pre opravy a údržbu objektov vrátane vonkajších plášťov výšky do 25 m</t>
  </si>
  <si>
    <t>-1518916779</t>
  </si>
  <si>
    <t>PSV</t>
  </si>
  <si>
    <t>Práce a dodávky PSV</t>
  </si>
  <si>
    <t>711</t>
  </si>
  <si>
    <t>Izolácie proti vode a vlhkosti</t>
  </si>
  <si>
    <t>150</t>
  </si>
  <si>
    <t>711111001</t>
  </si>
  <si>
    <t>Zhotovenie izolácie proti zemnej vlhkosti vodorovná náterom penetračným za studena</t>
  </si>
  <si>
    <t>2084060066</t>
  </si>
  <si>
    <t>151</t>
  </si>
  <si>
    <t>1116315000</t>
  </si>
  <si>
    <t>Lak asfaltový v sudoch</t>
  </si>
  <si>
    <t>-880878915</t>
  </si>
  <si>
    <t>152</t>
  </si>
  <si>
    <t>711112001</t>
  </si>
  <si>
    <t>Zhotovenie  izolácie proti zemnej vlhkosti zvislá penetračným náterom za studena</t>
  </si>
  <si>
    <t>-370307593</t>
  </si>
  <si>
    <t>153</t>
  </si>
  <si>
    <t>922478478</t>
  </si>
  <si>
    <t>154</t>
  </si>
  <si>
    <t>711141559</t>
  </si>
  <si>
    <t>Zhotovenie  izolácie proti zemnej vlhkosti a tlakovej vode vodorovná NAIP pritavením</t>
  </si>
  <si>
    <t>-1992160699</t>
  </si>
  <si>
    <t>155</t>
  </si>
  <si>
    <t>6285212301</t>
  </si>
  <si>
    <t>Pás asfaltovaný modifikovaný</t>
  </si>
  <si>
    <t>-2057287755</t>
  </si>
  <si>
    <t>156</t>
  </si>
  <si>
    <t>711142559</t>
  </si>
  <si>
    <t>Zhotovenie  izolácie proti zemnej vlhkosti a tlakovej vode zvislá NAIP pritavením</t>
  </si>
  <si>
    <t>824936178</t>
  </si>
  <si>
    <t>157</t>
  </si>
  <si>
    <t>-1674418969</t>
  </si>
  <si>
    <t>158</t>
  </si>
  <si>
    <t>711210200</t>
  </si>
  <si>
    <t>Zhotovenie dvojnásobnej izol. stierky  terás na ploche vodorovnej</t>
  </si>
  <si>
    <t>-83494671</t>
  </si>
  <si>
    <t>159</t>
  </si>
  <si>
    <t>5856051355</t>
  </si>
  <si>
    <t>Izolačná stierka</t>
  </si>
  <si>
    <t>kg</t>
  </si>
  <si>
    <t>1024606890</t>
  </si>
  <si>
    <t>160</t>
  </si>
  <si>
    <t>5856051360</t>
  </si>
  <si>
    <t>Tesniací pás</t>
  </si>
  <si>
    <t>-1083376468</t>
  </si>
  <si>
    <t>161</t>
  </si>
  <si>
    <t>998711202</t>
  </si>
  <si>
    <t>Presun hmôt pre izoláciu proti vode v objektoch výšky nad 6 do 12 m</t>
  </si>
  <si>
    <t>%</t>
  </si>
  <si>
    <t>-992429375</t>
  </si>
  <si>
    <t>712</t>
  </si>
  <si>
    <t>Izolácie striech</t>
  </si>
  <si>
    <t>162</t>
  </si>
  <si>
    <t>712370070</t>
  </si>
  <si>
    <t>Zhotovenie povlakovej krytiny striech plochých do 10° PVC-P fóliou upevnenou prikotvením so zvarením spoju</t>
  </si>
  <si>
    <t>983083236</t>
  </si>
  <si>
    <t>163</t>
  </si>
  <si>
    <t>2455162032</t>
  </si>
  <si>
    <t>STRECHY PVC fólie Kotvený PVC systém hr.2mm</t>
  </si>
  <si>
    <t>1425757482</t>
  </si>
  <si>
    <t>164</t>
  </si>
  <si>
    <t>2832990650</t>
  </si>
  <si>
    <t>Kotviaca technika</t>
  </si>
  <si>
    <t>780107796</t>
  </si>
  <si>
    <t>165</t>
  </si>
  <si>
    <t>712431101</t>
  </si>
  <si>
    <t>Zhotovenie povlak. krytiny striech šikmých do 30° pásmi na sucho AIP, NAIP alebo tkaniny</t>
  </si>
  <si>
    <t>697585798</t>
  </si>
  <si>
    <t>166</t>
  </si>
  <si>
    <t>6281121000</t>
  </si>
  <si>
    <t>Pás asfaltový bez krycej vrstvy, vložka strojná lepenka A 500/SH</t>
  </si>
  <si>
    <t>-1020057909</t>
  </si>
  <si>
    <t>167</t>
  </si>
  <si>
    <t>712491597</t>
  </si>
  <si>
    <t>Pripevnenie pásov AIP na streche šikmej do 30° klincami, drôtenkami</t>
  </si>
  <si>
    <t>-1814624007</t>
  </si>
  <si>
    <t>168</t>
  </si>
  <si>
    <t>3141151000</t>
  </si>
  <si>
    <t>Klinec do krytiny 2/20 mm</t>
  </si>
  <si>
    <t>1768035497</t>
  </si>
  <si>
    <t>169</t>
  </si>
  <si>
    <t>712873240</t>
  </si>
  <si>
    <t xml:space="preserve">Zhotovenie povlakovej krytiny vytiahnutím izol. povlaku  PVC-P na konštrukcie prevyšujúce úroveň strechy nad 50 cm prikotvením so zváraným spojom </t>
  </si>
  <si>
    <t>-67906565</t>
  </si>
  <si>
    <t>170</t>
  </si>
  <si>
    <t>-365797657</t>
  </si>
  <si>
    <t>171</t>
  </si>
  <si>
    <t>-1864378639</t>
  </si>
  <si>
    <t>172</t>
  </si>
  <si>
    <t>712973220</t>
  </si>
  <si>
    <t>Detaily k PVC-P fóliam osadenie hotovej strešnej vpuste</t>
  </si>
  <si>
    <t>-1421766919</t>
  </si>
  <si>
    <t>173</t>
  </si>
  <si>
    <t>2832990380</t>
  </si>
  <si>
    <t>Strešná vpusť  - priemer 100mm, dĺ.400mm</t>
  </si>
  <si>
    <t>1007266762</t>
  </si>
  <si>
    <t>174</t>
  </si>
  <si>
    <t>1768757132</t>
  </si>
  <si>
    <t>175</t>
  </si>
  <si>
    <t>712973781</t>
  </si>
  <si>
    <t>Detaily k termoplastom všeobecne, stenový kotviaci pásik z hrubopoplast. plechu RŠ 70 mm</t>
  </si>
  <si>
    <t>199148184</t>
  </si>
  <si>
    <t>176</t>
  </si>
  <si>
    <t>712973895</t>
  </si>
  <si>
    <t>Detaily k termoplastom všeobecne, oplechovanie okraja odkvapovou lištou z hrubopolpast. plechu  do RŠ 330 mm</t>
  </si>
  <si>
    <t>59973883</t>
  </si>
  <si>
    <t>177</t>
  </si>
  <si>
    <t>2019909748</t>
  </si>
  <si>
    <t>178</t>
  </si>
  <si>
    <t>712990040</t>
  </si>
  <si>
    <t xml:space="preserve">Položenie geotextílie vodorovne alebo zvislo na strechy ploché do 10° </t>
  </si>
  <si>
    <t>-1490417086</t>
  </si>
  <si>
    <t>179</t>
  </si>
  <si>
    <t>6936651300</t>
  </si>
  <si>
    <t>Geotextília netkaná polypropylénová 300g/m2</t>
  </si>
  <si>
    <t>1179015751</t>
  </si>
  <si>
    <t>180</t>
  </si>
  <si>
    <t>998712202</t>
  </si>
  <si>
    <t>Presun hmôt pre izoláciu povlakovej krytiny v objektoch výšky nad 6 do 12 m</t>
  </si>
  <si>
    <t>-923562117</t>
  </si>
  <si>
    <t>713</t>
  </si>
  <si>
    <t>Izolácie tepelné</t>
  </si>
  <si>
    <t>181</t>
  </si>
  <si>
    <t>713111111</t>
  </si>
  <si>
    <t>Montáž tepelnej izolácie stropov minerálnou vlnou, vrchom kladenou voľne</t>
  </si>
  <si>
    <t>57053131</t>
  </si>
  <si>
    <t>182</t>
  </si>
  <si>
    <t>6314150091</t>
  </si>
  <si>
    <t>Tepelné izolácie stropné podhľady a stropy  čadičová minerálna izolácia - doska 160x600x1000 (lambda 0,038W/m2K)</t>
  </si>
  <si>
    <t>-381774322</t>
  </si>
  <si>
    <t>183</t>
  </si>
  <si>
    <t>-455513819</t>
  </si>
  <si>
    <t>184</t>
  </si>
  <si>
    <t>6314150071</t>
  </si>
  <si>
    <t>Tepelné izolácie stropné podhľady a stropy čadičová minerálna izolácia - doska 140x600x1000 (lambda 0,038 W/m2K)</t>
  </si>
  <si>
    <t>174460579</t>
  </si>
  <si>
    <t>185</t>
  </si>
  <si>
    <t>713111121</t>
  </si>
  <si>
    <t>Montáž tepelnej izolácie stropov rovných minerálnou vlnou, spodkom s úpravou viazacím drôtom</t>
  </si>
  <si>
    <t>35268265</t>
  </si>
  <si>
    <t>186</t>
  </si>
  <si>
    <t>6314150071.1</t>
  </si>
  <si>
    <t>Tepelné izolácie stropné podhľady a stropy  čadičová minerálna izolácia - doska 140x600x1000 (lambda 0,038E/m2K)</t>
  </si>
  <si>
    <t>-1465760702</t>
  </si>
  <si>
    <t>187</t>
  </si>
  <si>
    <t>713111125</t>
  </si>
  <si>
    <t>Montáž tepelnej izolácie stropov rovných minerálnou vlnou, spodkom prilepením</t>
  </si>
  <si>
    <t>-53622489</t>
  </si>
  <si>
    <t>188</t>
  </si>
  <si>
    <t>2832901001</t>
  </si>
  <si>
    <t>Parozábrana s prelepením spojov páskou</t>
  </si>
  <si>
    <t>1036276240</t>
  </si>
  <si>
    <t>189</t>
  </si>
  <si>
    <t>713120010</t>
  </si>
  <si>
    <t xml:space="preserve">Zakrývanie tepelnej izolácie podláh fóliou </t>
  </si>
  <si>
    <t>1564790400</t>
  </si>
  <si>
    <t>190</t>
  </si>
  <si>
    <t>2830010400</t>
  </si>
  <si>
    <t>Parozábrana - fólia  PE hrúbka 0,2 mm</t>
  </si>
  <si>
    <t>894133977</t>
  </si>
  <si>
    <t>191</t>
  </si>
  <si>
    <t>713122111</t>
  </si>
  <si>
    <t>Montáž tepelnej izolácie podláh polystyrénom, kladeným voľne v jednej vrstve</t>
  </si>
  <si>
    <t>-1200895945</t>
  </si>
  <si>
    <t>192</t>
  </si>
  <si>
    <t>2837640640</t>
  </si>
  <si>
    <t>Podlahový polystyrén EPS 150 S hr. 8 cm</t>
  </si>
  <si>
    <t>730684700</t>
  </si>
  <si>
    <t>193</t>
  </si>
  <si>
    <t>713131132</t>
  </si>
  <si>
    <t>Montáž tepelnej izolácie stien minerálnou vlnou, celoplošným prilepením - atika (veniec)</t>
  </si>
  <si>
    <t>367572905</t>
  </si>
  <si>
    <t>194</t>
  </si>
  <si>
    <t>6314150050</t>
  </si>
  <si>
    <t>Tepelné izolácie stropné podhľady a stropy  čadičová minerálna izolácia - doska 100x600x1000</t>
  </si>
  <si>
    <t>1457093588</t>
  </si>
  <si>
    <t>195</t>
  </si>
  <si>
    <t>713132132</t>
  </si>
  <si>
    <t>Montáž tepelnej izolácie stien polystyrénom, celoplošným prilepením - atika (veniec)</t>
  </si>
  <si>
    <t>-517370060</t>
  </si>
  <si>
    <t>196</t>
  </si>
  <si>
    <t>2837650240</t>
  </si>
  <si>
    <t>Extrudovaný polystyrén - XPS hrúbka  50mm</t>
  </si>
  <si>
    <t>538533633</t>
  </si>
  <si>
    <t>197</t>
  </si>
  <si>
    <t>713142151</t>
  </si>
  <si>
    <t>Montáž tepelnej izolácie striech plochých do 10° polystyrénom, jednovrstvová kladenými voľne</t>
  </si>
  <si>
    <t>218604935</t>
  </si>
  <si>
    <t>198</t>
  </si>
  <si>
    <t>2837653423</t>
  </si>
  <si>
    <t>EPS Roof 100S penový polystyrén hrúbka 120 mm</t>
  </si>
  <si>
    <t>-2138161468</t>
  </si>
  <si>
    <t>199</t>
  </si>
  <si>
    <t>713142165</t>
  </si>
  <si>
    <t>Montáž tepelnej izolácie striech plochých do 10° - atikové kliny z polystyrénu</t>
  </si>
  <si>
    <t>-1065519691</t>
  </si>
  <si>
    <t>200</t>
  </si>
  <si>
    <t>6314151870.1</t>
  </si>
  <si>
    <t>Atikový klin z EPS 150S 80/80 mm</t>
  </si>
  <si>
    <t>-1889667426</t>
  </si>
  <si>
    <t>201</t>
  </si>
  <si>
    <t>998713202</t>
  </si>
  <si>
    <t>Presun hmôt pre izolácie tepelné v objektoch výšky nad 6 m do 12 m</t>
  </si>
  <si>
    <t>220508780</t>
  </si>
  <si>
    <t>722</t>
  </si>
  <si>
    <t>Zdravotechnika - vnútorný vodovod</t>
  </si>
  <si>
    <t>202</t>
  </si>
  <si>
    <t>72225PC01</t>
  </si>
  <si>
    <t>Požiarne príslušenstvo - PHP práškový s náplňou 6kg, piktogram</t>
  </si>
  <si>
    <t>505355541</t>
  </si>
  <si>
    <t>203</t>
  </si>
  <si>
    <t>998722202</t>
  </si>
  <si>
    <t>Presun hmôt pre vnútorný vodovod v objektoch výšky nad 6 do 12 m</t>
  </si>
  <si>
    <t>739700304</t>
  </si>
  <si>
    <t>725</t>
  </si>
  <si>
    <t>Zdravotechnika - zariaď. predmety</t>
  </si>
  <si>
    <t>204</t>
  </si>
  <si>
    <t>725110811</t>
  </si>
  <si>
    <t>Demontáž záchoda splachovacieho s nádržou alebo s tlakovým splachovačom,  -0,01933t</t>
  </si>
  <si>
    <t>súb.</t>
  </si>
  <si>
    <t>-945616165</t>
  </si>
  <si>
    <t>205</t>
  </si>
  <si>
    <t>725130811</t>
  </si>
  <si>
    <t>Demontáž pisoárového státia 1 dielnych,  -0,03968t</t>
  </si>
  <si>
    <t>-2133132872</t>
  </si>
  <si>
    <t>206</t>
  </si>
  <si>
    <t>725210821</t>
  </si>
  <si>
    <t>Demontáž umývadiel alebo umývadielok bez výtokovej armatúry,  -0,01946t</t>
  </si>
  <si>
    <t>-2013218342</t>
  </si>
  <si>
    <t>207</t>
  </si>
  <si>
    <t>725820810</t>
  </si>
  <si>
    <t>Demontáž batérie drezovej, umývadlovej nástennej,  -0,0026t</t>
  </si>
  <si>
    <t>-53724473</t>
  </si>
  <si>
    <t>762</t>
  </si>
  <si>
    <t>Konštrukcie tesárske</t>
  </si>
  <si>
    <t>208</t>
  </si>
  <si>
    <t>762311103</t>
  </si>
  <si>
    <t>Montáž kotevných želiez, príložiek, pätiek, ťahadiel, s pripojením k drevenej konštrukcii</t>
  </si>
  <si>
    <t>1898526329</t>
  </si>
  <si>
    <t>209</t>
  </si>
  <si>
    <t>533956PC01</t>
  </si>
  <si>
    <t>Kotvenie - oceľové pásnice 5x50x150mm, oceľové svorníky d.100mm dl.100mm</t>
  </si>
  <si>
    <t>-719171621</t>
  </si>
  <si>
    <t>210</t>
  </si>
  <si>
    <t>-967027082</t>
  </si>
  <si>
    <t>211</t>
  </si>
  <si>
    <t>533956PC02</t>
  </si>
  <si>
    <t>Kotvenie - závitová tyč M20 dl.370mm + kotevná platňa P5-100 (cca 1,96kg/ks)</t>
  </si>
  <si>
    <t>1477784382</t>
  </si>
  <si>
    <t>212</t>
  </si>
  <si>
    <t>762332110</t>
  </si>
  <si>
    <t>Montáž viazaných konštrukcií krovov striech z reziva priemernej plochy do 120 cm2</t>
  </si>
  <si>
    <t>527697216</t>
  </si>
  <si>
    <t>213</t>
  </si>
  <si>
    <t>762332120</t>
  </si>
  <si>
    <t>Montáž viazaných konštrukcií krovov striech z reziva priemernej plochy 120-224 cm2</t>
  </si>
  <si>
    <t>622649574</t>
  </si>
  <si>
    <t>214</t>
  </si>
  <si>
    <t>762332130</t>
  </si>
  <si>
    <t>Montáž viazaných konštrukcií krovov striech z reziva priemernej plochy 224-288 cm2</t>
  </si>
  <si>
    <t>589350975</t>
  </si>
  <si>
    <t>215</t>
  </si>
  <si>
    <t>6051599900</t>
  </si>
  <si>
    <t>Hranol mäkké rezivo</t>
  </si>
  <si>
    <t>891107108</t>
  </si>
  <si>
    <t>216</t>
  </si>
  <si>
    <t>762341004</t>
  </si>
  <si>
    <t>Montáž debnenia jednoduchých striech, na krokvy a kontralaty z dosiek na zraz</t>
  </si>
  <si>
    <t>-1754494726</t>
  </si>
  <si>
    <t>217</t>
  </si>
  <si>
    <t>762341021</t>
  </si>
  <si>
    <t>Montáž debnenia odkvapov z dosiek pre všetky druhy striech</t>
  </si>
  <si>
    <t>1793008027</t>
  </si>
  <si>
    <t>218</t>
  </si>
  <si>
    <t>6051250001</t>
  </si>
  <si>
    <t>Dosky a fošne mäkké rezivo - smrek akosť I hr.18-22mm</t>
  </si>
  <si>
    <t>-919055900</t>
  </si>
  <si>
    <t>219</t>
  </si>
  <si>
    <t>762341251</t>
  </si>
  <si>
    <t>Montáž kontralát pre sklon do 22°</t>
  </si>
  <si>
    <t>-840081167</t>
  </si>
  <si>
    <t>220</t>
  </si>
  <si>
    <t>6051718001.1</t>
  </si>
  <si>
    <t>Lata podkladná 60/60mm</t>
  </si>
  <si>
    <t>-1077665885</t>
  </si>
  <si>
    <t>221</t>
  </si>
  <si>
    <t>762341811</t>
  </si>
  <si>
    <t>Demontáž debnenia striech rovných, oblúkových do 60°, z dosiek hrubých, hobľovaných,  -0.01600t</t>
  </si>
  <si>
    <t>925250535</t>
  </si>
  <si>
    <t>222</t>
  </si>
  <si>
    <t>762341924</t>
  </si>
  <si>
    <t>Debnenie a latovanie striech vyrezanie otvorov v debnení z dosiek do hr. 32 mm plochy otvoru nad 4m2 -0,01700t</t>
  </si>
  <si>
    <t>-643255429</t>
  </si>
  <si>
    <t>223</t>
  </si>
  <si>
    <t>762342812</t>
  </si>
  <si>
    <t>Demontáž latovania striech so sklonom do 60 st., pri osovej vzdialenosti lát 0,22-0,50 m,  -0.00500t</t>
  </si>
  <si>
    <t>42676695</t>
  </si>
  <si>
    <t>224</t>
  </si>
  <si>
    <t>762395000</t>
  </si>
  <si>
    <t>Spojovacie prostriedky  pre viazané konštrukcie krovov, debnenie a laťovanie, nadstrešné konštr., spádové kliny - svorky, dosky, klince, pásová oceľ, vruty</t>
  </si>
  <si>
    <t>892773251</t>
  </si>
  <si>
    <t>225</t>
  </si>
  <si>
    <t>762431302</t>
  </si>
  <si>
    <t>Obloženie stien z dosiek OSB skrutkovaných na zraz hr. dosky 12 mm</t>
  </si>
  <si>
    <t>-901714796</t>
  </si>
  <si>
    <t>226</t>
  </si>
  <si>
    <t>998762202</t>
  </si>
  <si>
    <t>Presun hmôt pre konštrukcie tesárske v objektoch výšky do 12 m</t>
  </si>
  <si>
    <t>-257009041</t>
  </si>
  <si>
    <t>763</t>
  </si>
  <si>
    <t>Konštrukcie - drevostavby</t>
  </si>
  <si>
    <t>227</t>
  </si>
  <si>
    <t>763126652.1.1</t>
  </si>
  <si>
    <t>Predsadená SDK stena hr. 150 mm, opláštená doskou RBI 12.5 mm bez T.I.u, voľne stojaca na podkonštrukcií CW100</t>
  </si>
  <si>
    <t>1403186679</t>
  </si>
  <si>
    <t>228</t>
  </si>
  <si>
    <t>763138114</t>
  </si>
  <si>
    <t>Podhľad RF 1x12, 5-DK,strop trámový drevený,upevnenie na závesoch</t>
  </si>
  <si>
    <t>-2077777042</t>
  </si>
  <si>
    <t>229</t>
  </si>
  <si>
    <t>763138314.1</t>
  </si>
  <si>
    <t>Podhľad strechy S4 z OSB dosiek hr.12mm strop oceľový,upevnenie na závesoch CD + T.I.20mm</t>
  </si>
  <si>
    <t>-109069616</t>
  </si>
  <si>
    <t>230</t>
  </si>
  <si>
    <t>998763403</t>
  </si>
  <si>
    <t>Presun hmôt pre sádrokartónové konštrukcie v stavbách(objektoch )výšky od 7 do 24 m</t>
  </si>
  <si>
    <t>-1682545762</t>
  </si>
  <si>
    <t>764</t>
  </si>
  <si>
    <t>Konštrukcie klampiarske</t>
  </si>
  <si>
    <t>231</t>
  </si>
  <si>
    <t>764323221</t>
  </si>
  <si>
    <t>Oplechovanie z poplast. plechu, odkvapov na strechách s lepenkovou krytinou r.š. 250 mm</t>
  </si>
  <si>
    <t>537968683</t>
  </si>
  <si>
    <t>232</t>
  </si>
  <si>
    <t>764352300</t>
  </si>
  <si>
    <t>Žľaby pododkvapové polkruhové priemer 150 mm,vrátane čela, hákov, rohov, kútov</t>
  </si>
  <si>
    <t>2104701008</t>
  </si>
  <si>
    <t>233</t>
  </si>
  <si>
    <t>764352810</t>
  </si>
  <si>
    <t>Demontáž žľabov pododkvapových polkruhových so sklonom do 30st. rš 330 mm,  -0,00330t</t>
  </si>
  <si>
    <t>-1969526735</t>
  </si>
  <si>
    <t>234</t>
  </si>
  <si>
    <t>764359221</t>
  </si>
  <si>
    <t>Kotlík žľabový priemer 150 mm</t>
  </si>
  <si>
    <t>1082395835</t>
  </si>
  <si>
    <t>235</t>
  </si>
  <si>
    <t>764410850</t>
  </si>
  <si>
    <t>Demontáž oplechovania parapetov rš od 100 do 330 mm,  -0,00135t</t>
  </si>
  <si>
    <t>-1732436127</t>
  </si>
  <si>
    <t>236</t>
  </si>
  <si>
    <t>764454212</t>
  </si>
  <si>
    <t>Odpadové rúry priemer 100 mm, vrátane objímky, kolena a prípojky ku kanalizácii</t>
  </si>
  <si>
    <t>-1936822487</t>
  </si>
  <si>
    <t>237</t>
  </si>
  <si>
    <t>764711112</t>
  </si>
  <si>
    <t>Oplechovanie parapetov z poplast. plechu r.š. 160 mm</t>
  </si>
  <si>
    <t>1424302246</t>
  </si>
  <si>
    <t>238</t>
  </si>
  <si>
    <t>998764202</t>
  </si>
  <si>
    <t>Presun hmôt pre konštrukcie klampiarske v objektoch výšky nad 6 do 12 m</t>
  </si>
  <si>
    <t>770248819</t>
  </si>
  <si>
    <t>239</t>
  </si>
  <si>
    <t>HZS000764</t>
  </si>
  <si>
    <t>Úpravy jestvujúcich klampiarskych prvkov (skrátenie žľabov, napojenie na jestvuj.prvky, vyspádovanie jestvuj.žľabov, vyústenia na strechu, zasekania do muriva a iné...vr. potrebného materiálu)</t>
  </si>
  <si>
    <t>hod</t>
  </si>
  <si>
    <t>-1277090335</t>
  </si>
  <si>
    <t>765</t>
  </si>
  <si>
    <t>Konštrukcie - krytiny tvrdé</t>
  </si>
  <si>
    <t>240</t>
  </si>
  <si>
    <t>765361000</t>
  </si>
  <si>
    <t>Krytina z asfaltových šindľov , sklon strechy do 21°</t>
  </si>
  <si>
    <t>-1897368754</t>
  </si>
  <si>
    <t>241</t>
  </si>
  <si>
    <t>765361805</t>
  </si>
  <si>
    <t>Demontáž krytiny z asfaltových šindľov, do sutiny, sklon strechy do 45°, -0,012t</t>
  </si>
  <si>
    <t>1765009604</t>
  </si>
  <si>
    <t>242</t>
  </si>
  <si>
    <t>765901081</t>
  </si>
  <si>
    <t>Montáž strešnej fólie, na plné debnenie</t>
  </si>
  <si>
    <t>1824011403</t>
  </si>
  <si>
    <t>243</t>
  </si>
  <si>
    <t>2832208024</t>
  </si>
  <si>
    <t>-64164244</t>
  </si>
  <si>
    <t>244</t>
  </si>
  <si>
    <t>765901082</t>
  </si>
  <si>
    <t>Montáž strešnej fólie do 35°, na krokvy</t>
  </si>
  <si>
    <t>419092539</t>
  </si>
  <si>
    <t>245</t>
  </si>
  <si>
    <t>2832208000</t>
  </si>
  <si>
    <t>Podstrešná fólia paropriepustná</t>
  </si>
  <si>
    <t>1573594029</t>
  </si>
  <si>
    <t>246</t>
  </si>
  <si>
    <t>998765202</t>
  </si>
  <si>
    <t>Presun hmôt pre tvrdé krytiny v objektoch výšky nad 6 do 12 m</t>
  </si>
  <si>
    <t>-1929262229</t>
  </si>
  <si>
    <t>766</t>
  </si>
  <si>
    <t>Konštrukcie stolárske</t>
  </si>
  <si>
    <t>247</t>
  </si>
  <si>
    <t>76612PC01</t>
  </si>
  <si>
    <t>Montáž a dodávky deliacich priečok v.2120mm s dvernými krídlami (4ks-600/1970mm) z MDF hr.25mm, kotvené pomocou nerez.antikor.kovania 120mm na podlahu ,</t>
  </si>
  <si>
    <t>-1242562204</t>
  </si>
  <si>
    <t>248</t>
  </si>
  <si>
    <t>76623PC01</t>
  </si>
  <si>
    <t>Demontáž  dreveného rebríkového schodiska a medzistropu</t>
  </si>
  <si>
    <t>-261917722</t>
  </si>
  <si>
    <t>249</t>
  </si>
  <si>
    <t>766411811</t>
  </si>
  <si>
    <t xml:space="preserve">Demontáž obloženia stien panelmi, veľ. do 1,5 m2,  -0,02465t   </t>
  </si>
  <si>
    <t>1532000506</t>
  </si>
  <si>
    <t>250</t>
  </si>
  <si>
    <t>766411822</t>
  </si>
  <si>
    <t>Demontáž obloženia stien panelmi, podkladových roštov,  -0,00800t</t>
  </si>
  <si>
    <t>1097491704</t>
  </si>
  <si>
    <t>251</t>
  </si>
  <si>
    <t>766621081</t>
  </si>
  <si>
    <t xml:space="preserve">Montáž okna plastového pre občiansku a bytovú výstavbu, za 1 bm montáže   </t>
  </si>
  <si>
    <t>-356223646</t>
  </si>
  <si>
    <t>252</t>
  </si>
  <si>
    <t>611412P03</t>
  </si>
  <si>
    <t>Plastové okno  H/B 2200/2100 mm dvojkrídlové pevné, otvaravo-sklopné, 6-komorový profil, zvnútra biele, zvonku imitácia dreva, izol.trojsklo     "P3"</t>
  </si>
  <si>
    <t>-464740021</t>
  </si>
  <si>
    <t>253</t>
  </si>
  <si>
    <t>611410P05</t>
  </si>
  <si>
    <t>Plastové okno  H/B 750/600 mm jednokrídlové otváravo-sklopné, 6-komorvý profil, zvnútra biele, zvonku imitácia dreva, izoltrojsklo     "P5"</t>
  </si>
  <si>
    <t>-998749179</t>
  </si>
  <si>
    <t>254</t>
  </si>
  <si>
    <t>611411P06</t>
  </si>
  <si>
    <t>Plastové okno  H/B 1400/1750 mm dvojkrídlové otvaravo-sklopné, 6-komorový profil, zvnútra biele, zvonku imitácia dreva, izol.trojsklo     "P6"</t>
  </si>
  <si>
    <t>-644251292</t>
  </si>
  <si>
    <t>255</t>
  </si>
  <si>
    <t>611411P07</t>
  </si>
  <si>
    <t>Plastové okno  H/B 1400/  800 mm jednokrídlové otváravo-sklopné, 6-komorový profil, zvnútra biele, zvonku imitácia dreva, izol.trojsklo     "P7"</t>
  </si>
  <si>
    <t>1418766201</t>
  </si>
  <si>
    <t>256</t>
  </si>
  <si>
    <t>611411P08</t>
  </si>
  <si>
    <t>Plastové okno  H/B 1400/1350 mm jednokrídlové otváravo-sklopné, 6-komorový profil, zvnútra biele, zvonku imitácia dreva, izol.trojsklo    "P8"</t>
  </si>
  <si>
    <t>2075498647</t>
  </si>
  <si>
    <t>257</t>
  </si>
  <si>
    <t>766621264</t>
  </si>
  <si>
    <t xml:space="preserve">Montáž oknien kompletizovaných jednoduchých do zamurovaných okenných rámov, pevných nad 1,50 m2   </t>
  </si>
  <si>
    <t>-283098953</t>
  </si>
  <si>
    <t>258</t>
  </si>
  <si>
    <t>611276T09</t>
  </si>
  <si>
    <t>Okno drevené interiérové, jednokrídlové,  pevné 800/2300mm, zasklenie jednoduché, číre     "T9"</t>
  </si>
  <si>
    <t>1764984015</t>
  </si>
  <si>
    <t>259</t>
  </si>
  <si>
    <t>766641161</t>
  </si>
  <si>
    <t>Montáž dverí plastových, vchodových jednodielnych, so zasklením, za 1 m obvodu dverí</t>
  </si>
  <si>
    <t>619722530</t>
  </si>
  <si>
    <t>260</t>
  </si>
  <si>
    <t>611412P04</t>
  </si>
  <si>
    <t>Plastové vchodové dvere  H/B 2250/1800 mm  dvojkrídlové, 6-komorový profil, zvnútra biela farba, zvonku imitácia dreva, izol.trojsklo, prah, zámok, kovanie     "P4"</t>
  </si>
  <si>
    <t>-1472253479</t>
  </si>
  <si>
    <t>261</t>
  </si>
  <si>
    <t>76664P12</t>
  </si>
  <si>
    <t>D+M posuvné dvere dvojkrídlové 2600/2270mm (otvor 2500/2250mm), horná vodiaca koľajnica, krídla z MDF profilov hr.18mm, obložková zárubeň na hr.ostenia 740mm    "T12 - viď nákres"</t>
  </si>
  <si>
    <t>-1732147291</t>
  </si>
  <si>
    <t>262</t>
  </si>
  <si>
    <t>76664P13</t>
  </si>
  <si>
    <t>D+M interiérová zaskl.stena 1800/2250mm s dvojkr.dverami, drevené profily, lamino povrch.úprava, zasklenie čírym jednoduchým sklom, zámok, kovanie     "T13"</t>
  </si>
  <si>
    <t>-2112241442</t>
  </si>
  <si>
    <t>263</t>
  </si>
  <si>
    <t>76664P17</t>
  </si>
  <si>
    <t>D+M posuvné dvere jednokrídlové 750/2000mm, horná vodiaca koľajnica, krídlo hladké, plné, lamino povrch.úprava    "T17 - viď nákres""</t>
  </si>
  <si>
    <t>-417691837</t>
  </si>
  <si>
    <t>264</t>
  </si>
  <si>
    <t>766661112</t>
  </si>
  <si>
    <t>Montáž dverového krídla kompletiz. otváravého do zárubne, jednokrídlové</t>
  </si>
  <si>
    <t>1237892899</t>
  </si>
  <si>
    <t>265</t>
  </si>
  <si>
    <t>611710P14</t>
  </si>
  <si>
    <t>Dvere  vnútorné jednokrídlové , lamino povrch.úprava, plné 700/1970mm     "T14, T15"</t>
  </si>
  <si>
    <t>-666188748</t>
  </si>
  <si>
    <t>266</t>
  </si>
  <si>
    <t>-1580488464</t>
  </si>
  <si>
    <t>267</t>
  </si>
  <si>
    <t>611710P04</t>
  </si>
  <si>
    <t>Dvere  vnútorné jednokrídlové , lamino povrch.úprava, plné 800/1970mm     "T6, T7, T8, T11, T11b, T16, T18"</t>
  </si>
  <si>
    <t>-790600269</t>
  </si>
  <si>
    <t>268</t>
  </si>
  <si>
    <t>766661132</t>
  </si>
  <si>
    <t>Montáž dverového krídla kompletiz.otváravého do zárubne, dvojkrídlové</t>
  </si>
  <si>
    <t>1777472518</t>
  </si>
  <si>
    <t>269</t>
  </si>
  <si>
    <t>611710P05</t>
  </si>
  <si>
    <t>Dvere  vnútorné, lamino povrch.úprava, dvojkrídlové,  2/3 presklenie čírym sklom 1550/2250mm     "T5"</t>
  </si>
  <si>
    <t>39313084</t>
  </si>
  <si>
    <t>270</t>
  </si>
  <si>
    <t>766662811</t>
  </si>
  <si>
    <t>Demontáž dverného krídla, dokovanie prahu dverí jednokrídlových,  -0,00100t</t>
  </si>
  <si>
    <t>1072962124</t>
  </si>
  <si>
    <t>271</t>
  </si>
  <si>
    <t>766662812</t>
  </si>
  <si>
    <t>Demontáž dverného krídla, dokovanie prahu dverí dvojkrídlových,  -0,00200t</t>
  </si>
  <si>
    <t>1633549436</t>
  </si>
  <si>
    <t>272</t>
  </si>
  <si>
    <t>766669111</t>
  </si>
  <si>
    <t>Montáž dverných krídiel kompletiz., dokovanie závesu na univerzálnu zárubňu pre dvere jednokrídlové</t>
  </si>
  <si>
    <t>1317565601</t>
  </si>
  <si>
    <t>273</t>
  </si>
  <si>
    <t>549663P01</t>
  </si>
  <si>
    <t>Kovanie - štítok, kľučky, zámok pre jednokrídlové dvere (podľa výberu investora)</t>
  </si>
  <si>
    <t>-1135108199</t>
  </si>
  <si>
    <t>274</t>
  </si>
  <si>
    <t>766669112</t>
  </si>
  <si>
    <t>Montáž dverných krídiel kompletiz., dokovanie závesu na univerzálnu zárubňu pre dvere dvojkrídlové</t>
  </si>
  <si>
    <t>240584497</t>
  </si>
  <si>
    <t>275</t>
  </si>
  <si>
    <t>549663P05</t>
  </si>
  <si>
    <t>Kovanie - štítok, kľučky, zámok pre dvojkrídlové dvere (podľa výberu investora)</t>
  </si>
  <si>
    <t>1706947384</t>
  </si>
  <si>
    <t>276</t>
  </si>
  <si>
    <t>766671007.1</t>
  </si>
  <si>
    <t>Montáž strešného výlezu 120x120 cm do plochej strechy</t>
  </si>
  <si>
    <t>-1497539384</t>
  </si>
  <si>
    <t>277</t>
  </si>
  <si>
    <t>6113902711</t>
  </si>
  <si>
    <t>1023870982</t>
  </si>
  <si>
    <t>278</t>
  </si>
  <si>
    <t>766694141</t>
  </si>
  <si>
    <t>Montáž parapetnej dosky plastovej šírky do 300 mm, dĺžky do 1000 mm</t>
  </si>
  <si>
    <t>-1240535489</t>
  </si>
  <si>
    <t>279</t>
  </si>
  <si>
    <t>766694142</t>
  </si>
  <si>
    <t>Montáž parapetnej dosky plastovej šírky do 300 mm, dĺžky 1000-1600 mm</t>
  </si>
  <si>
    <t>125397267</t>
  </si>
  <si>
    <t>280</t>
  </si>
  <si>
    <t>766694143</t>
  </si>
  <si>
    <t>Montáž parapetnej dosky plastovej šírky do 300 mm, dĺžky 1600-2600 mm</t>
  </si>
  <si>
    <t>-1390308241</t>
  </si>
  <si>
    <t>281</t>
  </si>
  <si>
    <t>6119000980</t>
  </si>
  <si>
    <t>Vnútorné parapetné dosky plastové komôrkové,B=300mm biela, mramor, buk, zlatý dub</t>
  </si>
  <si>
    <t>-515406636</t>
  </si>
  <si>
    <t>282</t>
  </si>
  <si>
    <t>6119001030</t>
  </si>
  <si>
    <t>Plastové krytky k vnútorným parapetom plastovým, pár vo farbe biela, zlatý dub, buk</t>
  </si>
  <si>
    <t>-1948079875</t>
  </si>
  <si>
    <t>283</t>
  </si>
  <si>
    <t>766695212</t>
  </si>
  <si>
    <t>Montáž prahu dverí, jednokrídlových</t>
  </si>
  <si>
    <t>1992470759</t>
  </si>
  <si>
    <t>284</t>
  </si>
  <si>
    <t>6118716100</t>
  </si>
  <si>
    <t>Prah dubový L=82 B=15 cm</t>
  </si>
  <si>
    <t>628012849</t>
  </si>
  <si>
    <t>285</t>
  </si>
  <si>
    <t>6118714100</t>
  </si>
  <si>
    <t>Prah dubový L=72 B=15 cm</t>
  </si>
  <si>
    <t>-1226414063</t>
  </si>
  <si>
    <t>286</t>
  </si>
  <si>
    <t>766695232</t>
  </si>
  <si>
    <t>Montáž prahu dverí, dvojkrídlových</t>
  </si>
  <si>
    <t>161039281</t>
  </si>
  <si>
    <t>287</t>
  </si>
  <si>
    <t>6118726101</t>
  </si>
  <si>
    <t>Prah dubový L=157 B=15 cm</t>
  </si>
  <si>
    <t>1993520232</t>
  </si>
  <si>
    <t>288</t>
  </si>
  <si>
    <t>766702111</t>
  </si>
  <si>
    <t>Montáž zárubní obložkových pre dvere jednokrídlové hr.steny do 170 mm</t>
  </si>
  <si>
    <t>605847627</t>
  </si>
  <si>
    <t>289</t>
  </si>
  <si>
    <t>6117103142.2</t>
  </si>
  <si>
    <t>Zárubňa  vnútorná, normal, lamino povrch.úprava, hrúbka steny do 17 cm, š.60, 70, 80, 90cm/pre jednokríldové dvere     "T7, T8, T15"</t>
  </si>
  <si>
    <t>-618074509</t>
  </si>
  <si>
    <t>290</t>
  </si>
  <si>
    <t>766702112</t>
  </si>
  <si>
    <t>Montáž zárubní obložkových pre dvere jednokrídlové hr.steny nad 170 do 350 mm</t>
  </si>
  <si>
    <t>1743165407</t>
  </si>
  <si>
    <t>291</t>
  </si>
  <si>
    <t>6117103143.2</t>
  </si>
  <si>
    <t>Zárubňa  vnútorná, normal, lamino povrch.úpr., hrúbka steny od 19 cm, š.60, 70, 80, 90cm/pre jednokrídlové dvere     "T6, T11, T11b,T14, T16, T18"</t>
  </si>
  <si>
    <t>687558782</t>
  </si>
  <si>
    <t>292</t>
  </si>
  <si>
    <t>766702121</t>
  </si>
  <si>
    <t>Montáž zárubní obložkových pre dvere dvojkrídlové hr.steny do 170 mm</t>
  </si>
  <si>
    <t>-322668508</t>
  </si>
  <si>
    <t>293</t>
  </si>
  <si>
    <t>6117103142.1</t>
  </si>
  <si>
    <t>Zárubňa  vnútorná, normal, lamino povrch.úprava, hrúbka steny do 17 cm, š.60, 70, 80, 90cm/ pre dvojkrídlové dvere     "T5"</t>
  </si>
  <si>
    <t>1961912011</t>
  </si>
  <si>
    <t>294</t>
  </si>
  <si>
    <t>766702123</t>
  </si>
  <si>
    <t>Montáž zárubní obložkových pre dvere dvojkrídlové hr.steny nad 350 mm</t>
  </si>
  <si>
    <t>-570850597</t>
  </si>
  <si>
    <t>295</t>
  </si>
  <si>
    <t>6117103143.1</t>
  </si>
  <si>
    <t>Zárubňa  vnútorná, normal, lamino povrch.úprava, hrúbka steny 51 cm, , rozmer zárubne 1760/2320mm, atyp     "T10"</t>
  </si>
  <si>
    <t>614815366</t>
  </si>
  <si>
    <t>296</t>
  </si>
  <si>
    <t>998766202</t>
  </si>
  <si>
    <t>Presun hmot pre konštrukcie stolárske v objektoch výšky nad 6 do 12 m</t>
  </si>
  <si>
    <t>-2019523386</t>
  </si>
  <si>
    <t>767</t>
  </si>
  <si>
    <t>Konštrukcie doplnkové kovové</t>
  </si>
  <si>
    <t>297</t>
  </si>
  <si>
    <t>767163100</t>
  </si>
  <si>
    <t>Montáž zábradlia na terasy a balkóny, výplň rebrovanie, kotvenie do podlahy</t>
  </si>
  <si>
    <t>77020140</t>
  </si>
  <si>
    <t>298</t>
  </si>
  <si>
    <t>5534667241</t>
  </si>
  <si>
    <t>Nerezové zábradlie, horizontálna výplň , madlo kruhové, výška 100 cm, kotvenie do podlahy</t>
  </si>
  <si>
    <t>60132012</t>
  </si>
  <si>
    <t>299</t>
  </si>
  <si>
    <t>998767202</t>
  </si>
  <si>
    <t>Presun hmôt pre kovové stavebné doplnkové konštrukcie v objektoch výšky nad 6 do 12 m</t>
  </si>
  <si>
    <t>1322164659</t>
  </si>
  <si>
    <t>771</t>
  </si>
  <si>
    <t>Podlahy z dlaždíc</t>
  </si>
  <si>
    <t>300</t>
  </si>
  <si>
    <t>771415016</t>
  </si>
  <si>
    <t>Montáž soklíkov z obkladačiek do tmelu veľ. 150 x 300 mm</t>
  </si>
  <si>
    <t>1372792543</t>
  </si>
  <si>
    <t>301</t>
  </si>
  <si>
    <t>771575109</t>
  </si>
  <si>
    <t>Montáž podláh z dlaždíc keramických do tmelu veľ. 300 x 300 mm</t>
  </si>
  <si>
    <t>298635158</t>
  </si>
  <si>
    <t>302</t>
  </si>
  <si>
    <t>771575129</t>
  </si>
  <si>
    <t>Montáž podláh z dlaždíc keramických do tmelu v obmedzenom priestore veľ. 300 x 300 mm</t>
  </si>
  <si>
    <t>2108931594</t>
  </si>
  <si>
    <t>303</t>
  </si>
  <si>
    <t>5978650321</t>
  </si>
  <si>
    <t>Keramické dlaždice 300x300mm (podľa výberu investora)</t>
  </si>
  <si>
    <t>1852272709</t>
  </si>
  <si>
    <t>304</t>
  </si>
  <si>
    <t>998771202</t>
  </si>
  <si>
    <t>Presun hmôt pre podlahy z dlaždíc v objektoch výšky nad 6 do 12 m</t>
  </si>
  <si>
    <t>-1914796677</t>
  </si>
  <si>
    <t>772</t>
  </si>
  <si>
    <t>Podlahy z prírod.a konglomer.kameňa</t>
  </si>
  <si>
    <t>305</t>
  </si>
  <si>
    <t>772211303.1</t>
  </si>
  <si>
    <t>Montáž obkladu schodiskových stupňov doskami  hr. 40 - 50 mm</t>
  </si>
  <si>
    <t>306863788</t>
  </si>
  <si>
    <t>306</t>
  </si>
  <si>
    <t>592460015001</t>
  </si>
  <si>
    <t>Platňa betónová PREMAC rozmer 400x400x40 mm</t>
  </si>
  <si>
    <t>-2050303334</t>
  </si>
  <si>
    <t>307</t>
  </si>
  <si>
    <t>998772202</t>
  </si>
  <si>
    <t>Presun hmôt pre kamennú dlažbu v objektoch výšky nad 6 do 12 m</t>
  </si>
  <si>
    <t>448388901</t>
  </si>
  <si>
    <t>781</t>
  </si>
  <si>
    <t>Dokončovacie práce a obklady</t>
  </si>
  <si>
    <t>308</t>
  </si>
  <si>
    <t>781445017</t>
  </si>
  <si>
    <t>Montáž obkladov vnútor. stien z obkladačiek kladených do tmelu veľ. 300x200 mm</t>
  </si>
  <si>
    <t>-650130358</t>
  </si>
  <si>
    <t>309</t>
  </si>
  <si>
    <t>781445067</t>
  </si>
  <si>
    <t>Montáž obkladov vnútor. stien z obkladačiek kladených do tmelu v obmedzenom priestore veľ. 300x200 mm</t>
  </si>
  <si>
    <t>-1236114846</t>
  </si>
  <si>
    <t>310</t>
  </si>
  <si>
    <t>5976582001</t>
  </si>
  <si>
    <t>Obkladačky keramické 300x200mm (podľa výberu investora)</t>
  </si>
  <si>
    <t>76073881</t>
  </si>
  <si>
    <t>311</t>
  </si>
  <si>
    <t>998781202</t>
  </si>
  <si>
    <t>Presun hmôt pre obklady keramické v objektoch výšky nad 6 do 12 m</t>
  </si>
  <si>
    <t>-617656026</t>
  </si>
  <si>
    <t>783</t>
  </si>
  <si>
    <t>Dokončovacie práce - nátery</t>
  </si>
  <si>
    <t>312</t>
  </si>
  <si>
    <t>783222100</t>
  </si>
  <si>
    <t>Nátery kov.stav.doplnk.konštr. syntetické farby šedej na vzduchu schnúce dvojnásobné - 70µm</t>
  </si>
  <si>
    <t>-262141066</t>
  </si>
  <si>
    <t>313</t>
  </si>
  <si>
    <t>783226100</t>
  </si>
  <si>
    <t>Nátery kov.stav.doplnk.konštr. syntetické na vzduchu schnúce základný - 35µm</t>
  </si>
  <si>
    <t>-1110174353</t>
  </si>
  <si>
    <t>314</t>
  </si>
  <si>
    <t>783626200</t>
  </si>
  <si>
    <t>Nátery stolárskych výrobkov syntetické lazurovacím lakom 2x lakovaním</t>
  </si>
  <si>
    <t>-1471587805</t>
  </si>
  <si>
    <t>315</t>
  </si>
  <si>
    <t>354659181</t>
  </si>
  <si>
    <t>316</t>
  </si>
  <si>
    <t>783782203</t>
  </si>
  <si>
    <t xml:space="preserve">Nátery tesárskych konštrukcií povrchová impregnácia </t>
  </si>
  <si>
    <t>808133600</t>
  </si>
  <si>
    <t>317</t>
  </si>
  <si>
    <t>783894612</t>
  </si>
  <si>
    <t>Náter farbami ekologickými riediteľnými vodou bielym pre náter sadrokartón. stropov 2x</t>
  </si>
  <si>
    <t>-797555743</t>
  </si>
  <si>
    <t>784</t>
  </si>
  <si>
    <t>Dokončovacie práce - maľby</t>
  </si>
  <si>
    <t>318</t>
  </si>
  <si>
    <t>784452261</t>
  </si>
  <si>
    <t>Maľby z maliarskych zmesí , ručne nanášané jednonásobné základné na podklad jemnozrnný  výšky do 3, 80 m</t>
  </si>
  <si>
    <t>-100313899</t>
  </si>
  <si>
    <t>319</t>
  </si>
  <si>
    <t>784452361</t>
  </si>
  <si>
    <t>Maľby z maliarskych zmesí , ručne nanášané jednonásobné tónované na podklad jemnozrnný  výšky do 3, 80 m</t>
  </si>
  <si>
    <t>-1867495803</t>
  </si>
  <si>
    <t>HZS</t>
  </si>
  <si>
    <t>Hodinové zúčtovacie sadzby</t>
  </si>
  <si>
    <t>320</t>
  </si>
  <si>
    <t>HZS000111</t>
  </si>
  <si>
    <t>Ostatné pomocné a vynúterné práce</t>
  </si>
  <si>
    <t>512</t>
  </si>
  <si>
    <t>-1473046614</t>
  </si>
  <si>
    <t>001.2 - 2. časť ZTI</t>
  </si>
  <si>
    <t>Úroveň 3:</t>
  </si>
  <si>
    <t>001.2.1 - Kanalizačná prípojka a dažďová kanalizácia</t>
  </si>
  <si>
    <t>Ing.Ján Džuba</t>
  </si>
  <si>
    <t>D1 - KANALIZAČNÁ PRÍPOJKA</t>
  </si>
  <si>
    <t xml:space="preserve">    D2 - I.C 01 - ZEMNÉ PRÁCE</t>
  </si>
  <si>
    <t xml:space="preserve">    D3 - II.C 27 - PODKLADNÉ  KONŠTRUKCIE</t>
  </si>
  <si>
    <t xml:space="preserve">    D4 - III.C 27 -  VONKAJŠIE POTRUBNÉ ROZVODY</t>
  </si>
  <si>
    <t xml:space="preserve">    D5 - IV.C 27 PRESUN HMÔT</t>
  </si>
  <si>
    <t xml:space="preserve">    D6 - V.C 11 BETONÁRSKE PRÁCE</t>
  </si>
  <si>
    <t>D7 - DAŽĎOVÁ KANALIZÁCIA</t>
  </si>
  <si>
    <t xml:space="preserve">    D8 - KANALIZAČNÁ ŠACHTA ŠD1</t>
  </si>
  <si>
    <t>D1</t>
  </si>
  <si>
    <t>KANALIZAČNÁ PRÍPOJKA</t>
  </si>
  <si>
    <t>D2</t>
  </si>
  <si>
    <t>I.C 01 - ZEMNÉ PRÁCE</t>
  </si>
  <si>
    <t>0301-0102-0010</t>
  </si>
  <si>
    <t>Hĺbenie zapažených jám v hornine 3 do 100m3</t>
  </si>
  <si>
    <t>0301-0102-0090</t>
  </si>
  <si>
    <t>Príplatok za lepivosť</t>
  </si>
  <si>
    <t>0302-0202-0010</t>
  </si>
  <si>
    <t>Hĺbenie rýh šírky nad 600 mm v hornine 3 do 100m3</t>
  </si>
  <si>
    <t>0302-0202-0090</t>
  </si>
  <si>
    <t>0404-0207-0010</t>
  </si>
  <si>
    <t>Zásyp rýh sypaninou s uložením výkopku vo vrstvách a so zhutnením do 100m3</t>
  </si>
  <si>
    <t>0405-0107-0020</t>
  </si>
  <si>
    <t>Obsyp potrubia sypaninou z vhodného materiálu s prehodením sypaniny</t>
  </si>
  <si>
    <t>PONUKA</t>
  </si>
  <si>
    <t>Kamenivo ťažené drobné 0-4 C</t>
  </si>
  <si>
    <t>0602-0201-0010</t>
  </si>
  <si>
    <t>Vodorovné premiestnenie výkopu do vzdialenosti do 500m</t>
  </si>
  <si>
    <t>0701-0100-0010</t>
  </si>
  <si>
    <t>Zriadenie paženia stien rýh príložného bez rozopretia hĺbky do 2m</t>
  </si>
  <si>
    <t>0701-0100-0070</t>
  </si>
  <si>
    <t>Zriadenie paženia stien výkopu príložného bez rozopretia hĺbky do 4m</t>
  </si>
  <si>
    <t>0701-0100-1010</t>
  </si>
  <si>
    <t>Odstranenie paženia stien rýh príložné, hĺbky do 2m</t>
  </si>
  <si>
    <t>0701-0100-1110</t>
  </si>
  <si>
    <t>Odstranenie paženia stien výkopu príložné, hĺbky do 4m</t>
  </si>
  <si>
    <t>D3</t>
  </si>
  <si>
    <t>II.C 27 - PODKLADNÉ  KONŠTRUKCIE</t>
  </si>
  <si>
    <t>2013-9200-0020</t>
  </si>
  <si>
    <t>Lôžko pod potrubie z piesku a štrkopiesku</t>
  </si>
  <si>
    <t>D4</t>
  </si>
  <si>
    <t>III.C 27 -  VONKAJŠIE POTRUBNÉ ROZVODY</t>
  </si>
  <si>
    <t>0304-2204-0010</t>
  </si>
  <si>
    <t>Montáž potrubia PVC v otvorenom výkope DN 150</t>
  </si>
  <si>
    <t>PONUKA.1</t>
  </si>
  <si>
    <t>PVC potrubie 160x4,7</t>
  </si>
  <si>
    <t>0311-7501-0010</t>
  </si>
  <si>
    <t>Skúška tesnosti kanalizácie do DN 150</t>
  </si>
  <si>
    <t>PONUKA.2</t>
  </si>
  <si>
    <t>PP revízna kanalizačná šachta 600</t>
  </si>
  <si>
    <t>D5</t>
  </si>
  <si>
    <t>IV.C 27 PRESUN HMÔT</t>
  </si>
  <si>
    <t>9927-0401-1150</t>
  </si>
  <si>
    <t>Presun hmôt pre rúrové vedenie z plastických hmôt</t>
  </si>
  <si>
    <t>D6</t>
  </si>
  <si>
    <t>V.C 11 BETONÁRSKE PRÁCE</t>
  </si>
  <si>
    <t>2003-0103-1510</t>
  </si>
  <si>
    <t>Dosky z betónu v otvorenom výkope tr. B 15</t>
  </si>
  <si>
    <t>9927-0001-1150</t>
  </si>
  <si>
    <t>Presun hmôt</t>
  </si>
  <si>
    <t>D7</t>
  </si>
  <si>
    <t>DAŽĎOVÁ KANALIZÁCIA</t>
  </si>
  <si>
    <t>0405-0107-0020.1</t>
  </si>
  <si>
    <t>Obsyp potrubia sypaninou z vhodného materiálu bez prehodenia sypaniny</t>
  </si>
  <si>
    <t>0304-2201-0010</t>
  </si>
  <si>
    <t>0304-2403-1010</t>
  </si>
  <si>
    <t>Montáž tvaroviek na potrubie PVC v otvorenom výkope - odbočných DN 150</t>
  </si>
  <si>
    <t>PONUKA.3</t>
  </si>
  <si>
    <t>PVC odbočka KGEA 150/150</t>
  </si>
  <si>
    <t>0304-2403-1030</t>
  </si>
  <si>
    <t>Montáž tvaroviek na potrubie PVC v otvorenom výkope - jednoosých do DN 150</t>
  </si>
  <si>
    <t>PONUKA.4</t>
  </si>
  <si>
    <t>PVC koleno KGB 150/45st.</t>
  </si>
  <si>
    <t>PONUKA.5</t>
  </si>
  <si>
    <t>PVC redukcia KGR 100/150</t>
  </si>
  <si>
    <t>PONUKA.6</t>
  </si>
  <si>
    <t>Lapač strešných splavenín HL600 DN 100</t>
  </si>
  <si>
    <t>PONUKA.7</t>
  </si>
  <si>
    <t>Žabia klapka HL715.0 DN 150</t>
  </si>
  <si>
    <t>2003-0103-151</t>
  </si>
  <si>
    <t>2003-1101-1510</t>
  </si>
  <si>
    <t>Debnenie podkladových a zabezpečovacích konštrukcii v otvorenom výkope</t>
  </si>
  <si>
    <t>Výustný objekt VO</t>
  </si>
  <si>
    <t>súb</t>
  </si>
  <si>
    <t>D8</t>
  </si>
  <si>
    <t>KANALIZAČNÁ ŠACHTA ŠD1</t>
  </si>
  <si>
    <t>Montáž plastových kanalizačných šachiet</t>
  </si>
  <si>
    <t>PONUKA.8</t>
  </si>
  <si>
    <t>Šachtové dno na vlnovcovú šachtovú rúru - zberné  400 x 160 IF511210</t>
  </si>
  <si>
    <t>PONUKA.9</t>
  </si>
  <si>
    <t>Zátka hrdlová KGM150</t>
  </si>
  <si>
    <t>PONUKA.10</t>
  </si>
  <si>
    <t>Vlnovcová šachtová rúra OD400 IP407600</t>
  </si>
  <si>
    <t>PONUKA.11</t>
  </si>
  <si>
    <t>Plastový poklop A15 na šacht. rúru OD 400 IF501150</t>
  </si>
  <si>
    <t>001.2.2 - Vnútorné inštalácie</t>
  </si>
  <si>
    <t>Ing. Ján Džuba</t>
  </si>
  <si>
    <t>D4 - C 88A1 KANALIZÁCIA</t>
  </si>
  <si>
    <t>D5 - C 88A2 VODOVOD</t>
  </si>
  <si>
    <t>D6 - C 88A5 ZARIAĎOVACIE PREDMETY</t>
  </si>
  <si>
    <t>D7 - C 61B4 TEPELNE IZOLÁCIE</t>
  </si>
  <si>
    <t>D8 - C 88O2 OPRAVA A ÚDRŽBA - VODOVOD</t>
  </si>
  <si>
    <t>C 88A1 KANALIZÁCIA</t>
  </si>
  <si>
    <t>PP potrubie - odpadové hrdlové HT50</t>
  </si>
  <si>
    <t>PONUKA.1.1</t>
  </si>
  <si>
    <t>PP potrubie - odpadové hrdlové HT70</t>
  </si>
  <si>
    <t>PP potrubie - odpadové hrdlové HT100</t>
  </si>
  <si>
    <t>Čistiaca tvarovka PP HTRE70</t>
  </si>
  <si>
    <t>Čistiaca tvarovka PP HTRE100</t>
  </si>
  <si>
    <t>Montáž čistiacej tvarovky pre potrubia D 75</t>
  </si>
  <si>
    <t>PONUKA.</t>
  </si>
  <si>
    <t>Montáž čistiacej tvarovky pre potrubia D 110</t>
  </si>
  <si>
    <t>1298407434</t>
  </si>
  <si>
    <t>PVC potrubie KG100</t>
  </si>
  <si>
    <t>PONUKA.5.1</t>
  </si>
  <si>
    <t>PVC potrubie KG125</t>
  </si>
  <si>
    <t>PVC potrubie KG150</t>
  </si>
  <si>
    <t>0101-0500-0130</t>
  </si>
  <si>
    <t>Vyvedenie a upevnenie odpadových výpustiek 50x1,8</t>
  </si>
  <si>
    <t>0101-0500-0160</t>
  </si>
  <si>
    <t>Vyvedenie a upevnenie odpadových výpustiek 110x2,3</t>
  </si>
  <si>
    <t>-869260150</t>
  </si>
  <si>
    <t>0101-9000-5010</t>
  </si>
  <si>
    <t>Skúška tesnosti kanalizácie vodou do DN 125</t>
  </si>
  <si>
    <t>0101-9000-5020</t>
  </si>
  <si>
    <t>Skúška tesnosti kanalizácie vodou do DN 200</t>
  </si>
  <si>
    <t>0101-9000-5040.</t>
  </si>
  <si>
    <t>Skúška tesnosti kanalizácie dymom do DN 300</t>
  </si>
  <si>
    <t>-1077538294</t>
  </si>
  <si>
    <t>Ventilačná hlavica strešná - plastová HL 810</t>
  </si>
  <si>
    <t>9988-0101-6010</t>
  </si>
  <si>
    <t>Presun hmôt pre vnútornú kanalizáciu v stavbe výšky do 7m</t>
  </si>
  <si>
    <t>9988-0102-7010</t>
  </si>
  <si>
    <t>Príplatok za zväčšený presun nad vymedzenú najväčšiu dopravnú vzdialenosť po stavenisku do 1km</t>
  </si>
  <si>
    <t>C 88A2 VODOVOD</t>
  </si>
  <si>
    <t>0201-0301-0040</t>
  </si>
  <si>
    <t>Potrubie z oceľových rúr závitových pozinkovaných DN 32</t>
  </si>
  <si>
    <t>Viacvrstvové potrubie 20x2,25</t>
  </si>
  <si>
    <t>PONUKA.6.1</t>
  </si>
  <si>
    <t>Viacvrstvové potrubie 25x2,5</t>
  </si>
  <si>
    <t>PONUKA.6.2</t>
  </si>
  <si>
    <t>Viacvrstvové potrubie 32x3,0</t>
  </si>
  <si>
    <t>PONUKA.6.3</t>
  </si>
  <si>
    <t>Viacvrstvové potrubie 40x4,0</t>
  </si>
  <si>
    <t>0201-9000-2010</t>
  </si>
  <si>
    <t>Preplachnutie potrubia do DN 80</t>
  </si>
  <si>
    <t>0201-9000-5010</t>
  </si>
  <si>
    <t>Tlakové skúšky vodovodného potrubia do DN 50</t>
  </si>
  <si>
    <t>0202-2102-0010</t>
  </si>
  <si>
    <t>Nástenky pre výtokový ventil DN 15</t>
  </si>
  <si>
    <t>0202-2102-0030</t>
  </si>
  <si>
    <t>Nástenky pre batériu DN 15</t>
  </si>
  <si>
    <t>pár</t>
  </si>
  <si>
    <t>PONUKA.7.1</t>
  </si>
  <si>
    <t>Guľové kohúty s pákou - GK, vnútorný - vnútorný závit DN 20</t>
  </si>
  <si>
    <t>Guľové kohúty s pákou - GK, vnútorný - vnútorný závit DN 32</t>
  </si>
  <si>
    <t>0202-2102-1015</t>
  </si>
  <si>
    <t>Montáž guľového kohúta závitového priameho DN 20</t>
  </si>
  <si>
    <t>0202-2102-1025</t>
  </si>
  <si>
    <t>Montáž guľového kohúta závitového priameho DN 32</t>
  </si>
  <si>
    <t>Spätné klapky  - SK DN 32</t>
  </si>
  <si>
    <t>0202-2102-1320</t>
  </si>
  <si>
    <t>Montáž spätnej klapky závitovej DN 32</t>
  </si>
  <si>
    <t>Poistný ventil  - PV DN 15</t>
  </si>
  <si>
    <t>0202-2102-1170</t>
  </si>
  <si>
    <t>Montáž poistného ventilu DN 15</t>
  </si>
  <si>
    <t>Hydrantový systém s tvarovo stálou hadicou</t>
  </si>
  <si>
    <t>9988-0201-6010</t>
  </si>
  <si>
    <t>Presun hmôt pre vnútorný vodovod v stavbe výšky do 7m</t>
  </si>
  <si>
    <t>9988-0202-7010</t>
  </si>
  <si>
    <t>C 88A5 ZARIAĎOVACIE PREDMETY</t>
  </si>
  <si>
    <t>Keramický záchod závesný, vonkajší odpad vodorovný WC1</t>
  </si>
  <si>
    <t>PONUKA.12</t>
  </si>
  <si>
    <t>Keramický záchod závesný pre telesne postihnutých WCi</t>
  </si>
  <si>
    <t>PONUKA.13</t>
  </si>
  <si>
    <t>Sedátko biele  (WC1, WC2, WCi)</t>
  </si>
  <si>
    <t>PONUKA.14</t>
  </si>
  <si>
    <t>Inštalačný systém pre závesné WC (WC1)</t>
  </si>
  <si>
    <t>PONUKA.15</t>
  </si>
  <si>
    <t>Inštalačný systém pre závesné WC, pre telesne postihnutých (WCi)</t>
  </si>
  <si>
    <t>PONUKA.16</t>
  </si>
  <si>
    <t>Ovládacie tlačidlo - lesklý chróm (WCi)</t>
  </si>
  <si>
    <t>0501-4100-0130</t>
  </si>
  <si>
    <t>Montáž záchodovových mís zavesených</t>
  </si>
  <si>
    <t>0501-4100-1110</t>
  </si>
  <si>
    <t>Montáž záchodovej dosky</t>
  </si>
  <si>
    <t>0501-4201-0101</t>
  </si>
  <si>
    <t>Montáž predstenového systému záchodov</t>
  </si>
  <si>
    <t>0501-4201-0111</t>
  </si>
  <si>
    <t>Montáž záchoda do predstenového systému</t>
  </si>
  <si>
    <t>PONUKA.17</t>
  </si>
  <si>
    <t>Nástenný keramický pisoár s automatickým vodivostným splachovačom, s odsávacím zariadením PM</t>
  </si>
  <si>
    <t>0501-4201-0010</t>
  </si>
  <si>
    <t>Montáž pisoárov</t>
  </si>
  <si>
    <t>0501-4201-0050</t>
  </si>
  <si>
    <t>Montáž pisoárov s automat. splachovaním</t>
  </si>
  <si>
    <t>PONUKA.18</t>
  </si>
  <si>
    <t>Keramické umývadlo 550x445x215 mm U</t>
  </si>
  <si>
    <t>PONUKA.19</t>
  </si>
  <si>
    <t>Keramické umývadlo pre telesne postihnutých 600x555x175 mm Ui</t>
  </si>
  <si>
    <t>0502-4300-0010</t>
  </si>
  <si>
    <t>Montáž umývadiel</t>
  </si>
  <si>
    <t>PONUKA.20</t>
  </si>
  <si>
    <t>Výlevka s mriežkou VL</t>
  </si>
  <si>
    <t>PONUKA.21</t>
  </si>
  <si>
    <t>Zápachová uzavierka (VL)</t>
  </si>
  <si>
    <t>0503-4800-0010</t>
  </si>
  <si>
    <t>Montáž výleviek závesných keramických</t>
  </si>
  <si>
    <t>PONUKA.22</t>
  </si>
  <si>
    <t>Elektrický zásobníkový ohrievač EO 50 EL</t>
  </si>
  <si>
    <t>0505-6102-1120</t>
  </si>
  <si>
    <t>Montáž elektrických zásobníkov do 50 litrov</t>
  </si>
  <si>
    <t>PONUKA.23</t>
  </si>
  <si>
    <t>Elektrický tlakový ohrievač MK-1</t>
  </si>
  <si>
    <t>0505-6102-1240</t>
  </si>
  <si>
    <t>Montáž elektrických prietokových ohrievačov</t>
  </si>
  <si>
    <t>PONUKA.24</t>
  </si>
  <si>
    <t>Rohový ventil RV 15</t>
  </si>
  <si>
    <t>0507-7103-0010</t>
  </si>
  <si>
    <t>Montáž rohových ventilov s pripojovacou rúrkou</t>
  </si>
  <si>
    <t>PONUKA.25</t>
  </si>
  <si>
    <t>Nástenná batéria (VL)</t>
  </si>
  <si>
    <t>0507-7201-0010</t>
  </si>
  <si>
    <t>Montáž batérii nástenných</t>
  </si>
  <si>
    <t>PONUKA.26</t>
  </si>
  <si>
    <t>Drezová stojančeková batéria</t>
  </si>
  <si>
    <t>PONUKA.27</t>
  </si>
  <si>
    <t>Umyvadlová stojančeková batéria (U, Ui)</t>
  </si>
  <si>
    <t>0507-7202-0010</t>
  </si>
  <si>
    <t>Montáž batérii stojančekových</t>
  </si>
  <si>
    <t>PONUKA.28</t>
  </si>
  <si>
    <t>Zdroj napätia</t>
  </si>
  <si>
    <t>PONUKA.29</t>
  </si>
  <si>
    <t>Montáž zdroja napätia</t>
  </si>
  <si>
    <t>PONUKA.30</t>
  </si>
  <si>
    <t>Zápachová uzávierka plastová pre umývadlo HL 132</t>
  </si>
  <si>
    <t>0507-7601-0111</t>
  </si>
  <si>
    <t>Montáž zápachových uzávierok umývadlových</t>
  </si>
  <si>
    <t>PONUKA.31</t>
  </si>
  <si>
    <t>Zápachová uzávierka plastová pre drez HL 100G</t>
  </si>
  <si>
    <t>0507-7601-0121</t>
  </si>
  <si>
    <t>Montáž zápachových uzávierok drezových pre jeden drez</t>
  </si>
  <si>
    <t>0507-7601-0161</t>
  </si>
  <si>
    <t>Montáž zápachových uzávierok výlevkových</t>
  </si>
  <si>
    <t>0507-7601-0180</t>
  </si>
  <si>
    <t>Montáž zápachových uzávierok pisoárových</t>
  </si>
  <si>
    <t>PONUKA.32</t>
  </si>
  <si>
    <t>Odpadový ventil HL 15</t>
  </si>
  <si>
    <t>PONUKA.33</t>
  </si>
  <si>
    <t>Dvierka krycie  15/30 cm</t>
  </si>
  <si>
    <t>0508-6301-0010</t>
  </si>
  <si>
    <t>Montáž dvierok</t>
  </si>
  <si>
    <t>9988-0501-6010</t>
  </si>
  <si>
    <t>Presun hmôt pre zariaďovacie predmety v stavbe výšky do 7m</t>
  </si>
  <si>
    <t>9988-0502-7010</t>
  </si>
  <si>
    <t>C 61B4 TEPELNE IZOLÁCIE</t>
  </si>
  <si>
    <t>PONUKA.34</t>
  </si>
  <si>
    <t>Tepelná izolácia, tep. izolačne trubice - hr.5mm D 20</t>
  </si>
  <si>
    <t>PONUKA.35</t>
  </si>
  <si>
    <t xml:space="preserve">Tepelná izolácia, tep. izolačne trubice - hr.5mm D 25               </t>
  </si>
  <si>
    <t>PONUKA.36</t>
  </si>
  <si>
    <t>Tepelná izolácia, tep. izolačne trubice - hr.9mm D 25</t>
  </si>
  <si>
    <t>PONUKA.37</t>
  </si>
  <si>
    <t xml:space="preserve">Tepelná izolácia, tep. izolačne trubice - hr.9mm D 32          </t>
  </si>
  <si>
    <t>PONUKA.37.1</t>
  </si>
  <si>
    <t xml:space="preserve">Tepelná izolácia, tep. izolačne trubice - hr.9mm D 40    </t>
  </si>
  <si>
    <t>0305-1301-0010</t>
  </si>
  <si>
    <t>Montáž trubíc z PE, hr.do 10 mm, vnútorný priemer do 38mm</t>
  </si>
  <si>
    <t>0305-1301-0020</t>
  </si>
  <si>
    <t>Montáž trubíc z PE, hr.do 10 mm, vnútorný priemer do 39-70mm</t>
  </si>
  <si>
    <t>-517753000</t>
  </si>
  <si>
    <t>C 88O2 OPRAVA A ÚDRŽBA - VODOVOD</t>
  </si>
  <si>
    <t>0201-0301-8620</t>
  </si>
  <si>
    <t>Prepojenie doterajšieho potrubia DN 20</t>
  </si>
  <si>
    <t>0201-0301-8640</t>
  </si>
  <si>
    <t>Prepojenie doterajšieho potrubia DN 32</t>
  </si>
  <si>
    <t>-1517357279</t>
  </si>
  <si>
    <t>001.3 - 3. časť UVK</t>
  </si>
  <si>
    <t>Gasotherm plus s.r.o.</t>
  </si>
  <si>
    <t>D1 - PRÁCE A DODÁVKY HSV</t>
  </si>
  <si>
    <t>D2 - PRÁCE A DODÁVKY PSV</t>
  </si>
  <si>
    <t xml:space="preserve">    732 - Strojovne</t>
  </si>
  <si>
    <t xml:space="preserve">    733 - Rozvod potrubia</t>
  </si>
  <si>
    <t xml:space="preserve">    734 - Armatúry</t>
  </si>
  <si>
    <t xml:space="preserve">    735 - Vykurovacie telesá</t>
  </si>
  <si>
    <t>D3 - PRÁCE A DODÁVKY INÉ</t>
  </si>
  <si>
    <t>PRÁCE A DODÁVKY HSV</t>
  </si>
  <si>
    <t>OST-HZS-0001</t>
  </si>
  <si>
    <t>Vykurovacia skúška dvaja robotníci</t>
  </si>
  <si>
    <t>nh</t>
  </si>
  <si>
    <t>OST-HZS-0004</t>
  </si>
  <si>
    <t>Vyregulovanie systému</t>
  </si>
  <si>
    <t>súbor</t>
  </si>
  <si>
    <t>PRÁCE A DODÁVKY PSV</t>
  </si>
  <si>
    <t>713462132</t>
  </si>
  <si>
    <t>Montáž tep. izolácie potrubia skružami</t>
  </si>
  <si>
    <t>283771020</t>
  </si>
  <si>
    <t>Izolácia potrubia</t>
  </si>
  <si>
    <t>732</t>
  </si>
  <si>
    <t>Strojovne</t>
  </si>
  <si>
    <t>732429113</t>
  </si>
  <si>
    <t>Montáž čerpadlových skupín</t>
  </si>
  <si>
    <t>4261A1046</t>
  </si>
  <si>
    <t>Čerpadlo 25-40</t>
  </si>
  <si>
    <t>kus</t>
  </si>
  <si>
    <t>4261A1317</t>
  </si>
  <si>
    <t>Čerpadlová skupina LV-KS-125, DN25</t>
  </si>
  <si>
    <t>733</t>
  </si>
  <si>
    <t>Rozvod potrubia</t>
  </si>
  <si>
    <t>733321201</t>
  </si>
  <si>
    <t>Potrubie plastové PVC+PE spojené zváraním priem. 16</t>
  </si>
  <si>
    <t>2861G0002</t>
  </si>
  <si>
    <t>Rúrka plasthliníková PE-RT hr.Al-0,4 mm - 16x2 -</t>
  </si>
  <si>
    <t>733321202</t>
  </si>
  <si>
    <t>Potrubie plastové PVC+PE spojené zváraním priem. 20</t>
  </si>
  <si>
    <t>2861G0004</t>
  </si>
  <si>
    <t>Rúrka plasthliníková PE-RT hr.Al-0,4 mm - 20x2 -</t>
  </si>
  <si>
    <t>7333212031</t>
  </si>
  <si>
    <t>Potrubie plastové PVC+PE spojené zváraním priem. 25</t>
  </si>
  <si>
    <t>2861G0005</t>
  </si>
  <si>
    <t>Rúrka plasthliníková PE-RT hr.Al-0,4 mm - 26x3 -</t>
  </si>
  <si>
    <t>733321204</t>
  </si>
  <si>
    <t>Potrubie plastové PVC+PE spojené zváraním priem. 32</t>
  </si>
  <si>
    <t>2861G0006</t>
  </si>
  <si>
    <t>Rúrka plasthliníková PE-RT hr.Al-0,4 mm - 32x3</t>
  </si>
  <si>
    <t>733391101</t>
  </si>
  <si>
    <t>Tlaková skúška potrubia plastového do d 32</t>
  </si>
  <si>
    <t>734</t>
  </si>
  <si>
    <t>Armatúry</t>
  </si>
  <si>
    <t>734209103</t>
  </si>
  <si>
    <t>Montáž armatúr s jedným závitom G 1/2</t>
  </si>
  <si>
    <t>5512D0351</t>
  </si>
  <si>
    <t xml:space="preserve">Hlavica termostatická </t>
  </si>
  <si>
    <t>734209113</t>
  </si>
  <si>
    <t>Montáž armatúr s dvoma závitmi G 1/2</t>
  </si>
  <si>
    <t>5512D1602</t>
  </si>
  <si>
    <t>Ventil TS-90,  1/2"-</t>
  </si>
  <si>
    <t>5512D2102</t>
  </si>
  <si>
    <t>Ventil spiatočkový RL-5, 1/2"-</t>
  </si>
  <si>
    <t>734291113</t>
  </si>
  <si>
    <t>Kohúty plniace a vypúšťacie G 1/2</t>
  </si>
  <si>
    <t>735</t>
  </si>
  <si>
    <t>Vykurovacie telesá</t>
  </si>
  <si>
    <t>7351518112</t>
  </si>
  <si>
    <t>Montážny balíček</t>
  </si>
  <si>
    <t>735154543</t>
  </si>
  <si>
    <t>VYKUR TEL - KOMPLET</t>
  </si>
  <si>
    <t>4849D0492</t>
  </si>
  <si>
    <t>Vykurovacie teleso, Typ 11K - dĺž.500 x výš.600 mm</t>
  </si>
  <si>
    <t>4849D0921</t>
  </si>
  <si>
    <t>Vykurovacie teleso, Typ 21K - dĺž.400 x výš.600 mm</t>
  </si>
  <si>
    <t>4849D1123</t>
  </si>
  <si>
    <t>Vykurovacie teleso, Typ 22K - dĺž.600 x výš.600 mm</t>
  </si>
  <si>
    <t>4849D1125</t>
  </si>
  <si>
    <t>Vykurovacie teleso, Typ 22K - dĺž.800 x výš.600 mm</t>
  </si>
  <si>
    <t>4849D1127</t>
  </si>
  <si>
    <t>Vykurovacie teleso, Typ 22K - dĺž.1000 x výš.600 mm</t>
  </si>
  <si>
    <t>4849D1129</t>
  </si>
  <si>
    <t>Vykurovacie teleso, Typ 22K - dĺž.1200 x výš.600 mm</t>
  </si>
  <si>
    <t>4849D1131</t>
  </si>
  <si>
    <t>Vykurovacie teleso, Typ 22K - dĺž.1400 x výš.600 mm</t>
  </si>
  <si>
    <t>PRÁCE A DODÁVKY INÉ</t>
  </si>
  <si>
    <t>010111170</t>
  </si>
  <si>
    <t>Mimostavenisková doprava</t>
  </si>
  <si>
    <t>001.4 - 4. časť ELI</t>
  </si>
  <si>
    <t>Ing.Ján Titko</t>
  </si>
  <si>
    <t>HSV -  Práce a dodávky HSV</t>
  </si>
  <si>
    <t xml:space="preserve">    9 -  Ostatné konštrukcie a práce-búranie</t>
  </si>
  <si>
    <t>M -  Práce a dodávky M</t>
  </si>
  <si>
    <t xml:space="preserve">    21-M -  Elektromontáže</t>
  </si>
  <si>
    <t xml:space="preserve">    22-M -  Montáže oznam. a zabezp. zariadení</t>
  </si>
  <si>
    <t>HZS -  Hodinové zúčtovacie sadzby</t>
  </si>
  <si>
    <t xml:space="preserve"> Práce a dodávky HSV</t>
  </si>
  <si>
    <t xml:space="preserve"> Ostatné konštrukcie a práce-búranie</t>
  </si>
  <si>
    <t>973031616</t>
  </si>
  <si>
    <t>Vysekanie kapsy pre klátiky a krabice, veľkosti do 100x100x50 mm,  -0,00100t</t>
  </si>
  <si>
    <t>2143412410</t>
  </si>
  <si>
    <t>974032831</t>
  </si>
  <si>
    <t>Vyrezanie rýh frézovaním v murive z plných pálených tehál hĺbky 2,5 cm, šírky 4 cm -0,00180 t</t>
  </si>
  <si>
    <t>-1833560842</t>
  </si>
  <si>
    <t xml:space="preserve"> Práce a dodávky M</t>
  </si>
  <si>
    <t>21-M</t>
  </si>
  <si>
    <t xml:space="preserve"> Elektromontáže</t>
  </si>
  <si>
    <t>210010306</t>
  </si>
  <si>
    <t xml:space="preserve">Krabica prístrojová KU 68/71 L1, KU 68 LA/1, do dutých stien,bez zapojenia </t>
  </si>
  <si>
    <t>-1964735735</t>
  </si>
  <si>
    <t>3410300448</t>
  </si>
  <si>
    <t>Krabica univerzálna sadr.  okrová  KPR 68/L NA</t>
  </si>
  <si>
    <t>1613604436</t>
  </si>
  <si>
    <t>210010311</t>
  </si>
  <si>
    <t xml:space="preserve">Krabica odbočná s viečkom kruhová , bez zapojenia </t>
  </si>
  <si>
    <t>-1964414032</t>
  </si>
  <si>
    <t>210100001</t>
  </si>
  <si>
    <t>Ukončenie vodičov v rozvádzač. vrátane zapojenia a vodičovej koncovky do 2.5 mm2</t>
  </si>
  <si>
    <t>1067868645</t>
  </si>
  <si>
    <t>210100002</t>
  </si>
  <si>
    <t>Ukončenie vodičov v rozvádzač. vrátane zapojenia a vodičovej koncovky do 6 mm2</t>
  </si>
  <si>
    <t>2082370716</t>
  </si>
  <si>
    <t>210110041</t>
  </si>
  <si>
    <t>Spínače polozapustené a zapustené vrátane zapojenia jednopólový - radenie 1</t>
  </si>
  <si>
    <t>-1507136934</t>
  </si>
  <si>
    <t>3450201270</t>
  </si>
  <si>
    <t>Spínač 1 3553-01289 B1 lesklý biely</t>
  </si>
  <si>
    <t>-1307812809</t>
  </si>
  <si>
    <t>210110042</t>
  </si>
  <si>
    <t>Spínač polozapustený a zapustený vrátane zapojenia dvojpólový - radenie 5</t>
  </si>
  <si>
    <t>-393319701</t>
  </si>
  <si>
    <t>3450201360</t>
  </si>
  <si>
    <t>Spínač č.5  3553-02289 B1 lesklý biely</t>
  </si>
  <si>
    <t>-430834706</t>
  </si>
  <si>
    <t>210110043</t>
  </si>
  <si>
    <t>Spínač polozapustený a zapustený vrátane zapojenia sériový prep.stried. - radenie 5 A</t>
  </si>
  <si>
    <t>-1087524509</t>
  </si>
  <si>
    <t>3450201430</t>
  </si>
  <si>
    <t>Prepínač 5A 3553-05289 B1 lesklý biely</t>
  </si>
  <si>
    <t>1718101835</t>
  </si>
  <si>
    <t>210110045</t>
  </si>
  <si>
    <t>Spínač polozapustený a zapustený vrátane zapojenia stried.prep.- radenie 6</t>
  </si>
  <si>
    <t>1339308089</t>
  </si>
  <si>
    <t>3450201520</t>
  </si>
  <si>
    <t>Prepínač 6 3553-06289 B1 lesklý biely</t>
  </si>
  <si>
    <t>-354712996</t>
  </si>
  <si>
    <t>210110082</t>
  </si>
  <si>
    <t>Sporáková prípojka typ 39563 - 23C, pre zapustenú montáž vrátane tlejivky</t>
  </si>
  <si>
    <t>-399805877</t>
  </si>
  <si>
    <t>3450663620</t>
  </si>
  <si>
    <t>Šporáková prípojka 39563-23 do steny</t>
  </si>
  <si>
    <t>-611461653</t>
  </si>
  <si>
    <t>210111011</t>
  </si>
  <si>
    <t>Domová zásuvka polozapustená alebo zapustená vrátane zapojenia 10/16 A 250 V 2P + Z</t>
  </si>
  <si>
    <t>1619698037</t>
  </si>
  <si>
    <t>3450317700</t>
  </si>
  <si>
    <t>Zásuvka dvojitá</t>
  </si>
  <si>
    <t>330058839</t>
  </si>
  <si>
    <t>210111012</t>
  </si>
  <si>
    <t>Domová zásuvka polozapustená alebo zapustená, 10/16 A 250 V 2P + Z 2 x zapojenie</t>
  </si>
  <si>
    <t>1434650281</t>
  </si>
  <si>
    <t>3450359300</t>
  </si>
  <si>
    <t>Zásuvka Z 1221 B1 dvojpólová, polozapustená</t>
  </si>
  <si>
    <t>1404177646</t>
  </si>
  <si>
    <t>210111021</t>
  </si>
  <si>
    <t>Domová zásuvka v krabici obyč. alebo do vlhka, vrátane zapojenia 10/16 A 250 V 2P + Z</t>
  </si>
  <si>
    <t>889130684</t>
  </si>
  <si>
    <t>3450365060</t>
  </si>
  <si>
    <t>Jednozásuvka do vlhka 5517-2629</t>
  </si>
  <si>
    <t>-1118269245</t>
  </si>
  <si>
    <t>210190001</t>
  </si>
  <si>
    <t>Montáž oceľoplechovej rozvodnice do váhy 20 kg</t>
  </si>
  <si>
    <t>-1520802983</t>
  </si>
  <si>
    <t>M1</t>
  </si>
  <si>
    <t>Elektrorozvádzač RP,vrátane prístrojov</t>
  </si>
  <si>
    <t>ks1</t>
  </si>
  <si>
    <t>-1529236227</t>
  </si>
  <si>
    <t>210201001</t>
  </si>
  <si>
    <t>Zapojenie svietidlá IP20, 1 x svetelný zdroj, stropného - nástenného interierového so žiarovkou</t>
  </si>
  <si>
    <t>-1137137763</t>
  </si>
  <si>
    <t>3486301200</t>
  </si>
  <si>
    <t>Interiérové svietidlo žiarovkové so senzorom-č.m.126</t>
  </si>
  <si>
    <t>1932411435</t>
  </si>
  <si>
    <t>338001602</t>
  </si>
  <si>
    <t>3486301210</t>
  </si>
  <si>
    <t>-302785514</t>
  </si>
  <si>
    <t>210201010</t>
  </si>
  <si>
    <t>Zapojenie svietidlá IP54, 1 x svetelný zdroj, stropného - nástenného interierového so žiarovkou</t>
  </si>
  <si>
    <t>182858924</t>
  </si>
  <si>
    <t>3486301450</t>
  </si>
  <si>
    <t>-18756503</t>
  </si>
  <si>
    <t>Zapojenie svietidlá IP20, 1 x svetelný zdroj, P=20W, stropného - nástenného interierového s lineárnou žiarivkou</t>
  </si>
  <si>
    <t>-978295808</t>
  </si>
  <si>
    <t>210201041</t>
  </si>
  <si>
    <t>-1605012352</t>
  </si>
  <si>
    <t>-683267513</t>
  </si>
  <si>
    <t>822803083</t>
  </si>
  <si>
    <t>210201043</t>
  </si>
  <si>
    <t>Zapojenie svietidlá IP20, 4 x svetelný zdroj, P=20W, stropného - nástenného interierového s lineárnou žiarivkou</t>
  </si>
  <si>
    <t>-2023053499</t>
  </si>
  <si>
    <t>3486301690</t>
  </si>
  <si>
    <t>-765682852</t>
  </si>
  <si>
    <t>210201046</t>
  </si>
  <si>
    <t>Zapojenie svietidlá IP20, 2 x svetelný zdroj, P=40W, stropného - nástenného interierového s lineárnou žiarivkou</t>
  </si>
  <si>
    <t>865984591</t>
  </si>
  <si>
    <t>-24241649</t>
  </si>
  <si>
    <t>210201226</t>
  </si>
  <si>
    <t>Zapojenie svietidla IP44, 2x svetelný zdroj, zabudovatelné so žiarovkou</t>
  </si>
  <si>
    <t>1372841577</t>
  </si>
  <si>
    <t>3486302440</t>
  </si>
  <si>
    <t>592102186</t>
  </si>
  <si>
    <t>210220001</t>
  </si>
  <si>
    <t>Uzemňovacie vedenie na povrchu FeZn</t>
  </si>
  <si>
    <t>350511101</t>
  </si>
  <si>
    <t>3544224250</t>
  </si>
  <si>
    <t>Územňovací vodič  lano AlFe  ocelové žiarovo zinkované     prierez  50mm2</t>
  </si>
  <si>
    <t>-1242110925</t>
  </si>
  <si>
    <t>210220020</t>
  </si>
  <si>
    <t>Uzemňovacie vedenie v zemi FeZn vrátane izolácie spojov</t>
  </si>
  <si>
    <t>1640652303</t>
  </si>
  <si>
    <t>3544223850</t>
  </si>
  <si>
    <t>Územňovacia pásovina   ocelová žiarovo zinkovaná  označenie   30 x 4 mm</t>
  </si>
  <si>
    <t>1962235798</t>
  </si>
  <si>
    <t>210220021</t>
  </si>
  <si>
    <t>Uzemňovacie vedenie v zemi FeZn vrátane izolácie spojov O 10mm</t>
  </si>
  <si>
    <t>-1032683677</t>
  </si>
  <si>
    <t>3544224150</t>
  </si>
  <si>
    <t>Územňovací vodič    ocelový žiarovo zinkovaný  označenie     O 10</t>
  </si>
  <si>
    <t>-524110225</t>
  </si>
  <si>
    <t>3544247920</t>
  </si>
  <si>
    <t>Štítok orientačný 0, obj. č. EBL000000358; bleskozvodný a uzemňovací materiál</t>
  </si>
  <si>
    <t>1159572462</t>
  </si>
  <si>
    <t>210220050</t>
  </si>
  <si>
    <t>Označenie zvodov číselnými štítkami</t>
  </si>
  <si>
    <t>-1835475258</t>
  </si>
  <si>
    <t>210220101</t>
  </si>
  <si>
    <t>Podpery vedenia FeZn na plochú strechu PV21</t>
  </si>
  <si>
    <t>48758764</t>
  </si>
  <si>
    <t>3544217850</t>
  </si>
  <si>
    <t>Podpera vedenia na rovné strechy  ocelová žiarovo zinkovaná  označenie  PV 21</t>
  </si>
  <si>
    <t>1483745383</t>
  </si>
  <si>
    <t>3544217900</t>
  </si>
  <si>
    <t>Podložka k podperam PV 21 na rovné strechy  plastová</t>
  </si>
  <si>
    <t>-1509336812</t>
  </si>
  <si>
    <t>210220107</t>
  </si>
  <si>
    <t>Podpery vedenia FeZn  PV17 na zateplené fasády</t>
  </si>
  <si>
    <t>1456574313</t>
  </si>
  <si>
    <t>3544217500</t>
  </si>
  <si>
    <t>Podpera vedenia na vonkajšie izolácie  ocelová žiarovo zinkovaná  označenie  PV 17-2</t>
  </si>
  <si>
    <t>-950365106</t>
  </si>
  <si>
    <t>210220243</t>
  </si>
  <si>
    <t>Svorka FeZn spojovacia SS</t>
  </si>
  <si>
    <t>1232765504</t>
  </si>
  <si>
    <t>3544219500</t>
  </si>
  <si>
    <t>Svorka  spojovacia  ocelová žiarovo zinkovaná  označenie  SS s p. 2 skr</t>
  </si>
  <si>
    <t>549998962</t>
  </si>
  <si>
    <t>210220247</t>
  </si>
  <si>
    <t>Svorka FeZn skúšobná SZ</t>
  </si>
  <si>
    <t>-1780576817</t>
  </si>
  <si>
    <t>3544220000</t>
  </si>
  <si>
    <t>Svorka  skušobná  ocelová žiarovo zinkovaná  označenie  SZ</t>
  </si>
  <si>
    <t>1090462907</t>
  </si>
  <si>
    <t>210220253</t>
  </si>
  <si>
    <t>Svorka FeZn uzemňovacia SR03</t>
  </si>
  <si>
    <t>-1887537492</t>
  </si>
  <si>
    <t>3544221300</t>
  </si>
  <si>
    <t>Svorka  odbočná spojovacia  ocelová žiarovo zinkovaná  označenie  SR 03 A</t>
  </si>
  <si>
    <t>1945185096</t>
  </si>
  <si>
    <t>210220260</t>
  </si>
  <si>
    <t>Ochranný uholník FeZn   OU</t>
  </si>
  <si>
    <t>-477122680</t>
  </si>
  <si>
    <t>3544221600</t>
  </si>
  <si>
    <t>Ochraný uholník   ocelový žiarovo zinkovaný  označenie  OU 1,7 m</t>
  </si>
  <si>
    <t>-1694144570</t>
  </si>
  <si>
    <t>210220261</t>
  </si>
  <si>
    <t xml:space="preserve">Držiak ochranného uholníka FeZn   DU-Z,D a DOU </t>
  </si>
  <si>
    <t>1838314819</t>
  </si>
  <si>
    <t>3544221750</t>
  </si>
  <si>
    <t>Držiak ochranného uholníka   ocelový žiarovo zinkovaný  označenie  DU Z</t>
  </si>
  <si>
    <t>211641595</t>
  </si>
  <si>
    <t>210800115</t>
  </si>
  <si>
    <t>Kábel medený uložený voľne CYKY 450/750 V 5x4</t>
  </si>
  <si>
    <t>-1040248126</t>
  </si>
  <si>
    <t>3410350093</t>
  </si>
  <si>
    <t>CYKY 5x4    Kábel pre pevné uloženie, medený STN</t>
  </si>
  <si>
    <t>-930953020</t>
  </si>
  <si>
    <t>210800146</t>
  </si>
  <si>
    <t>Kábel medený uložený pevne CYKY 450/750 V 3x1,5</t>
  </si>
  <si>
    <t>-1397779156</t>
  </si>
  <si>
    <t>3410350085</t>
  </si>
  <si>
    <t>CYKY 3x1,5    Kábel pre pevné uloženie, medený STN</t>
  </si>
  <si>
    <t>1498449240</t>
  </si>
  <si>
    <t>210800147</t>
  </si>
  <si>
    <t>Kábel medený uložený pevne CYKY 450/750 V 3x2,5</t>
  </si>
  <si>
    <t>1499570048</t>
  </si>
  <si>
    <t>3410350086</t>
  </si>
  <si>
    <t>CYKY 3x2,5    Kábel pre pevné uloženie, medený STN</t>
  </si>
  <si>
    <t>-704314611</t>
  </si>
  <si>
    <t>210800155</t>
  </si>
  <si>
    <t>Kábel medený uložený pevne CYKY 450/750 V 4x10</t>
  </si>
  <si>
    <t>-602780322</t>
  </si>
  <si>
    <t>3410350094</t>
  </si>
  <si>
    <t>CYKY 4x10   Kábel pre pevné uloženie, medený STN</t>
  </si>
  <si>
    <t>-1569481411</t>
  </si>
  <si>
    <t>M2</t>
  </si>
  <si>
    <t>Drobný spotrebný materiál (skrutky,hmoždinky,sťahovacie pásky...)</t>
  </si>
  <si>
    <t>sada</t>
  </si>
  <si>
    <t>490567365</t>
  </si>
  <si>
    <t>5850001000</t>
  </si>
  <si>
    <t>Sádra stavebná</t>
  </si>
  <si>
    <t>159023965</t>
  </si>
  <si>
    <t>22-M</t>
  </si>
  <si>
    <t xml:space="preserve"> Montáže oznam. a zabezp. zariadení</t>
  </si>
  <si>
    <t>220300921</t>
  </si>
  <si>
    <t>Svorkovnice do krabíc, montáž svorkovnice,zapojenie vodičov na svorky, svorka 1 pólová</t>
  </si>
  <si>
    <t>-1588683571</t>
  </si>
  <si>
    <t>3450644900</t>
  </si>
  <si>
    <t>Svorka WAGO 273-253</t>
  </si>
  <si>
    <t>488958891</t>
  </si>
  <si>
    <t xml:space="preserve"> Hodinové zúčtovacie sadzby</t>
  </si>
  <si>
    <t>HZS000112</t>
  </si>
  <si>
    <t>Stavebno montážne práce náročnejšie, ucelené, obtiažne, rutinné -demontáže</t>
  </si>
  <si>
    <t>1579835271</t>
  </si>
  <si>
    <t>HZS000114</t>
  </si>
  <si>
    <t>Stavebno montážne práce najnáročnejšie na odbornosť - prehliadky pracoviska a revízie (Tr 4) v rozsahu viac ako 8 hodín</t>
  </si>
  <si>
    <t>-134329519</t>
  </si>
  <si>
    <t>001.5 - 5. časť PL (výkaz rozdelený na 50% oprávnené a 50% neoprávnené náklady)</t>
  </si>
  <si>
    <t xml:space="preserve">    0 - ZAKLADANIE</t>
  </si>
  <si>
    <t xml:space="preserve">    723 - Vnútorný plynovod</t>
  </si>
  <si>
    <t xml:space="preserve">    783 - Nátery</t>
  </si>
  <si>
    <t>D3 - PRÁCE A DODÁVKY M</t>
  </si>
  <si>
    <t xml:space="preserve">    272 - Vedenia rúrové vonkajšie - plynovody</t>
  </si>
  <si>
    <t>D4 - PRÁCE A DODÁVKY INÉ</t>
  </si>
  <si>
    <t>ZAKLADANIE</t>
  </si>
  <si>
    <t>035978111</t>
  </si>
  <si>
    <t>Odvoz sute na skládku do 1 km</t>
  </si>
  <si>
    <t>723</t>
  </si>
  <si>
    <t>Vnútorný plynovod</t>
  </si>
  <si>
    <t>723.122</t>
  </si>
  <si>
    <t>Revízna správa plynovod</t>
  </si>
  <si>
    <t>723110203</t>
  </si>
  <si>
    <t>Potrubie plyn. z ocel. rúrok závit. čiernych 11353 DN 20</t>
  </si>
  <si>
    <t>723120804</t>
  </si>
  <si>
    <t>Demontáž potrubia z oceľ. rúrok závitových zvar. DN do 25</t>
  </si>
  <si>
    <t>723150367</t>
  </si>
  <si>
    <t>Chránička plyn. potrubia D 57/2.9</t>
  </si>
  <si>
    <t>723190914</t>
  </si>
  <si>
    <t>Opr. plyn. potrubia, navarenie odbočky na potrubie DN 25</t>
  </si>
  <si>
    <t>723230155</t>
  </si>
  <si>
    <t>Flexibilná hadica na plyn  dĺžky 1000 mm</t>
  </si>
  <si>
    <t>723231113</t>
  </si>
  <si>
    <t>Armat. plyn. s 2 závitmi, kohút priamy K 800 G 3/4</t>
  </si>
  <si>
    <t>735151832</t>
  </si>
  <si>
    <t>Demontáž  plyn. vykurovacích telies</t>
  </si>
  <si>
    <t>Nátery</t>
  </si>
  <si>
    <t>783424340</t>
  </si>
  <si>
    <t>Nátery synt. potrubia do DN 50mm dvojnás. 1x email +zákl.</t>
  </si>
  <si>
    <t>PRÁCE A DODÁVKY M</t>
  </si>
  <si>
    <t>Vedenia rúrové vonkajšie - plynovody</t>
  </si>
  <si>
    <t>803410010</t>
  </si>
  <si>
    <t>Príprava na tlakovú skúšku</t>
  </si>
  <si>
    <t>803430040</t>
  </si>
  <si>
    <t>Skúška tesnosti potrubia DN do 40</t>
  </si>
  <si>
    <t>0101111701</t>
  </si>
  <si>
    <t>001.6 - 6. časť Kotolňa (výkaz rozdelený na 50% oprávnené a 50% neoprávnené náklady)</t>
  </si>
  <si>
    <t xml:space="preserve">    721 - Vnútorná kanalizácia</t>
  </si>
  <si>
    <t xml:space="preserve">    731 - Kotolne</t>
  </si>
  <si>
    <t>0788811111</t>
  </si>
  <si>
    <t>Revízna správa komína</t>
  </si>
  <si>
    <t>721</t>
  </si>
  <si>
    <t>Vnútorná kanalizácia</t>
  </si>
  <si>
    <t>721177008</t>
  </si>
  <si>
    <t>Odvod kondenzátu</t>
  </si>
  <si>
    <t>731</t>
  </si>
  <si>
    <t>Kotolne</t>
  </si>
  <si>
    <t>731119000</t>
  </si>
  <si>
    <t>Sprevádzkovanie kotla do prevádzky</t>
  </si>
  <si>
    <t>731249125</t>
  </si>
  <si>
    <t>Montáž kotlov ocel. na kvapalné a plynné palivo do 50 kW</t>
  </si>
  <si>
    <t>484A014550</t>
  </si>
  <si>
    <t>Kotol kondenzačný  CGB 50</t>
  </si>
  <si>
    <t>484A092040</t>
  </si>
  <si>
    <t>Prípojky kotla prívod/spiatočka</t>
  </si>
  <si>
    <t>484A09225</t>
  </si>
  <si>
    <t>poistný ventil k CGB 50</t>
  </si>
  <si>
    <t>484A092251</t>
  </si>
  <si>
    <t>Plynový guľový kohút pre CGB50</t>
  </si>
  <si>
    <t>484B09301</t>
  </si>
  <si>
    <t>Hydr. vyrovnávač tlakov anuloid Lv-CP70 DN25</t>
  </si>
  <si>
    <t>484B09304</t>
  </si>
  <si>
    <t>Rozdeľovač/zberač 3-okr. LV C70/2R DN25</t>
  </si>
  <si>
    <t>484B09310</t>
  </si>
  <si>
    <t>Prepojovacie trubky</t>
  </si>
  <si>
    <t>484B09313</t>
  </si>
  <si>
    <t>Konzola na upevn. rozd./zb.</t>
  </si>
  <si>
    <t>484J00613</t>
  </si>
  <si>
    <t>Dymovod - koncentr. 80/125</t>
  </si>
  <si>
    <t>484J006341</t>
  </si>
  <si>
    <t>Zvislý komín</t>
  </si>
  <si>
    <t>7312491251</t>
  </si>
  <si>
    <t>Meranie a regulácia kotolne</t>
  </si>
  <si>
    <t>732331522</t>
  </si>
  <si>
    <t>Nádoba expanzná NG80</t>
  </si>
  <si>
    <t>733111115</t>
  </si>
  <si>
    <t>Potrubie z rúrok záv. bezoš. bežných v kotolni, stroj. DN 25</t>
  </si>
  <si>
    <t>733111116</t>
  </si>
  <si>
    <t>Potrubie z rúrok záv. bezoš. bežných v kotolni, stroj. DN 32</t>
  </si>
  <si>
    <t>733190107</t>
  </si>
  <si>
    <t>Tlaková skúška potrubia a ocel. rúrok závitových do DN 40</t>
  </si>
  <si>
    <t>734211120</t>
  </si>
  <si>
    <t>Ventil závitový odvzdušňovací G 1/2 PN 14 do 120°C automatický</t>
  </si>
  <si>
    <t>734242216</t>
  </si>
  <si>
    <t>Ventily spätné závitové G 5/4</t>
  </si>
  <si>
    <t>734251125</t>
  </si>
  <si>
    <t>Ventily poistné závitové  G 1</t>
  </si>
  <si>
    <t>734291245</t>
  </si>
  <si>
    <t>Filter závitový priamy s vnút. závitmi G 1 1/4</t>
  </si>
  <si>
    <t>734292766</t>
  </si>
  <si>
    <t>Kohút guľový priamy G 1 1/4 PN 42 do 185°C vonkajší a vnútorný závit</t>
  </si>
  <si>
    <t>734421130</t>
  </si>
  <si>
    <t>Tlakomery deformačné so spodným prípojom</t>
  </si>
  <si>
    <t>734424911</t>
  </si>
  <si>
    <t>Príslušenstvo tlakomerov, kohúty čapové K70-181-716 M 12x1,5</t>
  </si>
  <si>
    <t>734424932</t>
  </si>
  <si>
    <t>Príslušenstvo tlakomerov, prípojky tlakomerov</t>
  </si>
  <si>
    <t>002 - SO 01 - Hlavný objekt - neoprávnené náklady</t>
  </si>
  <si>
    <t>002.1 - 1. časť ASR + ST - jestvujúci objekt</t>
  </si>
  <si>
    <t xml:space="preserve">    775 - Podlahy vlysové a parketové</t>
  </si>
  <si>
    <t xml:space="preserve">    785 - Dokončovacie práce - tapetovanie</t>
  </si>
  <si>
    <t>-1712176021</t>
  </si>
  <si>
    <t>340239235</t>
  </si>
  <si>
    <t>Zamurovanie otvorov plochy nad 1 do 4 m2 tvárnicami (150x599x249)</t>
  </si>
  <si>
    <t>-2138395409</t>
  </si>
  <si>
    <t>340239238</t>
  </si>
  <si>
    <t>Zamurovanie otvorov plochy nad 1 do 4 m2 tvárnicami (300x499x249)</t>
  </si>
  <si>
    <t>-87581786</t>
  </si>
  <si>
    <t>-968412942</t>
  </si>
  <si>
    <t>611455531</t>
  </si>
  <si>
    <t>Omietka rýh v stropoch akoukoľvek maltou cementovou šírky do 150 mm</t>
  </si>
  <si>
    <t>217142438</t>
  </si>
  <si>
    <t>612421421</t>
  </si>
  <si>
    <t>Oprava vnútorných vápenných omietok stien, v množstve opravenej plochy nad 30 do 50 % hladkých</t>
  </si>
  <si>
    <t>518462416</t>
  </si>
  <si>
    <t>182102411</t>
  </si>
  <si>
    <t>612465181</t>
  </si>
  <si>
    <t>Vnútorná omietka stien štuková strojné miešanie, ručné nanášanie hr. 3 mm</t>
  </si>
  <si>
    <t>963485013</t>
  </si>
  <si>
    <t>-1281101535</t>
  </si>
  <si>
    <t>625251372</t>
  </si>
  <si>
    <t>Kontaktný zatepľovací systém ostenia hr. 30 mm - minerálne riešenie</t>
  </si>
  <si>
    <t>-363693335</t>
  </si>
  <si>
    <t>471486283</t>
  </si>
  <si>
    <t>632440031</t>
  </si>
  <si>
    <t>886668478</t>
  </si>
  <si>
    <t>632477006</t>
  </si>
  <si>
    <t>Nivelačná stierka podlahová hrúbky 2mm</t>
  </si>
  <si>
    <t>-530274957</t>
  </si>
  <si>
    <t>-1736510826</t>
  </si>
  <si>
    <t>-945123602</t>
  </si>
  <si>
    <t>779406596</t>
  </si>
  <si>
    <t>1631503101</t>
  </si>
  <si>
    <t>971033631</t>
  </si>
  <si>
    <t>Vybúranie otvorov v murive tehl. plochy do 4 m2 hr.do 150 mm,  -0,27000t</t>
  </si>
  <si>
    <t>1883729565</t>
  </si>
  <si>
    <t>974031664</t>
  </si>
  <si>
    <t>Vysekávanie rýh v tehl. murive pre vťahov. nosníkov hĺbke do 150 mm,  -0,04200t</t>
  </si>
  <si>
    <t>-1031313071</t>
  </si>
  <si>
    <t>974082932.1</t>
  </si>
  <si>
    <t>Vysekanie rýh pre UVK v stropov do hĺbky 50 mm a šír. do 70 mm,  -0,00800t</t>
  </si>
  <si>
    <t>-40894901</t>
  </si>
  <si>
    <t>1404499406</t>
  </si>
  <si>
    <t>-1989798790</t>
  </si>
  <si>
    <t>-1105767467</t>
  </si>
  <si>
    <t>88142497</t>
  </si>
  <si>
    <t>-534829942</t>
  </si>
  <si>
    <t>-2035060022</t>
  </si>
  <si>
    <t>208367243</t>
  </si>
  <si>
    <t>-1625301487</t>
  </si>
  <si>
    <t>763139621.1</t>
  </si>
  <si>
    <t>Demontáž  a opätovná montáž dosiek sadrokartónového podhľadu (pre rozvod UVK)</t>
  </si>
  <si>
    <t>-2048430192</t>
  </si>
  <si>
    <t>998763401</t>
  </si>
  <si>
    <t>Presun hmôt pre sádrokartónové konštrukcie v stavbách(objektoch )výšky do 7 m</t>
  </si>
  <si>
    <t>1194511175</t>
  </si>
  <si>
    <t>-1240147235</t>
  </si>
  <si>
    <t>-1240925705</t>
  </si>
  <si>
    <t>-1416806928</t>
  </si>
  <si>
    <t>766416133</t>
  </si>
  <si>
    <t>Montáž oblož. stien, stĺpov a pilierov nad 5 m2 panelmi obkladovými</t>
  </si>
  <si>
    <t>-187885100</t>
  </si>
  <si>
    <t>6071141001</t>
  </si>
  <si>
    <t>Doska drevovláknitá MDF hr.18mm - lamino (podľa výberu investora)</t>
  </si>
  <si>
    <t>-761576399</t>
  </si>
  <si>
    <t>766417111</t>
  </si>
  <si>
    <t>Montáž obloženia stien, stĺpov a pilierov podkladový rošt</t>
  </si>
  <si>
    <t>561636882</t>
  </si>
  <si>
    <t>6051718001</t>
  </si>
  <si>
    <t>Lata podkladná 60/60</t>
  </si>
  <si>
    <t>-365267436</t>
  </si>
  <si>
    <t>408219664</t>
  </si>
  <si>
    <t>611411P02</t>
  </si>
  <si>
    <t>Plastové okno  H/B 1570/1200 mm jednokrídlové otváravo-sklopné, 6-komorvý profil, zvnútra biele, zvonku imitácia dreva, izol.trojsklo, kovanie     "P2"</t>
  </si>
  <si>
    <t>-102174669</t>
  </si>
  <si>
    <t>1986208988</t>
  </si>
  <si>
    <t>611412P01</t>
  </si>
  <si>
    <t>Plastové vchodové dvere  H/B 2200/1470 mm  jednokrídlové s bočným svetlíkom, 6-komorový profil, zvnútra biela farba, zvonku imitácia dreva, izol.nepriehľadné trojsklo, prah, zámok, kovanie     "P1"</t>
  </si>
  <si>
    <t>-1353111466</t>
  </si>
  <si>
    <t>-7322632</t>
  </si>
  <si>
    <t>Dvere  vnútorné jednokrídlové , lamino povrch.úprava, plné 800/1970mm     "T1, T4"</t>
  </si>
  <si>
    <t>-1130765606</t>
  </si>
  <si>
    <t>611710P03</t>
  </si>
  <si>
    <t>Dvere  vnútorné jednokrídlové, lamino povrch.úprava, presklený pás pri kľučke 800/1970mm     "T2, T3"</t>
  </si>
  <si>
    <t>-2109230654</t>
  </si>
  <si>
    <t>-491138748</t>
  </si>
  <si>
    <t>-1818618835</t>
  </si>
  <si>
    <t>1284997121</t>
  </si>
  <si>
    <t>-1863462922</t>
  </si>
  <si>
    <t>-1811046111</t>
  </si>
  <si>
    <t>497061710</t>
  </si>
  <si>
    <t>-1310821852</t>
  </si>
  <si>
    <t>6117103142</t>
  </si>
  <si>
    <t>Zárubňa  vnútorná, normal, lamino pvrch.úprava, hrúbka steny do 17 cm, š.60, 70, 80, 90cm/pre jednokríldové dvere     "T2, T3, T4"</t>
  </si>
  <si>
    <t>-1014376985</t>
  </si>
  <si>
    <t>-287257373</t>
  </si>
  <si>
    <t>6117103143</t>
  </si>
  <si>
    <t>Zárubňa  vnútorná, normal, lamino povrch.úprava, hrúbka steny od 19 cm, š.60, 70, 80, 90cm/pre jednokrídlové dvere     "T1"</t>
  </si>
  <si>
    <t>-680558007</t>
  </si>
  <si>
    <t>775</t>
  </si>
  <si>
    <t>Podlahy vlysové a parketové</t>
  </si>
  <si>
    <t>775413120</t>
  </si>
  <si>
    <t>Montáž podlahových soklíkov alebo líšt obvodových skrutkovaním</t>
  </si>
  <si>
    <t>-964864800</t>
  </si>
  <si>
    <t>6119800951</t>
  </si>
  <si>
    <t>Lišta soklová, - drevená lišta, typ: profil, drevený masív,dub, buk a parený buk (30x18 mm) dĺž. 2,0 a viac m</t>
  </si>
  <si>
    <t>885061956</t>
  </si>
  <si>
    <t>775511800</t>
  </si>
  <si>
    <t>Demontáž podláh vlysových a parketových tabúľ lepených vrátane líšt -0,02500t</t>
  </si>
  <si>
    <t>-1395544130</t>
  </si>
  <si>
    <t>775524953</t>
  </si>
  <si>
    <t>Doplnenie podláh vlysových pribíjaných hr. 21 mm, v ploche do 2 m2</t>
  </si>
  <si>
    <t>1618808567</t>
  </si>
  <si>
    <t>775550100</t>
  </si>
  <si>
    <t>Montáž podlahy z laminátových a drevených parkiet, šírka nad 190 mm, položená voľne</t>
  </si>
  <si>
    <t>2011951757</t>
  </si>
  <si>
    <t>6119800601</t>
  </si>
  <si>
    <t>Laminátové parkety 1285x195x8,1mm (podľa výberu inhvestora)</t>
  </si>
  <si>
    <t>-721685540</t>
  </si>
  <si>
    <t>775591902</t>
  </si>
  <si>
    <t>Ostatné opravy na nášľapnej ploche brúsenie podláh parketových, stredné</t>
  </si>
  <si>
    <t>-1376740304</t>
  </si>
  <si>
    <t>775592142</t>
  </si>
  <si>
    <t>Montáž podložky vyrovnávacej a tlmiacej hr. 5 mm pod plávajúce podlahy</t>
  </si>
  <si>
    <t>2014414553</t>
  </si>
  <si>
    <t>283771PC01</t>
  </si>
  <si>
    <t>Podložka pod plávajúce podlahy XPS hr.5mm</t>
  </si>
  <si>
    <t>-111132358</t>
  </si>
  <si>
    <t>998775202</t>
  </si>
  <si>
    <t>Presun hmôt pre podlahy vlysové a parketové v objektoch výšky nad 6 do 12 m</t>
  </si>
  <si>
    <t>-1139994856</t>
  </si>
  <si>
    <t>783626300</t>
  </si>
  <si>
    <t>Nátery stolárskych výrobkov syntetické lazurovacím lakom 3x lakovaním - parkety</t>
  </si>
  <si>
    <t>-1076226654</t>
  </si>
  <si>
    <t>785</t>
  </si>
  <si>
    <t>Dokončovacie práce - tapetovanie</t>
  </si>
  <si>
    <t>785010111</t>
  </si>
  <si>
    <t>Lepenie folie HPL</t>
  </si>
  <si>
    <t>2134058302</t>
  </si>
  <si>
    <t>624612PC01</t>
  </si>
  <si>
    <t>Fólia HPL 0,4mm, matné prevedenie, odtieň cca dub</t>
  </si>
  <si>
    <t>-566847280</t>
  </si>
  <si>
    <t>002.2 - 2. časť ZTI</t>
  </si>
  <si>
    <t>002.2.1 - Kanalizačná prípojka</t>
  </si>
  <si>
    <t>D2 - I.C 01 - ZEMNÉ PRÁCE</t>
  </si>
  <si>
    <t>D3 - II.C 27 - PODKLADNÉ  KONŠTRUKCIE</t>
  </si>
  <si>
    <t>D4 - III.C 27 -  VONKAJŠIE POTRUBNÉ ROZVODY</t>
  </si>
  <si>
    <t>D5 - IV.C 27 PRESUN HMÔT</t>
  </si>
  <si>
    <t>D6 - V.C 11 BETONÁRSKE PRÁCE</t>
  </si>
  <si>
    <t>002.2.2 - Vnútorné inštalácie</t>
  </si>
  <si>
    <t>Montáž čistiacej tvarovky pre potrubia D110</t>
  </si>
  <si>
    <t>PONUKA.41</t>
  </si>
  <si>
    <t>2098644790</t>
  </si>
  <si>
    <t xml:space="preserve">Skúška tesnosti kanalizácie vodou do DN 125 </t>
  </si>
  <si>
    <t xml:space="preserve">Skúška tesnosti kanalizácie vodou do DN 20 </t>
  </si>
  <si>
    <t>-840902510</t>
  </si>
  <si>
    <t>0101-9000-5040</t>
  </si>
  <si>
    <t>Privzdušňovací ventil HL 900</t>
  </si>
  <si>
    <t>0102-0801-0012</t>
  </si>
  <si>
    <t>Montáž privzdušňovacieho ventilu pre odpadové potrubia D 110</t>
  </si>
  <si>
    <t>Presun hmôt pre vnútornú kanalizáciu v stavbe výšky</t>
  </si>
  <si>
    <t>Príplatok za zväčšený presun nad vymedzenú najväčšiu dopravnú vzdialenosť po stavenisku</t>
  </si>
  <si>
    <t>PONUKA.51</t>
  </si>
  <si>
    <t>Guľové kohúty s pákou - GK, vnútorný - vonkajší závit DN 15</t>
  </si>
  <si>
    <t>0202-2102-1010</t>
  </si>
  <si>
    <t>Montáž guľového kohúta závitového priameho DN 15</t>
  </si>
  <si>
    <t>Keramický záchod kombinovaný, vonkajší odpad vodorovný WC2</t>
  </si>
  <si>
    <t>0501-4100-0151</t>
  </si>
  <si>
    <t>Montáž záchodovových mís kombinovaných</t>
  </si>
  <si>
    <t>Elektrický tlakový ohrievač MK-2</t>
  </si>
  <si>
    <t>Rohový ventil RV-15</t>
  </si>
  <si>
    <t>Umyvadlová stojančeková batéria (U)</t>
  </si>
  <si>
    <t>Pružná krycia ružica pre WC HL 7EL</t>
  </si>
  <si>
    <t>Koleno pre pripojenie WC HL 210</t>
  </si>
  <si>
    <t>Tepelná izolácia, tep. izolačne trubice - hr.5mm  D 25</t>
  </si>
  <si>
    <t>Montáž trubíc z PE, hr.do 10 mm, vnútorný priemer</t>
  </si>
  <si>
    <t>002.3 - 3. časť UVK</t>
  </si>
  <si>
    <t xml:space="preserve">    71 - IZOLÁCIE</t>
  </si>
  <si>
    <t xml:space="preserve">    72 - ZDRAVOTNO - TECHNICKÉ INŠTALÁCIE</t>
  </si>
  <si>
    <t xml:space="preserve">    73 - ÚSTREDNE VYKUROVANIE</t>
  </si>
  <si>
    <t>IZOLÁCIE</t>
  </si>
  <si>
    <t>ZDRAVOTNO - TECHNICKÉ INŠTALÁCIE</t>
  </si>
  <si>
    <t>ÚSTREDNE VYKUROVANIE</t>
  </si>
  <si>
    <t>VYKUR TEL PANL- KOMPLET</t>
  </si>
  <si>
    <t>4849D0221</t>
  </si>
  <si>
    <t>Vykurovacie teleso, Typ 10 - dĺž.400 x výš.600 mm</t>
  </si>
  <si>
    <t>4849D1137</t>
  </si>
  <si>
    <t>Vykurovacie teleso, Typ 22K - dĺž.2000 x výš.600 mm</t>
  </si>
  <si>
    <t>4849D1171</t>
  </si>
  <si>
    <t>Vykurovacie teleso, Typ 22K - dĺž.1400 x výš.900 mm</t>
  </si>
  <si>
    <t>002.4 - 4. časť PL (výkaz rozdelený na 50% oprávnené a 50% neoprávnené náklady)</t>
  </si>
  <si>
    <t>002.5 - 5. časť Kotolňa (výkaz rozdelený na 50% oprávnené a 50% neoprávnené náklady)</t>
  </si>
  <si>
    <t>Samonivelačný poter - hmota - na báze anhydritu hr.35mm, pevnosť 30MPa</t>
  </si>
  <si>
    <t>Strešný svetlík pevný 120x120 cm  pre plochú strechu     "P9"</t>
  </si>
  <si>
    <t>Interiérové svietidlo žiarivkové 1x18W, IP20-soc.zariadeniatyp E1</t>
  </si>
  <si>
    <t>Svietidlo vonk.nástenné so senzorom-typ H IP 54-č.m.129</t>
  </si>
  <si>
    <t>348140000500</t>
  </si>
  <si>
    <t>Svietidlo interiérové žiarivkové stropné 2x20W, IP20,-typ E2</t>
  </si>
  <si>
    <t>3486301611</t>
  </si>
  <si>
    <t>Stavebnicové svietidlo nástenné s 1x18W, IP20, EVG-typ F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</si>
  <si>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</si>
  <si>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</si>
  <si>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</si>
  <si>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</si>
  <si>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</si>
  <si>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</si>
  <si>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</si>
  <si>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</si>
  <si>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</si>
  <si>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</si>
  <si>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</si>
  <si>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</si>
  <si>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</si>
  <si>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</si>
  <si>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</si>
  <si>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</si>
  <si>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</si>
  <si>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</si>
  <si>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</si>
  <si>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</si>
  <si>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</si>
  <si>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</si>
  <si>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</si>
  <si>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</si>
  <si>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</si>
  <si>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</si>
  <si>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</si>
  <si>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</si>
  <si>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</si>
  <si>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</si>
  <si>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</si>
  <si>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</si>
  <si>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</si>
  <si>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</si>
  <si>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</si>
  <si>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</si>
  <si>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</si>
  <si>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</si>
  <si>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</si>
  <si>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</si>
  <si>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</si>
  <si>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</si>
  <si>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</si>
  <si>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210201042</t>
  </si>
  <si>
    <t>Stavebnicové svietidlo s lineárnou  žiarivkou 4x18W, IP20, EVG-č.m.111-typ A</t>
  </si>
  <si>
    <t>Stavebnicové svietidlo s lineárnou  žiarivkou 2x36W, IP20, EVG-typ B1 č.m.112,121</t>
  </si>
  <si>
    <t>Obdĺžnikové  svietidlo 2x36W, IP54, 1200x170mm, EVG-typ B2-č.b.119</t>
  </si>
  <si>
    <t>210201500</t>
  </si>
  <si>
    <t>Zapojenie svietidla 1x svetelný zdroj, núdzového, s lineárnou žiarovkou - núdzový režim</t>
  </si>
  <si>
    <t>3486801090</t>
  </si>
  <si>
    <t>Nástenné núdzové svietidlo LED 1x3,2W, IP22, 1 hodina, 360x140 mm núdzový režim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</si>
</sst>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30" fillId="0" borderId="19" xfId="0" applyFont="1" applyBorder="1" applyAlignment="1">
      <alignment horizontal="left" vertical="center"/>
    </xf>
    <xf numFmtId="0" fontId="30" fillId="0" borderId="20" xfId="0" applyFont="1" applyBorder="1" applyAlignment="1">
      <alignment horizontal="center" vertical="center"/>
    </xf>
    <xf numFmtId="0" fontId="17" fillId="5" borderId="22" xfId="0" applyFont="1" applyFill="1" applyBorder="1" applyAlignment="1" applyProtection="1">
      <alignment horizontal="left" vertical="center" wrapText="1"/>
      <protection locked="0"/>
    </xf>
    <xf numFmtId="0" fontId="30" fillId="5" borderId="22" xfId="0" applyFont="1" applyFill="1" applyBorder="1" applyAlignment="1" applyProtection="1">
      <alignment horizontal="left" vertical="center" wrapText="1"/>
      <protection locked="0"/>
    </xf>
    <xf numFmtId="0" fontId="17" fillId="6" borderId="22" xfId="0" applyFont="1" applyFill="1" applyBorder="1" applyAlignment="1" applyProtection="1">
      <alignment horizontal="center" vertical="center" wrapText="1"/>
      <protection locked="0"/>
    </xf>
    <xf numFmtId="167" fontId="17" fillId="6" borderId="22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17" fillId="7" borderId="22" xfId="0" applyFont="1" applyFill="1" applyBorder="1" applyAlignment="1" applyProtection="1">
      <alignment horizontal="left" vertical="center" wrapText="1"/>
      <protection locked="0"/>
    </xf>
    <xf numFmtId="0" fontId="30" fillId="7" borderId="22" xfId="0" applyFont="1" applyFill="1" applyBorder="1" applyAlignment="1" applyProtection="1">
      <alignment horizontal="left" vertical="center" wrapText="1"/>
      <protection locked="0"/>
    </xf>
    <xf numFmtId="49" fontId="17" fillId="7" borderId="22" xfId="0" applyNumberFormat="1" applyFont="1" applyFill="1" applyBorder="1" applyAlignment="1" applyProtection="1">
      <alignment horizontal="left" vertical="center" wrapText="1"/>
      <protection locked="0"/>
    </xf>
    <xf numFmtId="0" fontId="17" fillId="7" borderId="22" xfId="0" applyFont="1" applyFill="1" applyBorder="1" applyAlignment="1" applyProtection="1">
      <alignment horizontal="center" vertical="center" wrapText="1"/>
      <protection locked="0"/>
    </xf>
    <xf numFmtId="167" fontId="17" fillId="7" borderId="22" xfId="0" applyNumberFormat="1" applyFont="1" applyFill="1" applyBorder="1" applyAlignment="1" applyProtection="1">
      <alignment vertical="center"/>
      <protection locked="0"/>
    </xf>
    <xf numFmtId="49" fontId="30" fillId="7" borderId="22" xfId="0" applyNumberFormat="1" applyFont="1" applyFill="1" applyBorder="1" applyAlignment="1" applyProtection="1">
      <alignment horizontal="left" vertical="center" wrapText="1"/>
      <protection locked="0"/>
    </xf>
    <xf numFmtId="0" fontId="30" fillId="7" borderId="22" xfId="0" applyFont="1" applyFill="1" applyBorder="1" applyAlignment="1" applyProtection="1">
      <alignment horizontal="center" vertical="center" wrapText="1"/>
      <protection locked="0"/>
    </xf>
    <xf numFmtId="167" fontId="30" fillId="7" borderId="22" xfId="0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4" fontId="19" fillId="0" borderId="0" xfId="0" applyNumberFormat="1" applyFont="1" applyAlignment="1">
      <alignment horizontal="right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13"/>
  <sheetViews>
    <sheetView showGridLines="0" topLeftCell="A85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91" t="s">
        <v>5</v>
      </c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88" t="s">
        <v>12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90" t="s">
        <v>14</v>
      </c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23</v>
      </c>
      <c r="AK11" s="23" t="s">
        <v>24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25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26</v>
      </c>
      <c r="AK14" s="23" t="s">
        <v>24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27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28</v>
      </c>
      <c r="AK17" s="23" t="s">
        <v>24</v>
      </c>
      <c r="AN17" s="21" t="s">
        <v>1</v>
      </c>
      <c r="AR17" s="17"/>
      <c r="BS17" s="14" t="s">
        <v>29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30</v>
      </c>
      <c r="AK19" s="23" t="s">
        <v>22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31</v>
      </c>
      <c r="AK20" s="23" t="s">
        <v>24</v>
      </c>
      <c r="AN20" s="21" t="s">
        <v>1</v>
      </c>
      <c r="AR20" s="17"/>
      <c r="BS20" s="14" t="s">
        <v>29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32</v>
      </c>
      <c r="AR22" s="17"/>
    </row>
    <row r="23" spans="1:71" s="1" customFormat="1" ht="16.5" customHeight="1">
      <c r="B23" s="17"/>
      <c r="E23" s="192" t="s">
        <v>1</v>
      </c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33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93">
        <f>ROUND(AG94,2)</f>
        <v>0</v>
      </c>
      <c r="AL26" s="194"/>
      <c r="AM26" s="194"/>
      <c r="AN26" s="194"/>
      <c r="AO26" s="194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95" t="s">
        <v>34</v>
      </c>
      <c r="M28" s="195"/>
      <c r="N28" s="195"/>
      <c r="O28" s="195"/>
      <c r="P28" s="195"/>
      <c r="Q28" s="26"/>
      <c r="R28" s="26"/>
      <c r="S28" s="26"/>
      <c r="T28" s="26"/>
      <c r="U28" s="26"/>
      <c r="V28" s="26"/>
      <c r="W28" s="195" t="s">
        <v>35</v>
      </c>
      <c r="X28" s="195"/>
      <c r="Y28" s="195"/>
      <c r="Z28" s="195"/>
      <c r="AA28" s="195"/>
      <c r="AB28" s="195"/>
      <c r="AC28" s="195"/>
      <c r="AD28" s="195"/>
      <c r="AE28" s="195"/>
      <c r="AF28" s="26"/>
      <c r="AG28" s="26"/>
      <c r="AH28" s="26"/>
      <c r="AI28" s="26"/>
      <c r="AJ28" s="26"/>
      <c r="AK28" s="195" t="s">
        <v>36</v>
      </c>
      <c r="AL28" s="195"/>
      <c r="AM28" s="195"/>
      <c r="AN28" s="195"/>
      <c r="AO28" s="195"/>
      <c r="AP28" s="26"/>
      <c r="AQ28" s="26"/>
      <c r="AR28" s="27"/>
      <c r="BE28" s="26"/>
    </row>
    <row r="29" spans="1:71" s="3" customFormat="1" ht="14.45" customHeight="1">
      <c r="B29" s="31"/>
      <c r="D29" s="23" t="s">
        <v>37</v>
      </c>
      <c r="F29" s="23" t="s">
        <v>38</v>
      </c>
      <c r="L29" s="198">
        <v>0.2</v>
      </c>
      <c r="M29" s="197"/>
      <c r="N29" s="197"/>
      <c r="O29" s="197"/>
      <c r="P29" s="197"/>
      <c r="W29" s="196">
        <f>ROUND(AZ94, 2)</f>
        <v>0</v>
      </c>
      <c r="X29" s="197"/>
      <c r="Y29" s="197"/>
      <c r="Z29" s="197"/>
      <c r="AA29" s="197"/>
      <c r="AB29" s="197"/>
      <c r="AC29" s="197"/>
      <c r="AD29" s="197"/>
      <c r="AE29" s="197"/>
      <c r="AK29" s="196">
        <f>ROUND(AV94, 2)</f>
        <v>0</v>
      </c>
      <c r="AL29" s="197"/>
      <c r="AM29" s="197"/>
      <c r="AN29" s="197"/>
      <c r="AO29" s="197"/>
      <c r="AR29" s="31"/>
    </row>
    <row r="30" spans="1:71" s="3" customFormat="1" ht="14.45" customHeight="1">
      <c r="B30" s="31"/>
      <c r="F30" s="23" t="s">
        <v>39</v>
      </c>
      <c r="L30" s="198">
        <v>0.2</v>
      </c>
      <c r="M30" s="197"/>
      <c r="N30" s="197"/>
      <c r="O30" s="197"/>
      <c r="P30" s="197"/>
      <c r="W30" s="196">
        <f>ROUND(BA94, 2)</f>
        <v>0</v>
      </c>
      <c r="X30" s="197"/>
      <c r="Y30" s="197"/>
      <c r="Z30" s="197"/>
      <c r="AA30" s="197"/>
      <c r="AB30" s="197"/>
      <c r="AC30" s="197"/>
      <c r="AD30" s="197"/>
      <c r="AE30" s="197"/>
      <c r="AK30" s="196">
        <f>ROUND(AW94, 2)</f>
        <v>0</v>
      </c>
      <c r="AL30" s="197"/>
      <c r="AM30" s="197"/>
      <c r="AN30" s="197"/>
      <c r="AO30" s="197"/>
      <c r="AR30" s="31"/>
    </row>
    <row r="31" spans="1:71" s="3" customFormat="1" ht="14.45" hidden="1" customHeight="1">
      <c r="B31" s="31"/>
      <c r="F31" s="23" t="s">
        <v>40</v>
      </c>
      <c r="L31" s="198">
        <v>0.2</v>
      </c>
      <c r="M31" s="197"/>
      <c r="N31" s="197"/>
      <c r="O31" s="197"/>
      <c r="P31" s="197"/>
      <c r="W31" s="196">
        <f>ROUND(BB94, 2)</f>
        <v>0</v>
      </c>
      <c r="X31" s="197"/>
      <c r="Y31" s="197"/>
      <c r="Z31" s="197"/>
      <c r="AA31" s="197"/>
      <c r="AB31" s="197"/>
      <c r="AC31" s="197"/>
      <c r="AD31" s="197"/>
      <c r="AE31" s="197"/>
      <c r="AK31" s="196">
        <v>0</v>
      </c>
      <c r="AL31" s="197"/>
      <c r="AM31" s="197"/>
      <c r="AN31" s="197"/>
      <c r="AO31" s="197"/>
      <c r="AR31" s="31"/>
    </row>
    <row r="32" spans="1:71" s="3" customFormat="1" ht="14.45" hidden="1" customHeight="1">
      <c r="B32" s="31"/>
      <c r="F32" s="23" t="s">
        <v>41</v>
      </c>
      <c r="L32" s="198">
        <v>0.2</v>
      </c>
      <c r="M32" s="197"/>
      <c r="N32" s="197"/>
      <c r="O32" s="197"/>
      <c r="P32" s="197"/>
      <c r="W32" s="196">
        <f>ROUND(BC94, 2)</f>
        <v>0</v>
      </c>
      <c r="X32" s="197"/>
      <c r="Y32" s="197"/>
      <c r="Z32" s="197"/>
      <c r="AA32" s="197"/>
      <c r="AB32" s="197"/>
      <c r="AC32" s="197"/>
      <c r="AD32" s="197"/>
      <c r="AE32" s="197"/>
      <c r="AK32" s="196">
        <v>0</v>
      </c>
      <c r="AL32" s="197"/>
      <c r="AM32" s="197"/>
      <c r="AN32" s="197"/>
      <c r="AO32" s="197"/>
      <c r="AR32" s="31"/>
    </row>
    <row r="33" spans="1:57" s="3" customFormat="1" ht="14.45" hidden="1" customHeight="1">
      <c r="B33" s="31"/>
      <c r="F33" s="23" t="s">
        <v>42</v>
      </c>
      <c r="L33" s="198">
        <v>0</v>
      </c>
      <c r="M33" s="197"/>
      <c r="N33" s="197"/>
      <c r="O33" s="197"/>
      <c r="P33" s="197"/>
      <c r="W33" s="196">
        <f>ROUND(BD94, 2)</f>
        <v>0</v>
      </c>
      <c r="X33" s="197"/>
      <c r="Y33" s="197"/>
      <c r="Z33" s="197"/>
      <c r="AA33" s="197"/>
      <c r="AB33" s="197"/>
      <c r="AC33" s="197"/>
      <c r="AD33" s="197"/>
      <c r="AE33" s="197"/>
      <c r="AK33" s="196">
        <v>0</v>
      </c>
      <c r="AL33" s="197"/>
      <c r="AM33" s="197"/>
      <c r="AN33" s="197"/>
      <c r="AO33" s="197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43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44</v>
      </c>
      <c r="U35" s="34"/>
      <c r="V35" s="34"/>
      <c r="W35" s="34"/>
      <c r="X35" s="199" t="s">
        <v>45</v>
      </c>
      <c r="Y35" s="200"/>
      <c r="Z35" s="200"/>
      <c r="AA35" s="200"/>
      <c r="AB35" s="200"/>
      <c r="AC35" s="34"/>
      <c r="AD35" s="34"/>
      <c r="AE35" s="34"/>
      <c r="AF35" s="34"/>
      <c r="AG35" s="34"/>
      <c r="AH35" s="34"/>
      <c r="AI35" s="34"/>
      <c r="AJ35" s="34"/>
      <c r="AK35" s="201">
        <f>SUM(AK26:AK33)</f>
        <v>0</v>
      </c>
      <c r="AL35" s="200"/>
      <c r="AM35" s="200"/>
      <c r="AN35" s="200"/>
      <c r="AO35" s="202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46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47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48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49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48</v>
      </c>
      <c r="AI60" s="29"/>
      <c r="AJ60" s="29"/>
      <c r="AK60" s="29"/>
      <c r="AL60" s="29"/>
      <c r="AM60" s="39" t="s">
        <v>49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50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51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48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49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48</v>
      </c>
      <c r="AI75" s="29"/>
      <c r="AJ75" s="29"/>
      <c r="AK75" s="29"/>
      <c r="AL75" s="29"/>
      <c r="AM75" s="39" t="s">
        <v>49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52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11</v>
      </c>
      <c r="L84" s="4" t="str">
        <f>K5</f>
        <v>16002u2</v>
      </c>
      <c r="AR84" s="45"/>
    </row>
    <row r="85" spans="1:91" s="5" customFormat="1" ht="36.950000000000003" customHeight="1">
      <c r="B85" s="46"/>
      <c r="C85" s="47" t="s">
        <v>13</v>
      </c>
      <c r="L85" s="209" t="str">
        <f>K6</f>
        <v>Komunitné centrum - Rekonštrukcia, prístavba ku kultúrnemu domu v obci Bačkov-(stupeň PSP)</v>
      </c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K85" s="210"/>
      <c r="AL85" s="210"/>
      <c r="AM85" s="210"/>
      <c r="AN85" s="210"/>
      <c r="AO85" s="210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Bačkov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211" t="str">
        <f>IF(AN8= "","",AN8)</f>
        <v>15. 11. 2019</v>
      </c>
      <c r="AN87" s="211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obec Bačkov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27</v>
      </c>
      <c r="AJ89" s="26"/>
      <c r="AK89" s="26"/>
      <c r="AL89" s="26"/>
      <c r="AM89" s="205" t="str">
        <f>IF(E17="","",E17)</f>
        <v>Ing.arch.Lorinc, Ing.Soták</v>
      </c>
      <c r="AN89" s="206"/>
      <c r="AO89" s="206"/>
      <c r="AP89" s="206"/>
      <c r="AQ89" s="26"/>
      <c r="AR89" s="27"/>
      <c r="AS89" s="215" t="s">
        <v>53</v>
      </c>
      <c r="AT89" s="216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25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30</v>
      </c>
      <c r="AJ90" s="26"/>
      <c r="AK90" s="26"/>
      <c r="AL90" s="26"/>
      <c r="AM90" s="205" t="str">
        <f>IF(E20="","",E20)</f>
        <v>Ing.Ivana Brecková</v>
      </c>
      <c r="AN90" s="206"/>
      <c r="AO90" s="206"/>
      <c r="AP90" s="206"/>
      <c r="AQ90" s="26"/>
      <c r="AR90" s="27"/>
      <c r="AS90" s="217"/>
      <c r="AT90" s="218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217"/>
      <c r="AT91" s="218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224" t="s">
        <v>54</v>
      </c>
      <c r="D92" s="213"/>
      <c r="E92" s="213"/>
      <c r="F92" s="213"/>
      <c r="G92" s="213"/>
      <c r="H92" s="54"/>
      <c r="I92" s="212" t="s">
        <v>55</v>
      </c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20" t="s">
        <v>56</v>
      </c>
      <c r="AH92" s="213"/>
      <c r="AI92" s="213"/>
      <c r="AJ92" s="213"/>
      <c r="AK92" s="213"/>
      <c r="AL92" s="213"/>
      <c r="AM92" s="213"/>
      <c r="AN92" s="212" t="s">
        <v>57</v>
      </c>
      <c r="AO92" s="213"/>
      <c r="AP92" s="221"/>
      <c r="AQ92" s="55" t="s">
        <v>58</v>
      </c>
      <c r="AR92" s="27"/>
      <c r="AS92" s="56" t="s">
        <v>59</v>
      </c>
      <c r="AT92" s="57" t="s">
        <v>60</v>
      </c>
      <c r="AU92" s="57" t="s">
        <v>61</v>
      </c>
      <c r="AV92" s="57" t="s">
        <v>62</v>
      </c>
      <c r="AW92" s="57" t="s">
        <v>63</v>
      </c>
      <c r="AX92" s="57" t="s">
        <v>64</v>
      </c>
      <c r="AY92" s="57" t="s">
        <v>65</v>
      </c>
      <c r="AZ92" s="57" t="s">
        <v>66</v>
      </c>
      <c r="BA92" s="57" t="s">
        <v>67</v>
      </c>
      <c r="BB92" s="57" t="s">
        <v>68</v>
      </c>
      <c r="BC92" s="57" t="s">
        <v>69</v>
      </c>
      <c r="BD92" s="58" t="s">
        <v>70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71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19">
        <f>ROUND(AG95+AG104,2)</f>
        <v>0</v>
      </c>
      <c r="AH94" s="219"/>
      <c r="AI94" s="219"/>
      <c r="AJ94" s="219"/>
      <c r="AK94" s="219"/>
      <c r="AL94" s="219"/>
      <c r="AM94" s="219"/>
      <c r="AN94" s="223">
        <f t="shared" ref="AN94:AN111" si="0">SUM(AG94,AT94)</f>
        <v>0</v>
      </c>
      <c r="AO94" s="223"/>
      <c r="AP94" s="223"/>
      <c r="AQ94" s="66" t="s">
        <v>1</v>
      </c>
      <c r="AR94" s="62"/>
      <c r="AS94" s="67">
        <f>ROUND(AS95+AS104,2)</f>
        <v>0</v>
      </c>
      <c r="AT94" s="68">
        <f t="shared" ref="AT94:AT111" si="1">ROUND(SUM(AV94:AW94),2)</f>
        <v>0</v>
      </c>
      <c r="AU94" s="69">
        <f>ROUND(AU95+AU104,5)</f>
        <v>7424.3390499999996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ROUND(AZ95+AZ104,2)</f>
        <v>0</v>
      </c>
      <c r="BA94" s="68">
        <f>ROUND(BA95+BA104,2)</f>
        <v>0</v>
      </c>
      <c r="BB94" s="68">
        <f>ROUND(BB95+BB104,2)</f>
        <v>0</v>
      </c>
      <c r="BC94" s="68">
        <f>ROUND(BC95+BC104,2)</f>
        <v>0</v>
      </c>
      <c r="BD94" s="70">
        <f>ROUND(BD95+BD104,2)</f>
        <v>0</v>
      </c>
      <c r="BS94" s="71" t="s">
        <v>72</v>
      </c>
      <c r="BT94" s="71" t="s">
        <v>73</v>
      </c>
      <c r="BU94" s="72" t="s">
        <v>74</v>
      </c>
      <c r="BV94" s="71" t="s">
        <v>75</v>
      </c>
      <c r="BW94" s="71" t="s">
        <v>4</v>
      </c>
      <c r="BX94" s="71" t="s">
        <v>76</v>
      </c>
      <c r="CL94" s="71" t="s">
        <v>1</v>
      </c>
    </row>
    <row r="95" spans="1:91" s="7" customFormat="1" ht="27" customHeight="1">
      <c r="B95" s="73"/>
      <c r="C95" s="74"/>
      <c r="D95" s="204" t="s">
        <v>77</v>
      </c>
      <c r="E95" s="204"/>
      <c r="F95" s="204"/>
      <c r="G95" s="204"/>
      <c r="H95" s="204"/>
      <c r="I95" s="75"/>
      <c r="J95" s="204" t="s">
        <v>78</v>
      </c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204"/>
      <c r="Z95" s="204"/>
      <c r="AA95" s="204"/>
      <c r="AB95" s="204"/>
      <c r="AC95" s="204"/>
      <c r="AD95" s="204"/>
      <c r="AE95" s="204"/>
      <c r="AF95" s="204"/>
      <c r="AG95" s="207">
        <f>ROUND(AG96+AG97+SUM(AG100:AG103),2)</f>
        <v>0</v>
      </c>
      <c r="AH95" s="208"/>
      <c r="AI95" s="208"/>
      <c r="AJ95" s="208"/>
      <c r="AK95" s="208"/>
      <c r="AL95" s="208"/>
      <c r="AM95" s="208"/>
      <c r="AN95" s="222">
        <f t="shared" si="0"/>
        <v>0</v>
      </c>
      <c r="AO95" s="208"/>
      <c r="AP95" s="208"/>
      <c r="AQ95" s="76" t="s">
        <v>79</v>
      </c>
      <c r="AR95" s="73"/>
      <c r="AS95" s="77">
        <f>ROUND(AS96+AS97+SUM(AS100:AS103),2)</f>
        <v>0</v>
      </c>
      <c r="AT95" s="78">
        <f t="shared" si="1"/>
        <v>0</v>
      </c>
      <c r="AU95" s="79">
        <f>ROUND(AU96+AU97+SUM(AU100:AU103),5)</f>
        <v>6830.4715999999999</v>
      </c>
      <c r="AV95" s="78">
        <f>ROUND(AZ95*L29,2)</f>
        <v>0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>ROUND(AZ96+AZ97+SUM(AZ100:AZ103),2)</f>
        <v>0</v>
      </c>
      <c r="BA95" s="78">
        <f>ROUND(BA96+BA97+SUM(BA100:BA103),2)</f>
        <v>0</v>
      </c>
      <c r="BB95" s="78">
        <f>ROUND(BB96+BB97+SUM(BB100:BB103),2)</f>
        <v>0</v>
      </c>
      <c r="BC95" s="78">
        <f>ROUND(BC96+BC97+SUM(BC100:BC103),2)</f>
        <v>0</v>
      </c>
      <c r="BD95" s="80">
        <f>ROUND(BD96+BD97+SUM(BD100:BD103),2)</f>
        <v>0</v>
      </c>
      <c r="BS95" s="81" t="s">
        <v>72</v>
      </c>
      <c r="BT95" s="81" t="s">
        <v>80</v>
      </c>
      <c r="BU95" s="81" t="s">
        <v>74</v>
      </c>
      <c r="BV95" s="81" t="s">
        <v>75</v>
      </c>
      <c r="BW95" s="81" t="s">
        <v>81</v>
      </c>
      <c r="BX95" s="81" t="s">
        <v>4</v>
      </c>
      <c r="CL95" s="81" t="s">
        <v>1</v>
      </c>
      <c r="CM95" s="81" t="s">
        <v>73</v>
      </c>
    </row>
    <row r="96" spans="1:91" s="4" customFormat="1" ht="25.5" customHeight="1">
      <c r="A96" s="82" t="s">
        <v>82</v>
      </c>
      <c r="B96" s="45"/>
      <c r="C96" s="10"/>
      <c r="D96" s="10"/>
      <c r="E96" s="203" t="s">
        <v>83</v>
      </c>
      <c r="F96" s="203"/>
      <c r="G96" s="203"/>
      <c r="H96" s="203"/>
      <c r="I96" s="203"/>
      <c r="J96" s="10"/>
      <c r="K96" s="203" t="s">
        <v>84</v>
      </c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186">
        <f>'001.1 - 1. časť ASR + ST ...'!J32</f>
        <v>0</v>
      </c>
      <c r="AH96" s="187"/>
      <c r="AI96" s="187"/>
      <c r="AJ96" s="187"/>
      <c r="AK96" s="187"/>
      <c r="AL96" s="187"/>
      <c r="AM96" s="187"/>
      <c r="AN96" s="186">
        <f t="shared" si="0"/>
        <v>0</v>
      </c>
      <c r="AO96" s="187"/>
      <c r="AP96" s="187"/>
      <c r="AQ96" s="83" t="s">
        <v>85</v>
      </c>
      <c r="AR96" s="45"/>
      <c r="AS96" s="84">
        <v>0</v>
      </c>
      <c r="AT96" s="85">
        <f t="shared" si="1"/>
        <v>0</v>
      </c>
      <c r="AU96" s="86">
        <f>'001.1 - 1. časť ASR + ST ...'!P147</f>
        <v>6693.2551956900006</v>
      </c>
      <c r="AV96" s="85">
        <f>'001.1 - 1. časť ASR + ST ...'!J35</f>
        <v>0</v>
      </c>
      <c r="AW96" s="85">
        <f>'001.1 - 1. časť ASR + ST ...'!J36</f>
        <v>0</v>
      </c>
      <c r="AX96" s="85">
        <f>'001.1 - 1. časť ASR + ST ...'!J37</f>
        <v>0</v>
      </c>
      <c r="AY96" s="85">
        <f>'001.1 - 1. časť ASR + ST ...'!J38</f>
        <v>0</v>
      </c>
      <c r="AZ96" s="85">
        <f>'001.1 - 1. časť ASR + ST ...'!F35</f>
        <v>0</v>
      </c>
      <c r="BA96" s="85">
        <f>'001.1 - 1. časť ASR + ST ...'!F36</f>
        <v>0</v>
      </c>
      <c r="BB96" s="85">
        <f>'001.1 - 1. časť ASR + ST ...'!F37</f>
        <v>0</v>
      </c>
      <c r="BC96" s="85">
        <f>'001.1 - 1. časť ASR + ST ...'!F38</f>
        <v>0</v>
      </c>
      <c r="BD96" s="87">
        <f>'001.1 - 1. časť ASR + ST ...'!F39</f>
        <v>0</v>
      </c>
      <c r="BT96" s="21" t="s">
        <v>86</v>
      </c>
      <c r="BV96" s="21" t="s">
        <v>75</v>
      </c>
      <c r="BW96" s="21" t="s">
        <v>87</v>
      </c>
      <c r="BX96" s="21" t="s">
        <v>81</v>
      </c>
      <c r="CL96" s="21" t="s">
        <v>1</v>
      </c>
    </row>
    <row r="97" spans="1:91" s="4" customFormat="1" ht="16.5" customHeight="1">
      <c r="B97" s="45"/>
      <c r="C97" s="10"/>
      <c r="D97" s="10"/>
      <c r="E97" s="203" t="s">
        <v>88</v>
      </c>
      <c r="F97" s="203"/>
      <c r="G97" s="203"/>
      <c r="H97" s="203"/>
      <c r="I97" s="203"/>
      <c r="J97" s="10"/>
      <c r="K97" s="203" t="s">
        <v>89</v>
      </c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3"/>
      <c r="AG97" s="214">
        <f>ROUND(SUM(AG98:AG99),2)</f>
        <v>0</v>
      </c>
      <c r="AH97" s="187"/>
      <c r="AI97" s="187"/>
      <c r="AJ97" s="187"/>
      <c r="AK97" s="187"/>
      <c r="AL97" s="187"/>
      <c r="AM97" s="187"/>
      <c r="AN97" s="186">
        <f t="shared" si="0"/>
        <v>0</v>
      </c>
      <c r="AO97" s="187"/>
      <c r="AP97" s="187"/>
      <c r="AQ97" s="83" t="s">
        <v>85</v>
      </c>
      <c r="AR97" s="45"/>
      <c r="AS97" s="84">
        <f>ROUND(SUM(AS98:AS99),2)</f>
        <v>0</v>
      </c>
      <c r="AT97" s="85">
        <f t="shared" si="1"/>
        <v>0</v>
      </c>
      <c r="AU97" s="86">
        <f>ROUND(SUM(AU98:AU99),5)</f>
        <v>0</v>
      </c>
      <c r="AV97" s="85">
        <f>ROUND(AZ97*L29,2)</f>
        <v>0</v>
      </c>
      <c r="AW97" s="85">
        <f>ROUND(BA97*L30,2)</f>
        <v>0</v>
      </c>
      <c r="AX97" s="85">
        <f>ROUND(BB97*L29,2)</f>
        <v>0</v>
      </c>
      <c r="AY97" s="85">
        <f>ROUND(BC97*L30,2)</f>
        <v>0</v>
      </c>
      <c r="AZ97" s="85">
        <f>ROUND(SUM(AZ98:AZ99),2)</f>
        <v>0</v>
      </c>
      <c r="BA97" s="85">
        <f>ROUND(SUM(BA98:BA99),2)</f>
        <v>0</v>
      </c>
      <c r="BB97" s="85">
        <f>ROUND(SUM(BB98:BB99),2)</f>
        <v>0</v>
      </c>
      <c r="BC97" s="85">
        <f>ROUND(SUM(BC98:BC99),2)</f>
        <v>0</v>
      </c>
      <c r="BD97" s="87">
        <f>ROUND(SUM(BD98:BD99),2)</f>
        <v>0</v>
      </c>
      <c r="BS97" s="21" t="s">
        <v>72</v>
      </c>
      <c r="BT97" s="21" t="s">
        <v>86</v>
      </c>
      <c r="BU97" s="21" t="s">
        <v>74</v>
      </c>
      <c r="BV97" s="21" t="s">
        <v>75</v>
      </c>
      <c r="BW97" s="21" t="s">
        <v>90</v>
      </c>
      <c r="BX97" s="21" t="s">
        <v>81</v>
      </c>
      <c r="CL97" s="21" t="s">
        <v>1</v>
      </c>
    </row>
    <row r="98" spans="1:91" s="4" customFormat="1" ht="25.5" customHeight="1">
      <c r="A98" s="82" t="s">
        <v>82</v>
      </c>
      <c r="B98" s="45"/>
      <c r="C98" s="10"/>
      <c r="D98" s="10"/>
      <c r="E98" s="10"/>
      <c r="F98" s="203" t="s">
        <v>91</v>
      </c>
      <c r="G98" s="203"/>
      <c r="H98" s="203"/>
      <c r="I98" s="203"/>
      <c r="J98" s="203"/>
      <c r="K98" s="10"/>
      <c r="L98" s="203" t="s">
        <v>92</v>
      </c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  <c r="X98" s="203"/>
      <c r="Y98" s="203"/>
      <c r="Z98" s="203"/>
      <c r="AA98" s="203"/>
      <c r="AB98" s="203"/>
      <c r="AC98" s="203"/>
      <c r="AD98" s="203"/>
      <c r="AE98" s="203"/>
      <c r="AF98" s="203"/>
      <c r="AG98" s="186">
        <f>'001.2.1 - Kanalizačná prí...'!J34</f>
        <v>0</v>
      </c>
      <c r="AH98" s="187"/>
      <c r="AI98" s="187"/>
      <c r="AJ98" s="187"/>
      <c r="AK98" s="187"/>
      <c r="AL98" s="187"/>
      <c r="AM98" s="187"/>
      <c r="AN98" s="186">
        <f t="shared" si="0"/>
        <v>0</v>
      </c>
      <c r="AO98" s="187"/>
      <c r="AP98" s="187"/>
      <c r="AQ98" s="83" t="s">
        <v>85</v>
      </c>
      <c r="AR98" s="45"/>
      <c r="AS98" s="84">
        <v>0</v>
      </c>
      <c r="AT98" s="85">
        <f t="shared" si="1"/>
        <v>0</v>
      </c>
      <c r="AU98" s="86">
        <f>'001.2.1 - Kanalizačná prí...'!P137</f>
        <v>0</v>
      </c>
      <c r="AV98" s="85">
        <f>'001.2.1 - Kanalizačná prí...'!J37</f>
        <v>0</v>
      </c>
      <c r="AW98" s="85">
        <f>'001.2.1 - Kanalizačná prí...'!J38</f>
        <v>0</v>
      </c>
      <c r="AX98" s="85">
        <f>'001.2.1 - Kanalizačná prí...'!J39</f>
        <v>0</v>
      </c>
      <c r="AY98" s="85">
        <f>'001.2.1 - Kanalizačná prí...'!J40</f>
        <v>0</v>
      </c>
      <c r="AZ98" s="85">
        <f>'001.2.1 - Kanalizačná prí...'!F37</f>
        <v>0</v>
      </c>
      <c r="BA98" s="85">
        <f>'001.2.1 - Kanalizačná prí...'!F38</f>
        <v>0</v>
      </c>
      <c r="BB98" s="85">
        <f>'001.2.1 - Kanalizačná prí...'!F39</f>
        <v>0</v>
      </c>
      <c r="BC98" s="85">
        <f>'001.2.1 - Kanalizačná prí...'!F40</f>
        <v>0</v>
      </c>
      <c r="BD98" s="87">
        <f>'001.2.1 - Kanalizačná prí...'!F41</f>
        <v>0</v>
      </c>
      <c r="BT98" s="21" t="s">
        <v>93</v>
      </c>
      <c r="BV98" s="21" t="s">
        <v>75</v>
      </c>
      <c r="BW98" s="21" t="s">
        <v>94</v>
      </c>
      <c r="BX98" s="21" t="s">
        <v>90</v>
      </c>
      <c r="CL98" s="21" t="s">
        <v>1</v>
      </c>
    </row>
    <row r="99" spans="1:91" s="4" customFormat="1" ht="16.5" customHeight="1">
      <c r="A99" s="82" t="s">
        <v>82</v>
      </c>
      <c r="B99" s="45"/>
      <c r="C99" s="10"/>
      <c r="D99" s="10"/>
      <c r="E99" s="10"/>
      <c r="F99" s="203" t="s">
        <v>95</v>
      </c>
      <c r="G99" s="203"/>
      <c r="H99" s="203"/>
      <c r="I99" s="203"/>
      <c r="J99" s="203"/>
      <c r="K99" s="10"/>
      <c r="L99" s="203" t="s">
        <v>96</v>
      </c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  <c r="Y99" s="203"/>
      <c r="Z99" s="203"/>
      <c r="AA99" s="203"/>
      <c r="AB99" s="203"/>
      <c r="AC99" s="203"/>
      <c r="AD99" s="203"/>
      <c r="AE99" s="203"/>
      <c r="AF99" s="203"/>
      <c r="AG99" s="186">
        <f>'001.2.2 - Vnútorné inštal...'!J34</f>
        <v>0</v>
      </c>
      <c r="AH99" s="187"/>
      <c r="AI99" s="187"/>
      <c r="AJ99" s="187"/>
      <c r="AK99" s="187"/>
      <c r="AL99" s="187"/>
      <c r="AM99" s="187"/>
      <c r="AN99" s="186">
        <f t="shared" si="0"/>
        <v>0</v>
      </c>
      <c r="AO99" s="187"/>
      <c r="AP99" s="187"/>
      <c r="AQ99" s="83" t="s">
        <v>85</v>
      </c>
      <c r="AR99" s="45"/>
      <c r="AS99" s="84">
        <v>0</v>
      </c>
      <c r="AT99" s="85">
        <f t="shared" si="1"/>
        <v>0</v>
      </c>
      <c r="AU99" s="86">
        <f>'001.2.2 - Vnútorné inštal...'!P129</f>
        <v>0</v>
      </c>
      <c r="AV99" s="85">
        <f>'001.2.2 - Vnútorné inštal...'!J37</f>
        <v>0</v>
      </c>
      <c r="AW99" s="85">
        <f>'001.2.2 - Vnútorné inštal...'!J38</f>
        <v>0</v>
      </c>
      <c r="AX99" s="85">
        <f>'001.2.2 - Vnútorné inštal...'!J39</f>
        <v>0</v>
      </c>
      <c r="AY99" s="85">
        <f>'001.2.2 - Vnútorné inštal...'!J40</f>
        <v>0</v>
      </c>
      <c r="AZ99" s="85">
        <f>'001.2.2 - Vnútorné inštal...'!F37</f>
        <v>0</v>
      </c>
      <c r="BA99" s="85">
        <f>'001.2.2 - Vnútorné inštal...'!F38</f>
        <v>0</v>
      </c>
      <c r="BB99" s="85">
        <f>'001.2.2 - Vnútorné inštal...'!F39</f>
        <v>0</v>
      </c>
      <c r="BC99" s="85">
        <f>'001.2.2 - Vnútorné inštal...'!F40</f>
        <v>0</v>
      </c>
      <c r="BD99" s="87">
        <f>'001.2.2 - Vnútorné inštal...'!F41</f>
        <v>0</v>
      </c>
      <c r="BT99" s="21" t="s">
        <v>93</v>
      </c>
      <c r="BV99" s="21" t="s">
        <v>75</v>
      </c>
      <c r="BW99" s="21" t="s">
        <v>97</v>
      </c>
      <c r="BX99" s="21" t="s">
        <v>90</v>
      </c>
      <c r="CL99" s="21" t="s">
        <v>1</v>
      </c>
    </row>
    <row r="100" spans="1:91" s="4" customFormat="1" ht="16.5" customHeight="1">
      <c r="A100" s="82" t="s">
        <v>82</v>
      </c>
      <c r="B100" s="45"/>
      <c r="C100" s="10"/>
      <c r="D100" s="10"/>
      <c r="E100" s="203" t="s">
        <v>98</v>
      </c>
      <c r="F100" s="203"/>
      <c r="G100" s="203"/>
      <c r="H100" s="203"/>
      <c r="I100" s="203"/>
      <c r="J100" s="10"/>
      <c r="K100" s="203" t="s">
        <v>99</v>
      </c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186">
        <f>'001.3 - 3. časť UVK'!J32</f>
        <v>0</v>
      </c>
      <c r="AH100" s="187"/>
      <c r="AI100" s="187"/>
      <c r="AJ100" s="187"/>
      <c r="AK100" s="187"/>
      <c r="AL100" s="187"/>
      <c r="AM100" s="187"/>
      <c r="AN100" s="186">
        <f t="shared" si="0"/>
        <v>0</v>
      </c>
      <c r="AO100" s="187"/>
      <c r="AP100" s="187"/>
      <c r="AQ100" s="83" t="s">
        <v>85</v>
      </c>
      <c r="AR100" s="45"/>
      <c r="AS100" s="84">
        <v>0</v>
      </c>
      <c r="AT100" s="85">
        <f t="shared" si="1"/>
        <v>0</v>
      </c>
      <c r="AU100" s="86">
        <f>'001.3 - 3. časť UVK'!P128</f>
        <v>0</v>
      </c>
      <c r="AV100" s="85">
        <f>'001.3 - 3. časť UVK'!J35</f>
        <v>0</v>
      </c>
      <c r="AW100" s="85">
        <f>'001.3 - 3. časť UVK'!J36</f>
        <v>0</v>
      </c>
      <c r="AX100" s="85">
        <f>'001.3 - 3. časť UVK'!J37</f>
        <v>0</v>
      </c>
      <c r="AY100" s="85">
        <f>'001.3 - 3. časť UVK'!J38</f>
        <v>0</v>
      </c>
      <c r="AZ100" s="85">
        <f>'001.3 - 3. časť UVK'!F35</f>
        <v>0</v>
      </c>
      <c r="BA100" s="85">
        <f>'001.3 - 3. časť UVK'!F36</f>
        <v>0</v>
      </c>
      <c r="BB100" s="85">
        <f>'001.3 - 3. časť UVK'!F37</f>
        <v>0</v>
      </c>
      <c r="BC100" s="85">
        <f>'001.3 - 3. časť UVK'!F38</f>
        <v>0</v>
      </c>
      <c r="BD100" s="87">
        <f>'001.3 - 3. časť UVK'!F39</f>
        <v>0</v>
      </c>
      <c r="BT100" s="21" t="s">
        <v>86</v>
      </c>
      <c r="BV100" s="21" t="s">
        <v>75</v>
      </c>
      <c r="BW100" s="21" t="s">
        <v>100</v>
      </c>
      <c r="BX100" s="21" t="s">
        <v>81</v>
      </c>
      <c r="CL100" s="21" t="s">
        <v>1</v>
      </c>
    </row>
    <row r="101" spans="1:91" s="4" customFormat="1" ht="16.5" customHeight="1">
      <c r="A101" s="82" t="s">
        <v>82</v>
      </c>
      <c r="B101" s="45"/>
      <c r="C101" s="10"/>
      <c r="D101" s="10"/>
      <c r="E101" s="203" t="s">
        <v>101</v>
      </c>
      <c r="F101" s="203"/>
      <c r="G101" s="203"/>
      <c r="H101" s="203"/>
      <c r="I101" s="203"/>
      <c r="J101" s="10"/>
      <c r="K101" s="203" t="s">
        <v>102</v>
      </c>
      <c r="L101" s="203"/>
      <c r="M101" s="203"/>
      <c r="N101" s="203"/>
      <c r="O101" s="203"/>
      <c r="P101" s="203"/>
      <c r="Q101" s="203"/>
      <c r="R101" s="203"/>
      <c r="S101" s="203"/>
      <c r="T101" s="203"/>
      <c r="U101" s="203"/>
      <c r="V101" s="203"/>
      <c r="W101" s="203"/>
      <c r="X101" s="203"/>
      <c r="Y101" s="203"/>
      <c r="Z101" s="203"/>
      <c r="AA101" s="203"/>
      <c r="AB101" s="203"/>
      <c r="AC101" s="203"/>
      <c r="AD101" s="203"/>
      <c r="AE101" s="203"/>
      <c r="AF101" s="203"/>
      <c r="AG101" s="186">
        <f>'001.4 - 4. časť ELI'!J32</f>
        <v>0</v>
      </c>
      <c r="AH101" s="187"/>
      <c r="AI101" s="187"/>
      <c r="AJ101" s="187"/>
      <c r="AK101" s="187"/>
      <c r="AL101" s="187"/>
      <c r="AM101" s="187"/>
      <c r="AN101" s="186">
        <f t="shared" si="0"/>
        <v>0</v>
      </c>
      <c r="AO101" s="187"/>
      <c r="AP101" s="187"/>
      <c r="AQ101" s="83" t="s">
        <v>85</v>
      </c>
      <c r="AR101" s="45"/>
      <c r="AS101" s="84">
        <v>0</v>
      </c>
      <c r="AT101" s="85">
        <f t="shared" si="1"/>
        <v>0</v>
      </c>
      <c r="AU101" s="86">
        <f>'001.4 - 4. časť ELI'!P126</f>
        <v>137.21640000000002</v>
      </c>
      <c r="AV101" s="85">
        <f>'001.4 - 4. časť ELI'!J35</f>
        <v>0</v>
      </c>
      <c r="AW101" s="85">
        <f>'001.4 - 4. časť ELI'!J36</f>
        <v>0</v>
      </c>
      <c r="AX101" s="85">
        <f>'001.4 - 4. časť ELI'!J37</f>
        <v>0</v>
      </c>
      <c r="AY101" s="85">
        <f>'001.4 - 4. časť ELI'!J38</f>
        <v>0</v>
      </c>
      <c r="AZ101" s="85">
        <f>'001.4 - 4. časť ELI'!F35</f>
        <v>0</v>
      </c>
      <c r="BA101" s="85">
        <f>'001.4 - 4. časť ELI'!F36</f>
        <v>0</v>
      </c>
      <c r="BB101" s="85">
        <f>'001.4 - 4. časť ELI'!F37</f>
        <v>0</v>
      </c>
      <c r="BC101" s="85">
        <f>'001.4 - 4. časť ELI'!F38</f>
        <v>0</v>
      </c>
      <c r="BD101" s="87">
        <f>'001.4 - 4. časť ELI'!F39</f>
        <v>0</v>
      </c>
      <c r="BT101" s="21" t="s">
        <v>86</v>
      </c>
      <c r="BV101" s="21" t="s">
        <v>75</v>
      </c>
      <c r="BW101" s="21" t="s">
        <v>103</v>
      </c>
      <c r="BX101" s="21" t="s">
        <v>81</v>
      </c>
      <c r="CL101" s="21" t="s">
        <v>1</v>
      </c>
    </row>
    <row r="102" spans="1:91" s="4" customFormat="1" ht="25.5" customHeight="1">
      <c r="A102" s="82" t="s">
        <v>82</v>
      </c>
      <c r="B102" s="45"/>
      <c r="C102" s="10"/>
      <c r="D102" s="10"/>
      <c r="E102" s="203" t="s">
        <v>104</v>
      </c>
      <c r="F102" s="203"/>
      <c r="G102" s="203"/>
      <c r="H102" s="203"/>
      <c r="I102" s="203"/>
      <c r="J102" s="10"/>
      <c r="K102" s="203" t="s">
        <v>105</v>
      </c>
      <c r="L102" s="203"/>
      <c r="M102" s="203"/>
      <c r="N102" s="203"/>
      <c r="O102" s="203"/>
      <c r="P102" s="203"/>
      <c r="Q102" s="203"/>
      <c r="R102" s="203"/>
      <c r="S102" s="203"/>
      <c r="T102" s="203"/>
      <c r="U102" s="203"/>
      <c r="V102" s="203"/>
      <c r="W102" s="203"/>
      <c r="X102" s="203"/>
      <c r="Y102" s="203"/>
      <c r="Z102" s="203"/>
      <c r="AA102" s="203"/>
      <c r="AB102" s="203"/>
      <c r="AC102" s="203"/>
      <c r="AD102" s="203"/>
      <c r="AE102" s="203"/>
      <c r="AF102" s="203"/>
      <c r="AG102" s="186">
        <f>'001.5 - 5. časť PL (výkaz...'!J32</f>
        <v>0</v>
      </c>
      <c r="AH102" s="187"/>
      <c r="AI102" s="187"/>
      <c r="AJ102" s="187"/>
      <c r="AK102" s="187"/>
      <c r="AL102" s="187"/>
      <c r="AM102" s="187"/>
      <c r="AN102" s="186">
        <f t="shared" si="0"/>
        <v>0</v>
      </c>
      <c r="AO102" s="187"/>
      <c r="AP102" s="187"/>
      <c r="AQ102" s="83" t="s">
        <v>85</v>
      </c>
      <c r="AR102" s="45"/>
      <c r="AS102" s="84">
        <v>0</v>
      </c>
      <c r="AT102" s="85">
        <f t="shared" si="1"/>
        <v>0</v>
      </c>
      <c r="AU102" s="86">
        <f>'001.5 - 5. časť PL (výkaz...'!P129</f>
        <v>0</v>
      </c>
      <c r="AV102" s="85">
        <f>'001.5 - 5. časť PL (výkaz...'!J35</f>
        <v>0</v>
      </c>
      <c r="AW102" s="85">
        <f>'001.5 - 5. časť PL (výkaz...'!J36</f>
        <v>0</v>
      </c>
      <c r="AX102" s="85">
        <f>'001.5 - 5. časť PL (výkaz...'!J37</f>
        <v>0</v>
      </c>
      <c r="AY102" s="85">
        <f>'001.5 - 5. časť PL (výkaz...'!J38</f>
        <v>0</v>
      </c>
      <c r="AZ102" s="85">
        <f>'001.5 - 5. časť PL (výkaz...'!F35</f>
        <v>0</v>
      </c>
      <c r="BA102" s="85">
        <f>'001.5 - 5. časť PL (výkaz...'!F36</f>
        <v>0</v>
      </c>
      <c r="BB102" s="85">
        <f>'001.5 - 5. časť PL (výkaz...'!F37</f>
        <v>0</v>
      </c>
      <c r="BC102" s="85">
        <f>'001.5 - 5. časť PL (výkaz...'!F38</f>
        <v>0</v>
      </c>
      <c r="BD102" s="87">
        <f>'001.5 - 5. časť PL (výkaz...'!F39</f>
        <v>0</v>
      </c>
      <c r="BT102" s="21" t="s">
        <v>86</v>
      </c>
      <c r="BV102" s="21" t="s">
        <v>75</v>
      </c>
      <c r="BW102" s="21" t="s">
        <v>106</v>
      </c>
      <c r="BX102" s="21" t="s">
        <v>81</v>
      </c>
      <c r="CL102" s="21" t="s">
        <v>1</v>
      </c>
    </row>
    <row r="103" spans="1:91" s="4" customFormat="1" ht="38.25" customHeight="1">
      <c r="A103" s="82" t="s">
        <v>82</v>
      </c>
      <c r="B103" s="45"/>
      <c r="C103" s="10"/>
      <c r="D103" s="10"/>
      <c r="E103" s="203" t="s">
        <v>107</v>
      </c>
      <c r="F103" s="203"/>
      <c r="G103" s="203"/>
      <c r="H103" s="203"/>
      <c r="I103" s="203"/>
      <c r="J103" s="10"/>
      <c r="K103" s="203" t="s">
        <v>108</v>
      </c>
      <c r="L103" s="203"/>
      <c r="M103" s="203"/>
      <c r="N103" s="203"/>
      <c r="O103" s="203"/>
      <c r="P103" s="203"/>
      <c r="Q103" s="203"/>
      <c r="R103" s="203"/>
      <c r="S103" s="203"/>
      <c r="T103" s="203"/>
      <c r="U103" s="203"/>
      <c r="V103" s="203"/>
      <c r="W103" s="203"/>
      <c r="X103" s="203"/>
      <c r="Y103" s="203"/>
      <c r="Z103" s="203"/>
      <c r="AA103" s="203"/>
      <c r="AB103" s="203"/>
      <c r="AC103" s="203"/>
      <c r="AD103" s="203"/>
      <c r="AE103" s="203"/>
      <c r="AF103" s="203"/>
      <c r="AG103" s="186">
        <f>'001.6 - 6. časť Kotolňa (...'!J32</f>
        <v>0</v>
      </c>
      <c r="AH103" s="187"/>
      <c r="AI103" s="187"/>
      <c r="AJ103" s="187"/>
      <c r="AK103" s="187"/>
      <c r="AL103" s="187"/>
      <c r="AM103" s="187"/>
      <c r="AN103" s="186">
        <f t="shared" si="0"/>
        <v>0</v>
      </c>
      <c r="AO103" s="187"/>
      <c r="AP103" s="187"/>
      <c r="AQ103" s="83" t="s">
        <v>85</v>
      </c>
      <c r="AR103" s="45"/>
      <c r="AS103" s="84">
        <v>0</v>
      </c>
      <c r="AT103" s="85">
        <f t="shared" si="1"/>
        <v>0</v>
      </c>
      <c r="AU103" s="86">
        <f>'001.6 - 6. časť Kotolňa (...'!P129</f>
        <v>0</v>
      </c>
      <c r="AV103" s="85">
        <f>'001.6 - 6. časť Kotolňa (...'!J35</f>
        <v>0</v>
      </c>
      <c r="AW103" s="85">
        <f>'001.6 - 6. časť Kotolňa (...'!J36</f>
        <v>0</v>
      </c>
      <c r="AX103" s="85">
        <f>'001.6 - 6. časť Kotolňa (...'!J37</f>
        <v>0</v>
      </c>
      <c r="AY103" s="85">
        <f>'001.6 - 6. časť Kotolňa (...'!J38</f>
        <v>0</v>
      </c>
      <c r="AZ103" s="85">
        <f>'001.6 - 6. časť Kotolňa (...'!F35</f>
        <v>0</v>
      </c>
      <c r="BA103" s="85">
        <f>'001.6 - 6. časť Kotolňa (...'!F36</f>
        <v>0</v>
      </c>
      <c r="BB103" s="85">
        <f>'001.6 - 6. časť Kotolňa (...'!F37</f>
        <v>0</v>
      </c>
      <c r="BC103" s="85">
        <f>'001.6 - 6. časť Kotolňa (...'!F38</f>
        <v>0</v>
      </c>
      <c r="BD103" s="87">
        <f>'001.6 - 6. časť Kotolňa (...'!F39</f>
        <v>0</v>
      </c>
      <c r="BT103" s="21" t="s">
        <v>86</v>
      </c>
      <c r="BV103" s="21" t="s">
        <v>75</v>
      </c>
      <c r="BW103" s="21" t="s">
        <v>109</v>
      </c>
      <c r="BX103" s="21" t="s">
        <v>81</v>
      </c>
      <c r="CL103" s="21" t="s">
        <v>1</v>
      </c>
    </row>
    <row r="104" spans="1:91" s="7" customFormat="1" ht="27" customHeight="1">
      <c r="B104" s="73"/>
      <c r="C104" s="74"/>
      <c r="D104" s="204" t="s">
        <v>110</v>
      </c>
      <c r="E104" s="204"/>
      <c r="F104" s="204"/>
      <c r="G104" s="204"/>
      <c r="H104" s="204"/>
      <c r="I104" s="75"/>
      <c r="J104" s="204" t="s">
        <v>111</v>
      </c>
      <c r="K104" s="204"/>
      <c r="L104" s="204"/>
      <c r="M104" s="204"/>
      <c r="N104" s="204"/>
      <c r="O104" s="204"/>
      <c r="P104" s="204"/>
      <c r="Q104" s="204"/>
      <c r="R104" s="204"/>
      <c r="S104" s="204"/>
      <c r="T104" s="204"/>
      <c r="U104" s="204"/>
      <c r="V104" s="204"/>
      <c r="W104" s="204"/>
      <c r="X104" s="204"/>
      <c r="Y104" s="204"/>
      <c r="Z104" s="204"/>
      <c r="AA104" s="204"/>
      <c r="AB104" s="204"/>
      <c r="AC104" s="204"/>
      <c r="AD104" s="204"/>
      <c r="AE104" s="204"/>
      <c r="AF104" s="204"/>
      <c r="AG104" s="207">
        <f>ROUND(AG105+AG106+SUM(AG109:AG111),2)</f>
        <v>0</v>
      </c>
      <c r="AH104" s="208"/>
      <c r="AI104" s="208"/>
      <c r="AJ104" s="208"/>
      <c r="AK104" s="208"/>
      <c r="AL104" s="208"/>
      <c r="AM104" s="208"/>
      <c r="AN104" s="222">
        <f t="shared" si="0"/>
        <v>0</v>
      </c>
      <c r="AO104" s="208"/>
      <c r="AP104" s="208"/>
      <c r="AQ104" s="76" t="s">
        <v>79</v>
      </c>
      <c r="AR104" s="73"/>
      <c r="AS104" s="77">
        <f>ROUND(AS105+AS106+SUM(AS109:AS111),2)</f>
        <v>0</v>
      </c>
      <c r="AT104" s="78">
        <f t="shared" si="1"/>
        <v>0</v>
      </c>
      <c r="AU104" s="79">
        <f>ROUND(AU105+AU106+SUM(AU109:AU111),5)</f>
        <v>593.86744999999996</v>
      </c>
      <c r="AV104" s="78">
        <f>ROUND(AZ104*L29,2)</f>
        <v>0</v>
      </c>
      <c r="AW104" s="78">
        <f>ROUND(BA104*L30,2)</f>
        <v>0</v>
      </c>
      <c r="AX104" s="78">
        <f>ROUND(BB104*L29,2)</f>
        <v>0</v>
      </c>
      <c r="AY104" s="78">
        <f>ROUND(BC104*L30,2)</f>
        <v>0</v>
      </c>
      <c r="AZ104" s="78">
        <f>ROUND(AZ105+AZ106+SUM(AZ109:AZ111),2)</f>
        <v>0</v>
      </c>
      <c r="BA104" s="78">
        <f>ROUND(BA105+BA106+SUM(BA109:BA111),2)</f>
        <v>0</v>
      </c>
      <c r="BB104" s="78">
        <f>ROUND(BB105+BB106+SUM(BB109:BB111),2)</f>
        <v>0</v>
      </c>
      <c r="BC104" s="78">
        <f>ROUND(BC105+BC106+SUM(BC109:BC111),2)</f>
        <v>0</v>
      </c>
      <c r="BD104" s="80">
        <f>ROUND(BD105+BD106+SUM(BD109:BD111),2)</f>
        <v>0</v>
      </c>
      <c r="BS104" s="81" t="s">
        <v>72</v>
      </c>
      <c r="BT104" s="81" t="s">
        <v>80</v>
      </c>
      <c r="BU104" s="81" t="s">
        <v>74</v>
      </c>
      <c r="BV104" s="81" t="s">
        <v>75</v>
      </c>
      <c r="BW104" s="81" t="s">
        <v>112</v>
      </c>
      <c r="BX104" s="81" t="s">
        <v>4</v>
      </c>
      <c r="CL104" s="81" t="s">
        <v>1</v>
      </c>
      <c r="CM104" s="81" t="s">
        <v>73</v>
      </c>
    </row>
    <row r="105" spans="1:91" s="4" customFormat="1" ht="16.5" customHeight="1">
      <c r="A105" s="82" t="s">
        <v>82</v>
      </c>
      <c r="B105" s="45"/>
      <c r="C105" s="10"/>
      <c r="D105" s="10"/>
      <c r="E105" s="203" t="s">
        <v>113</v>
      </c>
      <c r="F105" s="203"/>
      <c r="G105" s="203"/>
      <c r="H105" s="203"/>
      <c r="I105" s="203"/>
      <c r="J105" s="10"/>
      <c r="K105" s="203" t="s">
        <v>114</v>
      </c>
      <c r="L105" s="203"/>
      <c r="M105" s="203"/>
      <c r="N105" s="203"/>
      <c r="O105" s="203"/>
      <c r="P105" s="203"/>
      <c r="Q105" s="203"/>
      <c r="R105" s="203"/>
      <c r="S105" s="203"/>
      <c r="T105" s="203"/>
      <c r="U105" s="203"/>
      <c r="V105" s="203"/>
      <c r="W105" s="203"/>
      <c r="X105" s="203"/>
      <c r="Y105" s="203"/>
      <c r="Z105" s="203"/>
      <c r="AA105" s="203"/>
      <c r="AB105" s="203"/>
      <c r="AC105" s="203"/>
      <c r="AD105" s="203"/>
      <c r="AE105" s="203"/>
      <c r="AF105" s="203"/>
      <c r="AG105" s="186">
        <f>'002.1 - 1. časť ASR + ST ...'!J32</f>
        <v>0</v>
      </c>
      <c r="AH105" s="187"/>
      <c r="AI105" s="187"/>
      <c r="AJ105" s="187"/>
      <c r="AK105" s="187"/>
      <c r="AL105" s="187"/>
      <c r="AM105" s="187"/>
      <c r="AN105" s="186">
        <f t="shared" si="0"/>
        <v>0</v>
      </c>
      <c r="AO105" s="187"/>
      <c r="AP105" s="187"/>
      <c r="AQ105" s="83" t="s">
        <v>85</v>
      </c>
      <c r="AR105" s="45"/>
      <c r="AS105" s="84">
        <v>0</v>
      </c>
      <c r="AT105" s="85">
        <f t="shared" si="1"/>
        <v>0</v>
      </c>
      <c r="AU105" s="86">
        <f>'002.1 - 1. časť ASR + ST ...'!P137</f>
        <v>593.86745369000005</v>
      </c>
      <c r="AV105" s="85">
        <f>'002.1 - 1. časť ASR + ST ...'!J35</f>
        <v>0</v>
      </c>
      <c r="AW105" s="85">
        <f>'002.1 - 1. časť ASR + ST ...'!J36</f>
        <v>0</v>
      </c>
      <c r="AX105" s="85">
        <f>'002.1 - 1. časť ASR + ST ...'!J37</f>
        <v>0</v>
      </c>
      <c r="AY105" s="85">
        <f>'002.1 - 1. časť ASR + ST ...'!J38</f>
        <v>0</v>
      </c>
      <c r="AZ105" s="85">
        <f>'002.1 - 1. časť ASR + ST ...'!F35</f>
        <v>0</v>
      </c>
      <c r="BA105" s="85">
        <f>'002.1 - 1. časť ASR + ST ...'!F36</f>
        <v>0</v>
      </c>
      <c r="BB105" s="85">
        <f>'002.1 - 1. časť ASR + ST ...'!F37</f>
        <v>0</v>
      </c>
      <c r="BC105" s="85">
        <f>'002.1 - 1. časť ASR + ST ...'!F38</f>
        <v>0</v>
      </c>
      <c r="BD105" s="87">
        <f>'002.1 - 1. časť ASR + ST ...'!F39</f>
        <v>0</v>
      </c>
      <c r="BT105" s="21" t="s">
        <v>86</v>
      </c>
      <c r="BV105" s="21" t="s">
        <v>75</v>
      </c>
      <c r="BW105" s="21" t="s">
        <v>115</v>
      </c>
      <c r="BX105" s="21" t="s">
        <v>112</v>
      </c>
      <c r="CL105" s="21" t="s">
        <v>1</v>
      </c>
    </row>
    <row r="106" spans="1:91" s="4" customFormat="1" ht="16.5" customHeight="1">
      <c r="B106" s="45"/>
      <c r="C106" s="10"/>
      <c r="D106" s="10"/>
      <c r="E106" s="203" t="s">
        <v>116</v>
      </c>
      <c r="F106" s="203"/>
      <c r="G106" s="203"/>
      <c r="H106" s="203"/>
      <c r="I106" s="203"/>
      <c r="J106" s="10"/>
      <c r="K106" s="203" t="s">
        <v>89</v>
      </c>
      <c r="L106" s="203"/>
      <c r="M106" s="203"/>
      <c r="N106" s="203"/>
      <c r="O106" s="203"/>
      <c r="P106" s="203"/>
      <c r="Q106" s="203"/>
      <c r="R106" s="203"/>
      <c r="S106" s="203"/>
      <c r="T106" s="203"/>
      <c r="U106" s="203"/>
      <c r="V106" s="203"/>
      <c r="W106" s="203"/>
      <c r="X106" s="203"/>
      <c r="Y106" s="203"/>
      <c r="Z106" s="203"/>
      <c r="AA106" s="203"/>
      <c r="AB106" s="203"/>
      <c r="AC106" s="203"/>
      <c r="AD106" s="203"/>
      <c r="AE106" s="203"/>
      <c r="AF106" s="203"/>
      <c r="AG106" s="214">
        <f>ROUND(SUM(AG107:AG108),2)</f>
        <v>0</v>
      </c>
      <c r="AH106" s="187"/>
      <c r="AI106" s="187"/>
      <c r="AJ106" s="187"/>
      <c r="AK106" s="187"/>
      <c r="AL106" s="187"/>
      <c r="AM106" s="187"/>
      <c r="AN106" s="186">
        <f t="shared" si="0"/>
        <v>0</v>
      </c>
      <c r="AO106" s="187"/>
      <c r="AP106" s="187"/>
      <c r="AQ106" s="83" t="s">
        <v>85</v>
      </c>
      <c r="AR106" s="45"/>
      <c r="AS106" s="84">
        <f>ROUND(SUM(AS107:AS108),2)</f>
        <v>0</v>
      </c>
      <c r="AT106" s="85">
        <f t="shared" si="1"/>
        <v>0</v>
      </c>
      <c r="AU106" s="86">
        <f>ROUND(SUM(AU107:AU108),5)</f>
        <v>0</v>
      </c>
      <c r="AV106" s="85">
        <f>ROUND(AZ106*L29,2)</f>
        <v>0</v>
      </c>
      <c r="AW106" s="85">
        <f>ROUND(BA106*L30,2)</f>
        <v>0</v>
      </c>
      <c r="AX106" s="85">
        <f>ROUND(BB106*L29,2)</f>
        <v>0</v>
      </c>
      <c r="AY106" s="85">
        <f>ROUND(BC106*L30,2)</f>
        <v>0</v>
      </c>
      <c r="AZ106" s="85">
        <f>ROUND(SUM(AZ107:AZ108),2)</f>
        <v>0</v>
      </c>
      <c r="BA106" s="85">
        <f>ROUND(SUM(BA107:BA108),2)</f>
        <v>0</v>
      </c>
      <c r="BB106" s="85">
        <f>ROUND(SUM(BB107:BB108),2)</f>
        <v>0</v>
      </c>
      <c r="BC106" s="85">
        <f>ROUND(SUM(BC107:BC108),2)</f>
        <v>0</v>
      </c>
      <c r="BD106" s="87">
        <f>ROUND(SUM(BD107:BD108),2)</f>
        <v>0</v>
      </c>
      <c r="BS106" s="21" t="s">
        <v>72</v>
      </c>
      <c r="BT106" s="21" t="s">
        <v>86</v>
      </c>
      <c r="BU106" s="21" t="s">
        <v>74</v>
      </c>
      <c r="BV106" s="21" t="s">
        <v>75</v>
      </c>
      <c r="BW106" s="21" t="s">
        <v>117</v>
      </c>
      <c r="BX106" s="21" t="s">
        <v>112</v>
      </c>
      <c r="CL106" s="21" t="s">
        <v>1</v>
      </c>
    </row>
    <row r="107" spans="1:91" s="4" customFormat="1" ht="16.5" customHeight="1">
      <c r="A107" s="82" t="s">
        <v>82</v>
      </c>
      <c r="B107" s="45"/>
      <c r="C107" s="10"/>
      <c r="D107" s="10"/>
      <c r="E107" s="10"/>
      <c r="F107" s="203" t="s">
        <v>118</v>
      </c>
      <c r="G107" s="203"/>
      <c r="H107" s="203"/>
      <c r="I107" s="203"/>
      <c r="J107" s="203"/>
      <c r="K107" s="10"/>
      <c r="L107" s="203" t="s">
        <v>119</v>
      </c>
      <c r="M107" s="203"/>
      <c r="N107" s="203"/>
      <c r="O107" s="203"/>
      <c r="P107" s="203"/>
      <c r="Q107" s="203"/>
      <c r="R107" s="203"/>
      <c r="S107" s="203"/>
      <c r="T107" s="203"/>
      <c r="U107" s="203"/>
      <c r="V107" s="203"/>
      <c r="W107" s="203"/>
      <c r="X107" s="203"/>
      <c r="Y107" s="203"/>
      <c r="Z107" s="203"/>
      <c r="AA107" s="203"/>
      <c r="AB107" s="203"/>
      <c r="AC107" s="203"/>
      <c r="AD107" s="203"/>
      <c r="AE107" s="203"/>
      <c r="AF107" s="203"/>
      <c r="AG107" s="186">
        <f>'002.2.1 - Kanalizačná prí...'!J34</f>
        <v>0</v>
      </c>
      <c r="AH107" s="187"/>
      <c r="AI107" s="187"/>
      <c r="AJ107" s="187"/>
      <c r="AK107" s="187"/>
      <c r="AL107" s="187"/>
      <c r="AM107" s="187"/>
      <c r="AN107" s="186">
        <f t="shared" si="0"/>
        <v>0</v>
      </c>
      <c r="AO107" s="187"/>
      <c r="AP107" s="187"/>
      <c r="AQ107" s="83" t="s">
        <v>85</v>
      </c>
      <c r="AR107" s="45"/>
      <c r="AS107" s="84">
        <v>0</v>
      </c>
      <c r="AT107" s="85">
        <f t="shared" si="1"/>
        <v>0</v>
      </c>
      <c r="AU107" s="86">
        <f>'002.2.1 - Kanalizačná prí...'!P129</f>
        <v>0</v>
      </c>
      <c r="AV107" s="85">
        <f>'002.2.1 - Kanalizačná prí...'!J37</f>
        <v>0</v>
      </c>
      <c r="AW107" s="85">
        <f>'002.2.1 - Kanalizačná prí...'!J38</f>
        <v>0</v>
      </c>
      <c r="AX107" s="85">
        <f>'002.2.1 - Kanalizačná prí...'!J39</f>
        <v>0</v>
      </c>
      <c r="AY107" s="85">
        <f>'002.2.1 - Kanalizačná prí...'!J40</f>
        <v>0</v>
      </c>
      <c r="AZ107" s="85">
        <f>'002.2.1 - Kanalizačná prí...'!F37</f>
        <v>0</v>
      </c>
      <c r="BA107" s="85">
        <f>'002.2.1 - Kanalizačná prí...'!F38</f>
        <v>0</v>
      </c>
      <c r="BB107" s="85">
        <f>'002.2.1 - Kanalizačná prí...'!F39</f>
        <v>0</v>
      </c>
      <c r="BC107" s="85">
        <f>'002.2.1 - Kanalizačná prí...'!F40</f>
        <v>0</v>
      </c>
      <c r="BD107" s="87">
        <f>'002.2.1 - Kanalizačná prí...'!F41</f>
        <v>0</v>
      </c>
      <c r="BT107" s="21" t="s">
        <v>93</v>
      </c>
      <c r="BV107" s="21" t="s">
        <v>75</v>
      </c>
      <c r="BW107" s="21" t="s">
        <v>120</v>
      </c>
      <c r="BX107" s="21" t="s">
        <v>117</v>
      </c>
      <c r="CL107" s="21" t="s">
        <v>1</v>
      </c>
    </row>
    <row r="108" spans="1:91" s="4" customFormat="1" ht="16.5" customHeight="1">
      <c r="A108" s="82" t="s">
        <v>82</v>
      </c>
      <c r="B108" s="45"/>
      <c r="C108" s="10"/>
      <c r="D108" s="10"/>
      <c r="E108" s="10"/>
      <c r="F108" s="203" t="s">
        <v>121</v>
      </c>
      <c r="G108" s="203"/>
      <c r="H108" s="203"/>
      <c r="I108" s="203"/>
      <c r="J108" s="203"/>
      <c r="K108" s="10"/>
      <c r="L108" s="203" t="s">
        <v>96</v>
      </c>
      <c r="M108" s="203"/>
      <c r="N108" s="203"/>
      <c r="O108" s="203"/>
      <c r="P108" s="203"/>
      <c r="Q108" s="203"/>
      <c r="R108" s="203"/>
      <c r="S108" s="203"/>
      <c r="T108" s="203"/>
      <c r="U108" s="203"/>
      <c r="V108" s="203"/>
      <c r="W108" s="203"/>
      <c r="X108" s="203"/>
      <c r="Y108" s="203"/>
      <c r="Z108" s="203"/>
      <c r="AA108" s="203"/>
      <c r="AB108" s="203"/>
      <c r="AC108" s="203"/>
      <c r="AD108" s="203"/>
      <c r="AE108" s="203"/>
      <c r="AF108" s="203"/>
      <c r="AG108" s="186">
        <f>'002.2.2 - Vnútorné inštal...'!J34</f>
        <v>0</v>
      </c>
      <c r="AH108" s="187"/>
      <c r="AI108" s="187"/>
      <c r="AJ108" s="187"/>
      <c r="AK108" s="187"/>
      <c r="AL108" s="187"/>
      <c r="AM108" s="187"/>
      <c r="AN108" s="186">
        <f t="shared" si="0"/>
        <v>0</v>
      </c>
      <c r="AO108" s="187"/>
      <c r="AP108" s="187"/>
      <c r="AQ108" s="83" t="s">
        <v>85</v>
      </c>
      <c r="AR108" s="45"/>
      <c r="AS108" s="84">
        <v>0</v>
      </c>
      <c r="AT108" s="85">
        <f t="shared" si="1"/>
        <v>0</v>
      </c>
      <c r="AU108" s="86">
        <f>'002.2.2 - Vnútorné inštal...'!P128</f>
        <v>0</v>
      </c>
      <c r="AV108" s="85">
        <f>'002.2.2 - Vnútorné inštal...'!J37</f>
        <v>0</v>
      </c>
      <c r="AW108" s="85">
        <f>'002.2.2 - Vnútorné inštal...'!J38</f>
        <v>0</v>
      </c>
      <c r="AX108" s="85">
        <f>'002.2.2 - Vnútorné inštal...'!J39</f>
        <v>0</v>
      </c>
      <c r="AY108" s="85">
        <f>'002.2.2 - Vnútorné inštal...'!J40</f>
        <v>0</v>
      </c>
      <c r="AZ108" s="85">
        <f>'002.2.2 - Vnútorné inštal...'!F37</f>
        <v>0</v>
      </c>
      <c r="BA108" s="85">
        <f>'002.2.2 - Vnútorné inštal...'!F38</f>
        <v>0</v>
      </c>
      <c r="BB108" s="85">
        <f>'002.2.2 - Vnútorné inštal...'!F39</f>
        <v>0</v>
      </c>
      <c r="BC108" s="85">
        <f>'002.2.2 - Vnútorné inštal...'!F40</f>
        <v>0</v>
      </c>
      <c r="BD108" s="87">
        <f>'002.2.2 - Vnútorné inštal...'!F41</f>
        <v>0</v>
      </c>
      <c r="BT108" s="21" t="s">
        <v>93</v>
      </c>
      <c r="BV108" s="21" t="s">
        <v>75</v>
      </c>
      <c r="BW108" s="21" t="s">
        <v>122</v>
      </c>
      <c r="BX108" s="21" t="s">
        <v>117</v>
      </c>
      <c r="CL108" s="21" t="s">
        <v>1</v>
      </c>
    </row>
    <row r="109" spans="1:91" s="4" customFormat="1" ht="16.5" customHeight="1">
      <c r="A109" s="82" t="s">
        <v>82</v>
      </c>
      <c r="B109" s="45"/>
      <c r="C109" s="10"/>
      <c r="D109" s="10"/>
      <c r="E109" s="203" t="s">
        <v>123</v>
      </c>
      <c r="F109" s="203"/>
      <c r="G109" s="203"/>
      <c r="H109" s="203"/>
      <c r="I109" s="203"/>
      <c r="J109" s="10"/>
      <c r="K109" s="203" t="s">
        <v>99</v>
      </c>
      <c r="L109" s="203"/>
      <c r="M109" s="203"/>
      <c r="N109" s="203"/>
      <c r="O109" s="203"/>
      <c r="P109" s="203"/>
      <c r="Q109" s="203"/>
      <c r="R109" s="203"/>
      <c r="S109" s="203"/>
      <c r="T109" s="203"/>
      <c r="U109" s="203"/>
      <c r="V109" s="203"/>
      <c r="W109" s="203"/>
      <c r="X109" s="203"/>
      <c r="Y109" s="203"/>
      <c r="Z109" s="203"/>
      <c r="AA109" s="203"/>
      <c r="AB109" s="203"/>
      <c r="AC109" s="203"/>
      <c r="AD109" s="203"/>
      <c r="AE109" s="203"/>
      <c r="AF109" s="203"/>
      <c r="AG109" s="186">
        <f>'002.3 - 3. časť UVK'!J32</f>
        <v>0</v>
      </c>
      <c r="AH109" s="187"/>
      <c r="AI109" s="187"/>
      <c r="AJ109" s="187"/>
      <c r="AK109" s="187"/>
      <c r="AL109" s="187"/>
      <c r="AM109" s="187"/>
      <c r="AN109" s="186">
        <f t="shared" si="0"/>
        <v>0</v>
      </c>
      <c r="AO109" s="187"/>
      <c r="AP109" s="187"/>
      <c r="AQ109" s="83" t="s">
        <v>85</v>
      </c>
      <c r="AR109" s="45"/>
      <c r="AS109" s="84">
        <v>0</v>
      </c>
      <c r="AT109" s="85">
        <f t="shared" si="1"/>
        <v>0</v>
      </c>
      <c r="AU109" s="86">
        <f>'002.3 - 3. časť UVK'!P131</f>
        <v>0</v>
      </c>
      <c r="AV109" s="85">
        <f>'002.3 - 3. časť UVK'!J35</f>
        <v>0</v>
      </c>
      <c r="AW109" s="85">
        <f>'002.3 - 3. časť UVK'!J36</f>
        <v>0</v>
      </c>
      <c r="AX109" s="85">
        <f>'002.3 - 3. časť UVK'!J37</f>
        <v>0</v>
      </c>
      <c r="AY109" s="85">
        <f>'002.3 - 3. časť UVK'!J38</f>
        <v>0</v>
      </c>
      <c r="AZ109" s="85">
        <f>'002.3 - 3. časť UVK'!F35</f>
        <v>0</v>
      </c>
      <c r="BA109" s="85">
        <f>'002.3 - 3. časť UVK'!F36</f>
        <v>0</v>
      </c>
      <c r="BB109" s="85">
        <f>'002.3 - 3. časť UVK'!F37</f>
        <v>0</v>
      </c>
      <c r="BC109" s="85">
        <f>'002.3 - 3. časť UVK'!F38</f>
        <v>0</v>
      </c>
      <c r="BD109" s="87">
        <f>'002.3 - 3. časť UVK'!F39</f>
        <v>0</v>
      </c>
      <c r="BT109" s="21" t="s">
        <v>86</v>
      </c>
      <c r="BV109" s="21" t="s">
        <v>75</v>
      </c>
      <c r="BW109" s="21" t="s">
        <v>124</v>
      </c>
      <c r="BX109" s="21" t="s">
        <v>112</v>
      </c>
      <c r="CL109" s="21" t="s">
        <v>1</v>
      </c>
    </row>
    <row r="110" spans="1:91" s="4" customFormat="1" ht="25.5" customHeight="1">
      <c r="A110" s="82" t="s">
        <v>82</v>
      </c>
      <c r="B110" s="45"/>
      <c r="C110" s="10"/>
      <c r="D110" s="10"/>
      <c r="E110" s="203" t="s">
        <v>125</v>
      </c>
      <c r="F110" s="203"/>
      <c r="G110" s="203"/>
      <c r="H110" s="203"/>
      <c r="I110" s="203"/>
      <c r="J110" s="10"/>
      <c r="K110" s="203" t="s">
        <v>126</v>
      </c>
      <c r="L110" s="203"/>
      <c r="M110" s="203"/>
      <c r="N110" s="203"/>
      <c r="O110" s="203"/>
      <c r="P110" s="203"/>
      <c r="Q110" s="203"/>
      <c r="R110" s="203"/>
      <c r="S110" s="203"/>
      <c r="T110" s="203"/>
      <c r="U110" s="203"/>
      <c r="V110" s="203"/>
      <c r="W110" s="203"/>
      <c r="X110" s="203"/>
      <c r="Y110" s="203"/>
      <c r="Z110" s="203"/>
      <c r="AA110" s="203"/>
      <c r="AB110" s="203"/>
      <c r="AC110" s="203"/>
      <c r="AD110" s="203"/>
      <c r="AE110" s="203"/>
      <c r="AF110" s="203"/>
      <c r="AG110" s="186">
        <f>'002.4 - 4. časť PL (výkaz...'!J32</f>
        <v>0</v>
      </c>
      <c r="AH110" s="187"/>
      <c r="AI110" s="187"/>
      <c r="AJ110" s="187"/>
      <c r="AK110" s="187"/>
      <c r="AL110" s="187"/>
      <c r="AM110" s="187"/>
      <c r="AN110" s="186">
        <f t="shared" si="0"/>
        <v>0</v>
      </c>
      <c r="AO110" s="187"/>
      <c r="AP110" s="187"/>
      <c r="AQ110" s="83" t="s">
        <v>85</v>
      </c>
      <c r="AR110" s="45"/>
      <c r="AS110" s="84">
        <v>0</v>
      </c>
      <c r="AT110" s="85">
        <f t="shared" si="1"/>
        <v>0</v>
      </c>
      <c r="AU110" s="86">
        <f>'002.4 - 4. časť PL (výkaz...'!P129</f>
        <v>0</v>
      </c>
      <c r="AV110" s="85">
        <f>'002.4 - 4. časť PL (výkaz...'!J35</f>
        <v>0</v>
      </c>
      <c r="AW110" s="85">
        <f>'002.4 - 4. časť PL (výkaz...'!J36</f>
        <v>0</v>
      </c>
      <c r="AX110" s="85">
        <f>'002.4 - 4. časť PL (výkaz...'!J37</f>
        <v>0</v>
      </c>
      <c r="AY110" s="85">
        <f>'002.4 - 4. časť PL (výkaz...'!J38</f>
        <v>0</v>
      </c>
      <c r="AZ110" s="85">
        <f>'002.4 - 4. časť PL (výkaz...'!F35</f>
        <v>0</v>
      </c>
      <c r="BA110" s="85">
        <f>'002.4 - 4. časť PL (výkaz...'!F36</f>
        <v>0</v>
      </c>
      <c r="BB110" s="85">
        <f>'002.4 - 4. časť PL (výkaz...'!F37</f>
        <v>0</v>
      </c>
      <c r="BC110" s="85">
        <f>'002.4 - 4. časť PL (výkaz...'!F38</f>
        <v>0</v>
      </c>
      <c r="BD110" s="87">
        <f>'002.4 - 4. časť PL (výkaz...'!F39</f>
        <v>0</v>
      </c>
      <c r="BT110" s="21" t="s">
        <v>86</v>
      </c>
      <c r="BV110" s="21" t="s">
        <v>75</v>
      </c>
      <c r="BW110" s="21" t="s">
        <v>127</v>
      </c>
      <c r="BX110" s="21" t="s">
        <v>112</v>
      </c>
      <c r="CL110" s="21" t="s">
        <v>1</v>
      </c>
    </row>
    <row r="111" spans="1:91" s="4" customFormat="1" ht="38.25" customHeight="1">
      <c r="A111" s="82" t="s">
        <v>82</v>
      </c>
      <c r="B111" s="45"/>
      <c r="C111" s="10"/>
      <c r="D111" s="10"/>
      <c r="E111" s="203" t="s">
        <v>128</v>
      </c>
      <c r="F111" s="203"/>
      <c r="G111" s="203"/>
      <c r="H111" s="203"/>
      <c r="I111" s="203"/>
      <c r="J111" s="10"/>
      <c r="K111" s="203" t="s">
        <v>129</v>
      </c>
      <c r="L111" s="203"/>
      <c r="M111" s="203"/>
      <c r="N111" s="203"/>
      <c r="O111" s="203"/>
      <c r="P111" s="203"/>
      <c r="Q111" s="203"/>
      <c r="R111" s="203"/>
      <c r="S111" s="203"/>
      <c r="T111" s="203"/>
      <c r="U111" s="203"/>
      <c r="V111" s="203"/>
      <c r="W111" s="203"/>
      <c r="X111" s="203"/>
      <c r="Y111" s="203"/>
      <c r="Z111" s="203"/>
      <c r="AA111" s="203"/>
      <c r="AB111" s="203"/>
      <c r="AC111" s="203"/>
      <c r="AD111" s="203"/>
      <c r="AE111" s="203"/>
      <c r="AF111" s="203"/>
      <c r="AG111" s="186">
        <f>'002.5 - 5. časť Kotolňa (...'!J32</f>
        <v>0</v>
      </c>
      <c r="AH111" s="187"/>
      <c r="AI111" s="187"/>
      <c r="AJ111" s="187"/>
      <c r="AK111" s="187"/>
      <c r="AL111" s="187"/>
      <c r="AM111" s="187"/>
      <c r="AN111" s="186">
        <f t="shared" si="0"/>
        <v>0</v>
      </c>
      <c r="AO111" s="187"/>
      <c r="AP111" s="187"/>
      <c r="AQ111" s="83" t="s">
        <v>85</v>
      </c>
      <c r="AR111" s="45"/>
      <c r="AS111" s="88">
        <v>0</v>
      </c>
      <c r="AT111" s="89">
        <f t="shared" si="1"/>
        <v>0</v>
      </c>
      <c r="AU111" s="90">
        <f>'002.5 - 5. časť Kotolňa (...'!P129</f>
        <v>0</v>
      </c>
      <c r="AV111" s="89">
        <f>'002.5 - 5. časť Kotolňa (...'!J35</f>
        <v>0</v>
      </c>
      <c r="AW111" s="89">
        <f>'002.5 - 5. časť Kotolňa (...'!J36</f>
        <v>0</v>
      </c>
      <c r="AX111" s="89">
        <f>'002.5 - 5. časť Kotolňa (...'!J37</f>
        <v>0</v>
      </c>
      <c r="AY111" s="89">
        <f>'002.5 - 5. časť Kotolňa (...'!J38</f>
        <v>0</v>
      </c>
      <c r="AZ111" s="89">
        <f>'002.5 - 5. časť Kotolňa (...'!F35</f>
        <v>0</v>
      </c>
      <c r="BA111" s="89">
        <f>'002.5 - 5. časť Kotolňa (...'!F36</f>
        <v>0</v>
      </c>
      <c r="BB111" s="89">
        <f>'002.5 - 5. časť Kotolňa (...'!F37</f>
        <v>0</v>
      </c>
      <c r="BC111" s="89">
        <f>'002.5 - 5. časť Kotolňa (...'!F38</f>
        <v>0</v>
      </c>
      <c r="BD111" s="91">
        <f>'002.5 - 5. časť Kotolňa (...'!F39</f>
        <v>0</v>
      </c>
      <c r="BT111" s="21" t="s">
        <v>86</v>
      </c>
      <c r="BV111" s="21" t="s">
        <v>75</v>
      </c>
      <c r="BW111" s="21" t="s">
        <v>130</v>
      </c>
      <c r="BX111" s="21" t="s">
        <v>112</v>
      </c>
      <c r="CL111" s="21" t="s">
        <v>1</v>
      </c>
    </row>
    <row r="112" spans="1:91" s="2" customFormat="1" ht="30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7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</row>
    <row r="113" spans="1:57" s="2" customFormat="1" ht="6.95" customHeight="1">
      <c r="A113" s="26"/>
      <c r="B113" s="41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27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</row>
  </sheetData>
  <mergeCells count="104">
    <mergeCell ref="AN102:AP102"/>
    <mergeCell ref="AN103:AP103"/>
    <mergeCell ref="AN104:AP104"/>
    <mergeCell ref="AN105:AP105"/>
    <mergeCell ref="AN106:AP106"/>
    <mergeCell ref="AN107:AP107"/>
    <mergeCell ref="AN94:AP94"/>
    <mergeCell ref="C92:G92"/>
    <mergeCell ref="D95:H95"/>
    <mergeCell ref="E96:I96"/>
    <mergeCell ref="E97:I97"/>
    <mergeCell ref="F98:J98"/>
    <mergeCell ref="F99:J99"/>
    <mergeCell ref="K96:AF96"/>
    <mergeCell ref="K97:AF97"/>
    <mergeCell ref="L98:AF98"/>
    <mergeCell ref="L99:AF99"/>
    <mergeCell ref="K100:AF100"/>
    <mergeCell ref="K101:AF101"/>
    <mergeCell ref="K102:AF102"/>
    <mergeCell ref="K103:AF103"/>
    <mergeCell ref="J104:AF104"/>
    <mergeCell ref="AS89:AT91"/>
    <mergeCell ref="AM90:AP90"/>
    <mergeCell ref="AG95:AM95"/>
    <mergeCell ref="AG96:AM96"/>
    <mergeCell ref="AG97:AM97"/>
    <mergeCell ref="AG98:AM98"/>
    <mergeCell ref="AG99:AM99"/>
    <mergeCell ref="AG100:AM100"/>
    <mergeCell ref="AG101:AM101"/>
    <mergeCell ref="AG94:AM94"/>
    <mergeCell ref="AG92:AM92"/>
    <mergeCell ref="AN92:AP92"/>
    <mergeCell ref="AN100:AP100"/>
    <mergeCell ref="AN95:AP95"/>
    <mergeCell ref="AN96:AP96"/>
    <mergeCell ref="AN97:AP97"/>
    <mergeCell ref="AN98:AP98"/>
    <mergeCell ref="AN99:AP99"/>
    <mergeCell ref="AN101:AP101"/>
    <mergeCell ref="E111:I111"/>
    <mergeCell ref="AG107:AM107"/>
    <mergeCell ref="AG105:AM105"/>
    <mergeCell ref="AG106:AM106"/>
    <mergeCell ref="AG108:AM108"/>
    <mergeCell ref="AG109:AM109"/>
    <mergeCell ref="AG110:AM110"/>
    <mergeCell ref="AG111:AM111"/>
    <mergeCell ref="L107:AF107"/>
    <mergeCell ref="K106:AF106"/>
    <mergeCell ref="L108:AF108"/>
    <mergeCell ref="K109:AF109"/>
    <mergeCell ref="K110:AF110"/>
    <mergeCell ref="K111:AF111"/>
    <mergeCell ref="K105:AF105"/>
    <mergeCell ref="W30:AE30"/>
    <mergeCell ref="W31:AE31"/>
    <mergeCell ref="W33:AE33"/>
    <mergeCell ref="X35:AB35"/>
    <mergeCell ref="AK35:AO35"/>
    <mergeCell ref="E110:I110"/>
    <mergeCell ref="E100:I100"/>
    <mergeCell ref="E101:I101"/>
    <mergeCell ref="E102:I102"/>
    <mergeCell ref="E103:I103"/>
    <mergeCell ref="D104:H104"/>
    <mergeCell ref="E105:I105"/>
    <mergeCell ref="E106:I106"/>
    <mergeCell ref="F107:J107"/>
    <mergeCell ref="F108:J108"/>
    <mergeCell ref="E109:I109"/>
    <mergeCell ref="AM89:AP89"/>
    <mergeCell ref="AG102:AM102"/>
    <mergeCell ref="AG103:AM103"/>
    <mergeCell ref="AG104:AM104"/>
    <mergeCell ref="L85:AO85"/>
    <mergeCell ref="AM87:AN87"/>
    <mergeCell ref="I92:AF92"/>
    <mergeCell ref="J95:AF95"/>
    <mergeCell ref="AN109:AP109"/>
    <mergeCell ref="AN108:AP108"/>
    <mergeCell ref="AN110:AP110"/>
    <mergeCell ref="AN111:AP111"/>
    <mergeCell ref="K5:AO5"/>
    <mergeCell ref="K6:AO6"/>
    <mergeCell ref="AR2:BE2"/>
    <mergeCell ref="E23:AN23"/>
    <mergeCell ref="AK26:AO26"/>
    <mergeCell ref="L28:P28"/>
    <mergeCell ref="W28:AE28"/>
    <mergeCell ref="AK28:AO28"/>
    <mergeCell ref="AK29:AO29"/>
    <mergeCell ref="L29:P29"/>
    <mergeCell ref="AK30:AO30"/>
    <mergeCell ref="L30:P30"/>
    <mergeCell ref="AK31:AO31"/>
    <mergeCell ref="L31:P31"/>
    <mergeCell ref="AK32:AO32"/>
    <mergeCell ref="L32:P32"/>
    <mergeCell ref="AK33:AO33"/>
    <mergeCell ref="L33:P33"/>
    <mergeCell ref="W29:AE29"/>
    <mergeCell ref="W32:AE32"/>
  </mergeCells>
  <hyperlinks>
    <hyperlink ref="A96" location="'001.1 - 1. časť ASR + ST ...'!C2" display="/"/>
    <hyperlink ref="A98" location="'001.2.1 - Kanalizačná prí...'!C2" display="/"/>
    <hyperlink ref="A99" location="'001.2.2 - Vnútorné inštal...'!C2" display="/"/>
    <hyperlink ref="A100" location="'001.3 - 3. časť UVK'!C2" display="/"/>
    <hyperlink ref="A101" location="'001.4 - 4. časť ELI'!C2" display="/"/>
    <hyperlink ref="A102" location="'001.5 - 5. časť PL (výkaz...'!C2" display="/"/>
    <hyperlink ref="A103" location="'001.6 - 6. časť Kotolňa (...'!C2" display="/"/>
    <hyperlink ref="A105" location="'002.1 - 1. časť ASR + ST ...'!C2" display="/"/>
    <hyperlink ref="A107" location="'002.2.1 - Kanalizačná prí...'!C2" display="/"/>
    <hyperlink ref="A108" location="'002.2.2 - Vnútorné inštal...'!C2" display="/"/>
    <hyperlink ref="A109" location="'002.3 - 3. časť UVK'!C2" display="/"/>
    <hyperlink ref="A110" location="'002.4 - 4. časť PL (výkaz...'!C2" display="/"/>
    <hyperlink ref="A111" location="'002.5 - 5. časť Kotolňa (...'!C2" display="/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55"/>
  <sheetViews>
    <sheetView showGridLines="0" topLeftCell="A126" workbookViewId="0">
      <selection activeCell="I154" sqref="I131:I15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191" t="s">
        <v>5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4" t="s">
        <v>120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6" ht="12.75">
      <c r="B8" s="17"/>
      <c r="D8" s="23" t="s">
        <v>132</v>
      </c>
      <c r="L8" s="17"/>
    </row>
    <row r="9" spans="1:46" s="1" customFormat="1" ht="16.5" customHeight="1">
      <c r="B9" s="17"/>
      <c r="E9" s="226" t="s">
        <v>2194</v>
      </c>
      <c r="F9" s="189"/>
      <c r="G9" s="189"/>
      <c r="H9" s="189"/>
      <c r="L9" s="17"/>
    </row>
    <row r="10" spans="1:46" s="1" customFormat="1" ht="12" customHeight="1">
      <c r="B10" s="17"/>
      <c r="D10" s="23" t="s">
        <v>134</v>
      </c>
      <c r="L10" s="17"/>
    </row>
    <row r="11" spans="1:46" s="2" customFormat="1" ht="16.5" customHeight="1">
      <c r="A11" s="26"/>
      <c r="B11" s="27"/>
      <c r="C11" s="26"/>
      <c r="D11" s="26"/>
      <c r="E11" s="228" t="s">
        <v>2339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1491</v>
      </c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6.5" customHeight="1">
      <c r="A13" s="26"/>
      <c r="B13" s="27"/>
      <c r="C13" s="26"/>
      <c r="D13" s="26"/>
      <c r="E13" s="209" t="s">
        <v>2340</v>
      </c>
      <c r="F13" s="225"/>
      <c r="G13" s="225"/>
      <c r="H13" s="225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15</v>
      </c>
      <c r="E15" s="26"/>
      <c r="F15" s="21" t="s">
        <v>1</v>
      </c>
      <c r="G15" s="26"/>
      <c r="H15" s="26"/>
      <c r="I15" s="23" t="s">
        <v>16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17</v>
      </c>
      <c r="E16" s="26"/>
      <c r="F16" s="21" t="s">
        <v>18</v>
      </c>
      <c r="G16" s="26"/>
      <c r="H16" s="26"/>
      <c r="I16" s="23" t="s">
        <v>19</v>
      </c>
      <c r="J16" s="49" t="str">
        <f>'Rekapitulácia stavby'!AN8</f>
        <v>15. 11. 2019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0.9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21</v>
      </c>
      <c r="E18" s="26"/>
      <c r="F18" s="26"/>
      <c r="G18" s="26"/>
      <c r="H18" s="26"/>
      <c r="I18" s="23" t="s">
        <v>22</v>
      </c>
      <c r="J18" s="21" t="str">
        <f>IF('Rekapitulácia stavby'!AN10="","",'Rekapitulácia stavby'!AN10)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tr">
        <f>IF('Rekapitulácia stavby'!E11="","",'Rekapitulácia stavby'!E11)</f>
        <v>obec Bačkov</v>
      </c>
      <c r="F19" s="26"/>
      <c r="G19" s="26"/>
      <c r="H19" s="26"/>
      <c r="I19" s="23" t="s">
        <v>24</v>
      </c>
      <c r="J19" s="21" t="str">
        <f>IF('Rekapitulácia stavby'!AN11="","",'Rekapitulácia stavby'!AN11)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25</v>
      </c>
      <c r="E21" s="26"/>
      <c r="F21" s="26"/>
      <c r="G21" s="26"/>
      <c r="H21" s="26"/>
      <c r="I21" s="23" t="s">
        <v>22</v>
      </c>
      <c r="J21" s="21" t="str">
        <f>'Rekapitulácia stavby'!AN13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188" t="str">
        <f>'Rekapitulácia stavby'!E14</f>
        <v xml:space="preserve"> </v>
      </c>
      <c r="F22" s="188"/>
      <c r="G22" s="188"/>
      <c r="H22" s="188"/>
      <c r="I22" s="23" t="s">
        <v>24</v>
      </c>
      <c r="J22" s="21" t="str">
        <f>'Rekapitulácia stavby'!AN14</f>
        <v/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27</v>
      </c>
      <c r="E24" s="26"/>
      <c r="F24" s="26"/>
      <c r="G24" s="26"/>
      <c r="H24" s="26"/>
      <c r="I24" s="23" t="s">
        <v>22</v>
      </c>
      <c r="J24" s="21" t="str">
        <f>IF('Rekapitulácia stavby'!AN16="","",'Rekapitulácia stavby'!AN16)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8" customHeight="1">
      <c r="A25" s="26"/>
      <c r="B25" s="27"/>
      <c r="C25" s="26"/>
      <c r="D25" s="26"/>
      <c r="E25" s="21" t="str">
        <f>IF('Rekapitulácia stavby'!E17="","",'Rekapitulácia stavby'!E17)</f>
        <v>Ing.arch.Lorinc, Ing.Soták</v>
      </c>
      <c r="F25" s="26"/>
      <c r="G25" s="26"/>
      <c r="H25" s="26"/>
      <c r="I25" s="23" t="s">
        <v>24</v>
      </c>
      <c r="J25" s="21" t="str">
        <f>IF('Rekapitulácia stavby'!AN17="","",'Rekapitulácia stavby'!AN17)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12" customHeight="1">
      <c r="A27" s="26"/>
      <c r="B27" s="27"/>
      <c r="C27" s="26"/>
      <c r="D27" s="23" t="s">
        <v>30</v>
      </c>
      <c r="E27" s="26"/>
      <c r="F27" s="26"/>
      <c r="G27" s="26"/>
      <c r="H27" s="26"/>
      <c r="I27" s="23" t="s">
        <v>22</v>
      </c>
      <c r="J27" s="21" t="s">
        <v>1</v>
      </c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8" customHeight="1">
      <c r="A28" s="26"/>
      <c r="B28" s="27"/>
      <c r="C28" s="26"/>
      <c r="D28" s="26"/>
      <c r="E28" s="21" t="s">
        <v>1493</v>
      </c>
      <c r="F28" s="26"/>
      <c r="G28" s="26"/>
      <c r="H28" s="26"/>
      <c r="I28" s="23" t="s">
        <v>24</v>
      </c>
      <c r="J28" s="21" t="s">
        <v>1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2" customHeight="1">
      <c r="A30" s="26"/>
      <c r="B30" s="27"/>
      <c r="C30" s="26"/>
      <c r="D30" s="23" t="s">
        <v>32</v>
      </c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8" customFormat="1" ht="16.5" customHeight="1">
      <c r="A31" s="94"/>
      <c r="B31" s="95"/>
      <c r="C31" s="94"/>
      <c r="D31" s="94"/>
      <c r="E31" s="192" t="s">
        <v>1</v>
      </c>
      <c r="F31" s="192"/>
      <c r="G31" s="192"/>
      <c r="H31" s="192"/>
      <c r="I31" s="94"/>
      <c r="J31" s="94"/>
      <c r="K31" s="94"/>
      <c r="L31" s="96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</row>
    <row r="32" spans="1:31" s="2" customFormat="1" ht="6.95" customHeight="1">
      <c r="A32" s="26"/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97" t="s">
        <v>33</v>
      </c>
      <c r="E34" s="26"/>
      <c r="F34" s="26"/>
      <c r="G34" s="26"/>
      <c r="H34" s="26"/>
      <c r="I34" s="26"/>
      <c r="J34" s="65">
        <f>ROUND(J129,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0"/>
      <c r="E35" s="60"/>
      <c r="F35" s="60"/>
      <c r="G35" s="60"/>
      <c r="H35" s="60"/>
      <c r="I35" s="60"/>
      <c r="J35" s="60"/>
      <c r="K35" s="60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35</v>
      </c>
      <c r="G36" s="26"/>
      <c r="H36" s="26"/>
      <c r="I36" s="30" t="s">
        <v>34</v>
      </c>
      <c r="J36" s="30" t="s">
        <v>36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98" t="s">
        <v>37</v>
      </c>
      <c r="E37" s="23" t="s">
        <v>38</v>
      </c>
      <c r="F37" s="99">
        <f>ROUND((SUM(BE129:BE154)),  2)</f>
        <v>0</v>
      </c>
      <c r="G37" s="26"/>
      <c r="H37" s="26"/>
      <c r="I37" s="100">
        <v>0.2</v>
      </c>
      <c r="J37" s="99">
        <f>ROUND(((SUM(BE129:BE154))*I37),  2)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3" t="s">
        <v>39</v>
      </c>
      <c r="F38" s="99">
        <f>ROUND((SUM(BF129:BF154)),  2)</f>
        <v>0</v>
      </c>
      <c r="G38" s="26"/>
      <c r="H38" s="26"/>
      <c r="I38" s="100">
        <v>0.2</v>
      </c>
      <c r="J38" s="99">
        <f>ROUND(((SUM(BF129:BF154))*I38),  2)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40</v>
      </c>
      <c r="F39" s="99">
        <f>ROUND((SUM(BG129:BG154)),  2)</f>
        <v>0</v>
      </c>
      <c r="G39" s="26"/>
      <c r="H39" s="26"/>
      <c r="I39" s="100">
        <v>0.2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41</v>
      </c>
      <c r="F40" s="99">
        <f>ROUND((SUM(BH129:BH154)),  2)</f>
        <v>0</v>
      </c>
      <c r="G40" s="26"/>
      <c r="H40" s="26"/>
      <c r="I40" s="100">
        <v>0.2</v>
      </c>
      <c r="J40" s="99">
        <f>0</f>
        <v>0</v>
      </c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23" t="s">
        <v>42</v>
      </c>
      <c r="F41" s="99">
        <f>ROUND((SUM(BI129:BI154)),  2)</f>
        <v>0</v>
      </c>
      <c r="G41" s="26"/>
      <c r="H41" s="26"/>
      <c r="I41" s="100">
        <v>0</v>
      </c>
      <c r="J41" s="99">
        <f>0</f>
        <v>0</v>
      </c>
      <c r="K41" s="2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101"/>
      <c r="D43" s="102" t="s">
        <v>43</v>
      </c>
      <c r="E43" s="54"/>
      <c r="F43" s="54"/>
      <c r="G43" s="103" t="s">
        <v>44</v>
      </c>
      <c r="H43" s="104" t="s">
        <v>45</v>
      </c>
      <c r="I43" s="54"/>
      <c r="J43" s="105">
        <f>SUM(J34:J41)</f>
        <v>0</v>
      </c>
      <c r="K43" s="106"/>
      <c r="L43" s="3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3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1" customFormat="1" ht="16.5" customHeight="1">
      <c r="B87" s="17"/>
      <c r="E87" s="226" t="s">
        <v>2194</v>
      </c>
      <c r="F87" s="189"/>
      <c r="G87" s="189"/>
      <c r="H87" s="189"/>
      <c r="L87" s="17"/>
    </row>
    <row r="88" spans="1:31" s="1" customFormat="1" ht="12" customHeight="1">
      <c r="B88" s="17"/>
      <c r="C88" s="23" t="s">
        <v>134</v>
      </c>
      <c r="L88" s="17"/>
    </row>
    <row r="89" spans="1:31" s="2" customFormat="1" ht="16.5" customHeight="1">
      <c r="A89" s="26"/>
      <c r="B89" s="27"/>
      <c r="C89" s="26"/>
      <c r="D89" s="26"/>
      <c r="E89" s="228" t="s">
        <v>2339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12" customHeight="1">
      <c r="A90" s="26"/>
      <c r="B90" s="27"/>
      <c r="C90" s="23" t="s">
        <v>1491</v>
      </c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6.5" customHeight="1">
      <c r="A91" s="26"/>
      <c r="B91" s="27"/>
      <c r="C91" s="26"/>
      <c r="D91" s="26"/>
      <c r="E91" s="209" t="str">
        <f>E13</f>
        <v>002.2.1 - Kanalizačná prípojka</v>
      </c>
      <c r="F91" s="225"/>
      <c r="G91" s="225"/>
      <c r="H91" s="225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2" customHeight="1">
      <c r="A93" s="26"/>
      <c r="B93" s="27"/>
      <c r="C93" s="23" t="s">
        <v>17</v>
      </c>
      <c r="D93" s="26"/>
      <c r="E93" s="26"/>
      <c r="F93" s="21" t="str">
        <f>F16</f>
        <v>Bačkov</v>
      </c>
      <c r="G93" s="26"/>
      <c r="H93" s="26"/>
      <c r="I93" s="23" t="s">
        <v>19</v>
      </c>
      <c r="J93" s="49" t="str">
        <f>IF(J16="","",J16)</f>
        <v>15. 11. 2019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6.95" customHeight="1">
      <c r="A94" s="26"/>
      <c r="B94" s="27"/>
      <c r="C94" s="26"/>
      <c r="D94" s="26"/>
      <c r="E94" s="26"/>
      <c r="F94" s="26"/>
      <c r="G94" s="26"/>
      <c r="H94" s="26"/>
      <c r="I94" s="26"/>
      <c r="J94" s="26"/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27.95" customHeight="1">
      <c r="A95" s="26"/>
      <c r="B95" s="27"/>
      <c r="C95" s="23" t="s">
        <v>21</v>
      </c>
      <c r="D95" s="26"/>
      <c r="E95" s="26"/>
      <c r="F95" s="21" t="str">
        <f>E19</f>
        <v>obec Bačkov</v>
      </c>
      <c r="G95" s="26"/>
      <c r="H95" s="26"/>
      <c r="I95" s="23" t="s">
        <v>27</v>
      </c>
      <c r="J95" s="24" t="str">
        <f>E25</f>
        <v>Ing.arch.Lorinc, Ing.Soták</v>
      </c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15.2" customHeight="1">
      <c r="A96" s="26"/>
      <c r="B96" s="27"/>
      <c r="C96" s="23" t="s">
        <v>25</v>
      </c>
      <c r="D96" s="26"/>
      <c r="E96" s="26"/>
      <c r="F96" s="21" t="str">
        <f>IF(E22="","",E22)</f>
        <v xml:space="preserve"> </v>
      </c>
      <c r="G96" s="26"/>
      <c r="H96" s="26"/>
      <c r="I96" s="23" t="s">
        <v>30</v>
      </c>
      <c r="J96" s="24" t="str">
        <f>E28</f>
        <v>Ing.Ján Džuba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9.25" customHeight="1">
      <c r="A98" s="26"/>
      <c r="B98" s="27"/>
      <c r="C98" s="109" t="s">
        <v>137</v>
      </c>
      <c r="D98" s="101"/>
      <c r="E98" s="101"/>
      <c r="F98" s="101"/>
      <c r="G98" s="101"/>
      <c r="H98" s="101"/>
      <c r="I98" s="101"/>
      <c r="J98" s="110" t="s">
        <v>138</v>
      </c>
      <c r="K98" s="101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47" s="2" customFormat="1" ht="10.3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47" s="2" customFormat="1" ht="22.9" customHeight="1">
      <c r="A100" s="26"/>
      <c r="B100" s="27"/>
      <c r="C100" s="111" t="s">
        <v>139</v>
      </c>
      <c r="D100" s="26"/>
      <c r="E100" s="26"/>
      <c r="F100" s="26"/>
      <c r="G100" s="26"/>
      <c r="H100" s="26"/>
      <c r="I100" s="26"/>
      <c r="J100" s="65">
        <f>J129</f>
        <v>0</v>
      </c>
      <c r="K100" s="26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U100" s="14" t="s">
        <v>140</v>
      </c>
    </row>
    <row r="101" spans="1:47" s="9" customFormat="1" ht="24.95" customHeight="1">
      <c r="B101" s="112"/>
      <c r="D101" s="113" t="s">
        <v>2341</v>
      </c>
      <c r="E101" s="114"/>
      <c r="F101" s="114"/>
      <c r="G101" s="114"/>
      <c r="H101" s="114"/>
      <c r="I101" s="114"/>
      <c r="J101" s="115">
        <f>J130</f>
        <v>0</v>
      </c>
      <c r="L101" s="112"/>
    </row>
    <row r="102" spans="1:47" s="9" customFormat="1" ht="24.95" customHeight="1">
      <c r="B102" s="112"/>
      <c r="D102" s="113" t="s">
        <v>2342</v>
      </c>
      <c r="E102" s="114"/>
      <c r="F102" s="114"/>
      <c r="G102" s="114"/>
      <c r="H102" s="114"/>
      <c r="I102" s="114"/>
      <c r="J102" s="115">
        <f>J143</f>
        <v>0</v>
      </c>
      <c r="L102" s="112"/>
    </row>
    <row r="103" spans="1:47" s="9" customFormat="1" ht="24.95" customHeight="1">
      <c r="B103" s="112"/>
      <c r="D103" s="113" t="s">
        <v>2343</v>
      </c>
      <c r="E103" s="114"/>
      <c r="F103" s="114"/>
      <c r="G103" s="114"/>
      <c r="H103" s="114"/>
      <c r="I103" s="114"/>
      <c r="J103" s="115">
        <f>J145</f>
        <v>0</v>
      </c>
      <c r="L103" s="112"/>
    </row>
    <row r="104" spans="1:47" s="9" customFormat="1" ht="24.95" customHeight="1">
      <c r="B104" s="112"/>
      <c r="D104" s="113" t="s">
        <v>2344</v>
      </c>
      <c r="E104" s="114"/>
      <c r="F104" s="114"/>
      <c r="G104" s="114"/>
      <c r="H104" s="114"/>
      <c r="I104" s="114"/>
      <c r="J104" s="115">
        <f>J150</f>
        <v>0</v>
      </c>
      <c r="L104" s="112"/>
    </row>
    <row r="105" spans="1:47" s="9" customFormat="1" ht="24.95" customHeight="1">
      <c r="B105" s="112"/>
      <c r="D105" s="113" t="s">
        <v>2345</v>
      </c>
      <c r="E105" s="114"/>
      <c r="F105" s="114"/>
      <c r="G105" s="114"/>
      <c r="H105" s="114"/>
      <c r="I105" s="114"/>
      <c r="J105" s="115">
        <f>J152</f>
        <v>0</v>
      </c>
      <c r="L105" s="112"/>
    </row>
    <row r="106" spans="1:47" s="2" customFormat="1" ht="21.7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47" s="2" customFormat="1" ht="6.95" customHeight="1">
      <c r="A107" s="26"/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11" spans="1:47" s="2" customFormat="1" ht="6.95" customHeight="1">
      <c r="A111" s="26"/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24.95" customHeight="1">
      <c r="A112" s="26"/>
      <c r="B112" s="27"/>
      <c r="C112" s="18" t="s">
        <v>168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31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31" s="2" customFormat="1" ht="12" customHeight="1">
      <c r="A114" s="26"/>
      <c r="B114" s="27"/>
      <c r="C114" s="23" t="s">
        <v>13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31" s="2" customFormat="1" ht="25.5" customHeight="1">
      <c r="A115" s="26"/>
      <c r="B115" s="27"/>
      <c r="C115" s="26"/>
      <c r="D115" s="26"/>
      <c r="E115" s="226" t="str">
        <f>E7</f>
        <v>Komunitné centrum - Rekonštrukcia, prístavba ku kultúrnemu domu v obci Bačkov-(stupeň PSP)</v>
      </c>
      <c r="F115" s="227"/>
      <c r="G115" s="227"/>
      <c r="H115" s="227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1" customFormat="1" ht="12" customHeight="1">
      <c r="B116" s="17"/>
      <c r="C116" s="23" t="s">
        <v>132</v>
      </c>
      <c r="L116" s="17"/>
    </row>
    <row r="117" spans="1:31" s="1" customFormat="1" ht="16.5" customHeight="1">
      <c r="B117" s="17"/>
      <c r="E117" s="226" t="s">
        <v>2194</v>
      </c>
      <c r="F117" s="189"/>
      <c r="G117" s="189"/>
      <c r="H117" s="189"/>
      <c r="L117" s="17"/>
    </row>
    <row r="118" spans="1:31" s="1" customFormat="1" ht="12" customHeight="1">
      <c r="B118" s="17"/>
      <c r="C118" s="23" t="s">
        <v>134</v>
      </c>
      <c r="L118" s="17"/>
    </row>
    <row r="119" spans="1:31" s="2" customFormat="1" ht="16.5" customHeight="1">
      <c r="A119" s="26"/>
      <c r="B119" s="27"/>
      <c r="C119" s="26"/>
      <c r="D119" s="26"/>
      <c r="E119" s="228" t="s">
        <v>2339</v>
      </c>
      <c r="F119" s="225"/>
      <c r="G119" s="225"/>
      <c r="H119" s="225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2" customHeight="1">
      <c r="A120" s="26"/>
      <c r="B120" s="27"/>
      <c r="C120" s="23" t="s">
        <v>1491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6.5" customHeight="1">
      <c r="A121" s="26"/>
      <c r="B121" s="27"/>
      <c r="C121" s="26"/>
      <c r="D121" s="26"/>
      <c r="E121" s="209" t="str">
        <f>E13</f>
        <v>002.2.1 - Kanalizačná prípojka</v>
      </c>
      <c r="F121" s="225"/>
      <c r="G121" s="225"/>
      <c r="H121" s="225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2" customHeight="1">
      <c r="A123" s="26"/>
      <c r="B123" s="27"/>
      <c r="C123" s="23" t="s">
        <v>17</v>
      </c>
      <c r="D123" s="26"/>
      <c r="E123" s="26"/>
      <c r="F123" s="21" t="str">
        <f>F16</f>
        <v>Bačkov</v>
      </c>
      <c r="G123" s="26"/>
      <c r="H123" s="26"/>
      <c r="I123" s="23" t="s">
        <v>19</v>
      </c>
      <c r="J123" s="49" t="str">
        <f>IF(J16="","",J16)</f>
        <v>15. 11. 2019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27.95" customHeight="1">
      <c r="A125" s="26"/>
      <c r="B125" s="27"/>
      <c r="C125" s="23" t="s">
        <v>21</v>
      </c>
      <c r="D125" s="26"/>
      <c r="E125" s="26"/>
      <c r="F125" s="21" t="str">
        <f>E19</f>
        <v>obec Bačkov</v>
      </c>
      <c r="G125" s="26"/>
      <c r="H125" s="26"/>
      <c r="I125" s="23" t="s">
        <v>27</v>
      </c>
      <c r="J125" s="24" t="str">
        <f>E25</f>
        <v>Ing.arch.Lorinc, Ing.Soták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5.2" customHeight="1">
      <c r="A126" s="26"/>
      <c r="B126" s="27"/>
      <c r="C126" s="23" t="s">
        <v>25</v>
      </c>
      <c r="D126" s="26"/>
      <c r="E126" s="26"/>
      <c r="F126" s="21" t="str">
        <f>IF(E22="","",E22)</f>
        <v xml:space="preserve"> </v>
      </c>
      <c r="G126" s="26"/>
      <c r="H126" s="26"/>
      <c r="I126" s="23" t="s">
        <v>30</v>
      </c>
      <c r="J126" s="24" t="str">
        <f>E28</f>
        <v>Ing.Ján Džuba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11" customFormat="1" ht="29.25" customHeight="1">
      <c r="A128" s="120"/>
      <c r="B128" s="121"/>
      <c r="C128" s="122" t="s">
        <v>169</v>
      </c>
      <c r="D128" s="123" t="s">
        <v>58</v>
      </c>
      <c r="E128" s="123" t="s">
        <v>54</v>
      </c>
      <c r="F128" s="123" t="s">
        <v>55</v>
      </c>
      <c r="G128" s="123" t="s">
        <v>170</v>
      </c>
      <c r="H128" s="123" t="s">
        <v>171</v>
      </c>
      <c r="I128" s="123" t="s">
        <v>172</v>
      </c>
      <c r="J128" s="124" t="s">
        <v>138</v>
      </c>
      <c r="K128" s="125" t="s">
        <v>173</v>
      </c>
      <c r="L128" s="126"/>
      <c r="M128" s="56" t="s">
        <v>1</v>
      </c>
      <c r="N128" s="57" t="s">
        <v>37</v>
      </c>
      <c r="O128" s="57" t="s">
        <v>174</v>
      </c>
      <c r="P128" s="57" t="s">
        <v>175</v>
      </c>
      <c r="Q128" s="57" t="s">
        <v>176</v>
      </c>
      <c r="R128" s="57" t="s">
        <v>177</v>
      </c>
      <c r="S128" s="57" t="s">
        <v>178</v>
      </c>
      <c r="T128" s="58" t="s">
        <v>179</v>
      </c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</row>
    <row r="129" spans="1:65" s="2" customFormat="1" ht="22.9" customHeight="1">
      <c r="A129" s="26"/>
      <c r="B129" s="27"/>
      <c r="C129" s="63" t="s">
        <v>139</v>
      </c>
      <c r="D129" s="26"/>
      <c r="E129" s="26"/>
      <c r="F129" s="26"/>
      <c r="G129" s="26"/>
      <c r="H129" s="26"/>
      <c r="I129" s="26"/>
      <c r="J129" s="127">
        <f>BK129</f>
        <v>0</v>
      </c>
      <c r="K129" s="26"/>
      <c r="L129" s="27"/>
      <c r="M129" s="59"/>
      <c r="N129" s="50"/>
      <c r="O129" s="60"/>
      <c r="P129" s="128">
        <f>P130+P143+P145+P150+P152</f>
        <v>0</v>
      </c>
      <c r="Q129" s="60"/>
      <c r="R129" s="128">
        <f>R130+R143+R145+R150+R152</f>
        <v>0</v>
      </c>
      <c r="S129" s="60"/>
      <c r="T129" s="129">
        <f>T130+T143+T145+T150+T152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T129" s="14" t="s">
        <v>72</v>
      </c>
      <c r="AU129" s="14" t="s">
        <v>140</v>
      </c>
      <c r="BK129" s="130">
        <f>BK130+BK143+BK145+BK150+BK152</f>
        <v>0</v>
      </c>
    </row>
    <row r="130" spans="1:65" s="12" customFormat="1" ht="25.9" customHeight="1">
      <c r="B130" s="131"/>
      <c r="D130" s="132" t="s">
        <v>72</v>
      </c>
      <c r="E130" s="133" t="s">
        <v>1504</v>
      </c>
      <c r="F130" s="133" t="s">
        <v>1505</v>
      </c>
      <c r="J130" s="134">
        <f>BK130</f>
        <v>0</v>
      </c>
      <c r="L130" s="131"/>
      <c r="M130" s="135"/>
      <c r="N130" s="136"/>
      <c r="O130" s="136"/>
      <c r="P130" s="137">
        <f>SUM(P131:P142)</f>
        <v>0</v>
      </c>
      <c r="Q130" s="136"/>
      <c r="R130" s="137">
        <f>SUM(R131:R142)</f>
        <v>0</v>
      </c>
      <c r="S130" s="136"/>
      <c r="T130" s="138">
        <f>SUM(T131:T142)</f>
        <v>0</v>
      </c>
      <c r="AR130" s="132" t="s">
        <v>80</v>
      </c>
      <c r="AT130" s="139" t="s">
        <v>72</v>
      </c>
      <c r="AU130" s="139" t="s">
        <v>73</v>
      </c>
      <c r="AY130" s="132" t="s">
        <v>182</v>
      </c>
      <c r="BK130" s="140">
        <f>SUM(BK131:BK142)</f>
        <v>0</v>
      </c>
    </row>
    <row r="131" spans="1:65" s="2" customFormat="1" ht="16.5" customHeight="1">
      <c r="A131" s="26"/>
      <c r="B131" s="143"/>
      <c r="C131" s="144" t="s">
        <v>80</v>
      </c>
      <c r="D131" s="144" t="s">
        <v>184</v>
      </c>
      <c r="E131" s="145" t="s">
        <v>1506</v>
      </c>
      <c r="F131" s="146" t="s">
        <v>1507</v>
      </c>
      <c r="G131" s="147" t="s">
        <v>211</v>
      </c>
      <c r="H131" s="148">
        <v>11.66</v>
      </c>
      <c r="I131" s="149"/>
      <c r="J131" s="149">
        <f t="shared" ref="J131:J142" si="0">ROUND(I131*H131,2)</f>
        <v>0</v>
      </c>
      <c r="K131" s="150"/>
      <c r="L131" s="27"/>
      <c r="M131" s="151" t="s">
        <v>1</v>
      </c>
      <c r="N131" s="152" t="s">
        <v>39</v>
      </c>
      <c r="O131" s="153">
        <v>0</v>
      </c>
      <c r="P131" s="153">
        <f t="shared" ref="P131:P142" si="1">O131*H131</f>
        <v>0</v>
      </c>
      <c r="Q131" s="153">
        <v>0</v>
      </c>
      <c r="R131" s="153">
        <f t="shared" ref="R131:R142" si="2">Q131*H131</f>
        <v>0</v>
      </c>
      <c r="S131" s="153">
        <v>0</v>
      </c>
      <c r="T131" s="154">
        <f t="shared" ref="T131:T142" si="3"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188</v>
      </c>
      <c r="AT131" s="155" t="s">
        <v>184</v>
      </c>
      <c r="AU131" s="155" t="s">
        <v>80</v>
      </c>
      <c r="AY131" s="14" t="s">
        <v>182</v>
      </c>
      <c r="BE131" s="156">
        <f t="shared" ref="BE131:BE142" si="4">IF(N131="základná",J131,0)</f>
        <v>0</v>
      </c>
      <c r="BF131" s="156">
        <f t="shared" ref="BF131:BF142" si="5">IF(N131="znížená",J131,0)</f>
        <v>0</v>
      </c>
      <c r="BG131" s="156">
        <f t="shared" ref="BG131:BG142" si="6">IF(N131="zákl. prenesená",J131,0)</f>
        <v>0</v>
      </c>
      <c r="BH131" s="156">
        <f t="shared" ref="BH131:BH142" si="7">IF(N131="zníž. prenesená",J131,0)</f>
        <v>0</v>
      </c>
      <c r="BI131" s="156">
        <f t="shared" ref="BI131:BI142" si="8">IF(N131="nulová",J131,0)</f>
        <v>0</v>
      </c>
      <c r="BJ131" s="14" t="s">
        <v>86</v>
      </c>
      <c r="BK131" s="156">
        <f t="shared" ref="BK131:BK142" si="9">ROUND(I131*H131,2)</f>
        <v>0</v>
      </c>
      <c r="BL131" s="14" t="s">
        <v>188</v>
      </c>
      <c r="BM131" s="155" t="s">
        <v>229</v>
      </c>
    </row>
    <row r="132" spans="1:65" s="2" customFormat="1" ht="16.5" customHeight="1">
      <c r="A132" s="26"/>
      <c r="B132" s="143"/>
      <c r="C132" s="144" t="s">
        <v>86</v>
      </c>
      <c r="D132" s="144" t="s">
        <v>184</v>
      </c>
      <c r="E132" s="145" t="s">
        <v>1508</v>
      </c>
      <c r="F132" s="146" t="s">
        <v>1509</v>
      </c>
      <c r="G132" s="147" t="s">
        <v>835</v>
      </c>
      <c r="H132" s="148">
        <v>3.4980000000000002</v>
      </c>
      <c r="I132" s="149"/>
      <c r="J132" s="149">
        <f t="shared" si="0"/>
        <v>0</v>
      </c>
      <c r="K132" s="150"/>
      <c r="L132" s="27"/>
      <c r="M132" s="151" t="s">
        <v>1</v>
      </c>
      <c r="N132" s="152" t="s">
        <v>39</v>
      </c>
      <c r="O132" s="153">
        <v>0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188</v>
      </c>
      <c r="AT132" s="155" t="s">
        <v>184</v>
      </c>
      <c r="AU132" s="155" t="s">
        <v>80</v>
      </c>
      <c r="AY132" s="14" t="s">
        <v>182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86</v>
      </c>
      <c r="BK132" s="156">
        <f t="shared" si="9"/>
        <v>0</v>
      </c>
      <c r="BL132" s="14" t="s">
        <v>188</v>
      </c>
      <c r="BM132" s="155" t="s">
        <v>237</v>
      </c>
    </row>
    <row r="133" spans="1:65" s="2" customFormat="1" ht="16.5" customHeight="1">
      <c r="A133" s="26"/>
      <c r="B133" s="143"/>
      <c r="C133" s="144" t="s">
        <v>93</v>
      </c>
      <c r="D133" s="144" t="s">
        <v>184</v>
      </c>
      <c r="E133" s="145" t="s">
        <v>1510</v>
      </c>
      <c r="F133" s="146" t="s">
        <v>1511</v>
      </c>
      <c r="G133" s="147" t="s">
        <v>211</v>
      </c>
      <c r="H133" s="148">
        <v>31.2</v>
      </c>
      <c r="I133" s="149"/>
      <c r="J133" s="149">
        <f t="shared" si="0"/>
        <v>0</v>
      </c>
      <c r="K133" s="150"/>
      <c r="L133" s="27"/>
      <c r="M133" s="151" t="s">
        <v>1</v>
      </c>
      <c r="N133" s="152" t="s">
        <v>39</v>
      </c>
      <c r="O133" s="153">
        <v>0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188</v>
      </c>
      <c r="AT133" s="155" t="s">
        <v>184</v>
      </c>
      <c r="AU133" s="155" t="s">
        <v>80</v>
      </c>
      <c r="AY133" s="14" t="s">
        <v>182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86</v>
      </c>
      <c r="BK133" s="156">
        <f t="shared" si="9"/>
        <v>0</v>
      </c>
      <c r="BL133" s="14" t="s">
        <v>188</v>
      </c>
      <c r="BM133" s="155" t="s">
        <v>245</v>
      </c>
    </row>
    <row r="134" spans="1:65" s="2" customFormat="1" ht="16.5" customHeight="1">
      <c r="A134" s="26"/>
      <c r="B134" s="143"/>
      <c r="C134" s="144" t="s">
        <v>188</v>
      </c>
      <c r="D134" s="144" t="s">
        <v>184</v>
      </c>
      <c r="E134" s="145" t="s">
        <v>1512</v>
      </c>
      <c r="F134" s="146" t="s">
        <v>1509</v>
      </c>
      <c r="G134" s="147" t="s">
        <v>835</v>
      </c>
      <c r="H134" s="148">
        <v>9.36</v>
      </c>
      <c r="I134" s="149"/>
      <c r="J134" s="149">
        <f t="shared" si="0"/>
        <v>0</v>
      </c>
      <c r="K134" s="150"/>
      <c r="L134" s="27"/>
      <c r="M134" s="151" t="s">
        <v>1</v>
      </c>
      <c r="N134" s="152" t="s">
        <v>39</v>
      </c>
      <c r="O134" s="153">
        <v>0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188</v>
      </c>
      <c r="AT134" s="155" t="s">
        <v>184</v>
      </c>
      <c r="AU134" s="155" t="s">
        <v>80</v>
      </c>
      <c r="AY134" s="14" t="s">
        <v>182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86</v>
      </c>
      <c r="BK134" s="156">
        <f t="shared" si="9"/>
        <v>0</v>
      </c>
      <c r="BL134" s="14" t="s">
        <v>188</v>
      </c>
      <c r="BM134" s="155" t="s">
        <v>255</v>
      </c>
    </row>
    <row r="135" spans="1:65" s="2" customFormat="1" ht="24" customHeight="1">
      <c r="A135" s="26"/>
      <c r="B135" s="143"/>
      <c r="C135" s="144" t="s">
        <v>200</v>
      </c>
      <c r="D135" s="144" t="s">
        <v>184</v>
      </c>
      <c r="E135" s="145" t="s">
        <v>1513</v>
      </c>
      <c r="F135" s="146" t="s">
        <v>1514</v>
      </c>
      <c r="G135" s="147" t="s">
        <v>211</v>
      </c>
      <c r="H135" s="148">
        <v>28.956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39</v>
      </c>
      <c r="O135" s="153">
        <v>0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188</v>
      </c>
      <c r="AT135" s="155" t="s">
        <v>184</v>
      </c>
      <c r="AU135" s="155" t="s">
        <v>80</v>
      </c>
      <c r="AY135" s="14" t="s">
        <v>182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86</v>
      </c>
      <c r="BK135" s="156">
        <f t="shared" si="9"/>
        <v>0</v>
      </c>
      <c r="BL135" s="14" t="s">
        <v>188</v>
      </c>
      <c r="BM135" s="155" t="s">
        <v>7</v>
      </c>
    </row>
    <row r="136" spans="1:65" s="2" customFormat="1" ht="24" customHeight="1">
      <c r="A136" s="26"/>
      <c r="B136" s="143"/>
      <c r="C136" s="144" t="s">
        <v>204</v>
      </c>
      <c r="D136" s="144" t="s">
        <v>184</v>
      </c>
      <c r="E136" s="145" t="s">
        <v>1515</v>
      </c>
      <c r="F136" s="146" t="s">
        <v>1516</v>
      </c>
      <c r="G136" s="147" t="s">
        <v>211</v>
      </c>
      <c r="H136" s="148">
        <v>8.7799999999999994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39</v>
      </c>
      <c r="O136" s="153">
        <v>0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188</v>
      </c>
      <c r="AT136" s="155" t="s">
        <v>184</v>
      </c>
      <c r="AU136" s="155" t="s">
        <v>80</v>
      </c>
      <c r="AY136" s="14" t="s">
        <v>182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86</v>
      </c>
      <c r="BK136" s="156">
        <f t="shared" si="9"/>
        <v>0</v>
      </c>
      <c r="BL136" s="14" t="s">
        <v>188</v>
      </c>
      <c r="BM136" s="155" t="s">
        <v>270</v>
      </c>
    </row>
    <row r="137" spans="1:65" s="2" customFormat="1" ht="16.5" customHeight="1">
      <c r="A137" s="26"/>
      <c r="B137" s="143"/>
      <c r="C137" s="144" t="s">
        <v>208</v>
      </c>
      <c r="D137" s="144" t="s">
        <v>184</v>
      </c>
      <c r="E137" s="145" t="s">
        <v>1517</v>
      </c>
      <c r="F137" s="146" t="s">
        <v>1518</v>
      </c>
      <c r="G137" s="147" t="s">
        <v>293</v>
      </c>
      <c r="H137" s="148">
        <v>16.29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188</v>
      </c>
      <c r="AT137" s="155" t="s">
        <v>184</v>
      </c>
      <c r="AU137" s="155" t="s">
        <v>80</v>
      </c>
      <c r="AY137" s="14" t="s">
        <v>182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86</v>
      </c>
      <c r="BK137" s="156">
        <f t="shared" si="9"/>
        <v>0</v>
      </c>
      <c r="BL137" s="14" t="s">
        <v>188</v>
      </c>
      <c r="BM137" s="155" t="s">
        <v>278</v>
      </c>
    </row>
    <row r="138" spans="1:65" s="2" customFormat="1" ht="24" customHeight="1">
      <c r="A138" s="26"/>
      <c r="B138" s="143"/>
      <c r="C138" s="144" t="s">
        <v>213</v>
      </c>
      <c r="D138" s="144" t="s">
        <v>184</v>
      </c>
      <c r="E138" s="145" t="s">
        <v>1519</v>
      </c>
      <c r="F138" s="146" t="s">
        <v>1520</v>
      </c>
      <c r="G138" s="147" t="s">
        <v>211</v>
      </c>
      <c r="H138" s="148">
        <v>13.904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39</v>
      </c>
      <c r="O138" s="153">
        <v>0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188</v>
      </c>
      <c r="AT138" s="155" t="s">
        <v>184</v>
      </c>
      <c r="AU138" s="155" t="s">
        <v>80</v>
      </c>
      <c r="AY138" s="14" t="s">
        <v>182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86</v>
      </c>
      <c r="BK138" s="156">
        <f t="shared" si="9"/>
        <v>0</v>
      </c>
      <c r="BL138" s="14" t="s">
        <v>188</v>
      </c>
      <c r="BM138" s="155" t="s">
        <v>286</v>
      </c>
    </row>
    <row r="139" spans="1:65" s="2" customFormat="1" ht="24" customHeight="1">
      <c r="A139" s="26"/>
      <c r="B139" s="143"/>
      <c r="C139" s="144" t="s">
        <v>217</v>
      </c>
      <c r="D139" s="144" t="s">
        <v>184</v>
      </c>
      <c r="E139" s="145" t="s">
        <v>1521</v>
      </c>
      <c r="F139" s="146" t="s">
        <v>1522</v>
      </c>
      <c r="G139" s="147" t="s">
        <v>187</v>
      </c>
      <c r="H139" s="148">
        <v>62.4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39</v>
      </c>
      <c r="O139" s="153">
        <v>0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188</v>
      </c>
      <c r="AT139" s="155" t="s">
        <v>184</v>
      </c>
      <c r="AU139" s="155" t="s">
        <v>80</v>
      </c>
      <c r="AY139" s="14" t="s">
        <v>182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86</v>
      </c>
      <c r="BK139" s="156">
        <f t="shared" si="9"/>
        <v>0</v>
      </c>
      <c r="BL139" s="14" t="s">
        <v>188</v>
      </c>
      <c r="BM139" s="155" t="s">
        <v>296</v>
      </c>
    </row>
    <row r="140" spans="1:65" s="2" customFormat="1" ht="24" customHeight="1">
      <c r="A140" s="26"/>
      <c r="B140" s="143"/>
      <c r="C140" s="144" t="s">
        <v>221</v>
      </c>
      <c r="D140" s="144" t="s">
        <v>184</v>
      </c>
      <c r="E140" s="145" t="s">
        <v>1523</v>
      </c>
      <c r="F140" s="146" t="s">
        <v>1524</v>
      </c>
      <c r="G140" s="147" t="s">
        <v>187</v>
      </c>
      <c r="H140" s="148">
        <v>25.92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39</v>
      </c>
      <c r="O140" s="153">
        <v>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188</v>
      </c>
      <c r="AT140" s="155" t="s">
        <v>184</v>
      </c>
      <c r="AU140" s="155" t="s">
        <v>80</v>
      </c>
      <c r="AY140" s="14" t="s">
        <v>182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86</v>
      </c>
      <c r="BK140" s="156">
        <f t="shared" si="9"/>
        <v>0</v>
      </c>
      <c r="BL140" s="14" t="s">
        <v>188</v>
      </c>
      <c r="BM140" s="155" t="s">
        <v>305</v>
      </c>
    </row>
    <row r="141" spans="1:65" s="2" customFormat="1" ht="16.5" customHeight="1">
      <c r="A141" s="26"/>
      <c r="B141" s="143"/>
      <c r="C141" s="144" t="s">
        <v>225</v>
      </c>
      <c r="D141" s="144" t="s">
        <v>184</v>
      </c>
      <c r="E141" s="145" t="s">
        <v>1525</v>
      </c>
      <c r="F141" s="146" t="s">
        <v>1526</v>
      </c>
      <c r="G141" s="147" t="s">
        <v>187</v>
      </c>
      <c r="H141" s="148">
        <v>62.4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39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188</v>
      </c>
      <c r="AT141" s="155" t="s">
        <v>184</v>
      </c>
      <c r="AU141" s="155" t="s">
        <v>80</v>
      </c>
      <c r="AY141" s="14" t="s">
        <v>182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86</v>
      </c>
      <c r="BK141" s="156">
        <f t="shared" si="9"/>
        <v>0</v>
      </c>
      <c r="BL141" s="14" t="s">
        <v>188</v>
      </c>
      <c r="BM141" s="155" t="s">
        <v>313</v>
      </c>
    </row>
    <row r="142" spans="1:65" s="2" customFormat="1" ht="24" customHeight="1">
      <c r="A142" s="26"/>
      <c r="B142" s="143"/>
      <c r="C142" s="144" t="s">
        <v>229</v>
      </c>
      <c r="D142" s="144" t="s">
        <v>184</v>
      </c>
      <c r="E142" s="145" t="s">
        <v>1527</v>
      </c>
      <c r="F142" s="146" t="s">
        <v>1528</v>
      </c>
      <c r="G142" s="147" t="s">
        <v>187</v>
      </c>
      <c r="H142" s="148">
        <v>25.92</v>
      </c>
      <c r="I142" s="149"/>
      <c r="J142" s="149">
        <f t="shared" si="0"/>
        <v>0</v>
      </c>
      <c r="K142" s="150"/>
      <c r="L142" s="27"/>
      <c r="M142" s="151" t="s">
        <v>1</v>
      </c>
      <c r="N142" s="152" t="s">
        <v>39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188</v>
      </c>
      <c r="AT142" s="155" t="s">
        <v>184</v>
      </c>
      <c r="AU142" s="155" t="s">
        <v>80</v>
      </c>
      <c r="AY142" s="14" t="s">
        <v>182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86</v>
      </c>
      <c r="BK142" s="156">
        <f t="shared" si="9"/>
        <v>0</v>
      </c>
      <c r="BL142" s="14" t="s">
        <v>188</v>
      </c>
      <c r="BM142" s="155" t="s">
        <v>321</v>
      </c>
    </row>
    <row r="143" spans="1:65" s="12" customFormat="1" ht="25.9" customHeight="1">
      <c r="B143" s="131"/>
      <c r="D143" s="132" t="s">
        <v>72</v>
      </c>
      <c r="E143" s="133" t="s">
        <v>1529</v>
      </c>
      <c r="F143" s="133" t="s">
        <v>1530</v>
      </c>
      <c r="J143" s="134">
        <f>BK143</f>
        <v>0</v>
      </c>
      <c r="L143" s="131"/>
      <c r="M143" s="135"/>
      <c r="N143" s="136"/>
      <c r="O143" s="136"/>
      <c r="P143" s="137">
        <f>P144</f>
        <v>0</v>
      </c>
      <c r="Q143" s="136"/>
      <c r="R143" s="137">
        <f>R144</f>
        <v>0</v>
      </c>
      <c r="S143" s="136"/>
      <c r="T143" s="138">
        <f>T144</f>
        <v>0</v>
      </c>
      <c r="AR143" s="132" t="s">
        <v>80</v>
      </c>
      <c r="AT143" s="139" t="s">
        <v>72</v>
      </c>
      <c r="AU143" s="139" t="s">
        <v>73</v>
      </c>
      <c r="AY143" s="132" t="s">
        <v>182</v>
      </c>
      <c r="BK143" s="140">
        <f>BK144</f>
        <v>0</v>
      </c>
    </row>
    <row r="144" spans="1:65" s="2" customFormat="1" ht="16.5" customHeight="1">
      <c r="A144" s="26"/>
      <c r="B144" s="143"/>
      <c r="C144" s="144" t="s">
        <v>80</v>
      </c>
      <c r="D144" s="144" t="s">
        <v>184</v>
      </c>
      <c r="E144" s="145" t="s">
        <v>1531</v>
      </c>
      <c r="F144" s="146" t="s">
        <v>1532</v>
      </c>
      <c r="G144" s="147" t="s">
        <v>211</v>
      </c>
      <c r="H144" s="148">
        <v>3.9</v>
      </c>
      <c r="I144" s="149"/>
      <c r="J144" s="149">
        <f>ROUND(I144*H144,2)</f>
        <v>0</v>
      </c>
      <c r="K144" s="150"/>
      <c r="L144" s="27"/>
      <c r="M144" s="151" t="s">
        <v>1</v>
      </c>
      <c r="N144" s="152" t="s">
        <v>39</v>
      </c>
      <c r="O144" s="153">
        <v>0</v>
      </c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188</v>
      </c>
      <c r="AT144" s="155" t="s">
        <v>184</v>
      </c>
      <c r="AU144" s="155" t="s">
        <v>80</v>
      </c>
      <c r="AY144" s="14" t="s">
        <v>182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86</v>
      </c>
      <c r="BK144" s="156">
        <f>ROUND(I144*H144,2)</f>
        <v>0</v>
      </c>
      <c r="BL144" s="14" t="s">
        <v>188</v>
      </c>
      <c r="BM144" s="155" t="s">
        <v>329</v>
      </c>
    </row>
    <row r="145" spans="1:65" s="12" customFormat="1" ht="25.9" customHeight="1">
      <c r="B145" s="131"/>
      <c r="D145" s="132" t="s">
        <v>72</v>
      </c>
      <c r="E145" s="133" t="s">
        <v>1533</v>
      </c>
      <c r="F145" s="133" t="s">
        <v>1534</v>
      </c>
      <c r="J145" s="134">
        <f>BK145</f>
        <v>0</v>
      </c>
      <c r="L145" s="131"/>
      <c r="M145" s="135"/>
      <c r="N145" s="136"/>
      <c r="O145" s="136"/>
      <c r="P145" s="137">
        <f>SUM(P146:P149)</f>
        <v>0</v>
      </c>
      <c r="Q145" s="136"/>
      <c r="R145" s="137">
        <f>SUM(R146:R149)</f>
        <v>0</v>
      </c>
      <c r="S145" s="136"/>
      <c r="T145" s="138">
        <f>SUM(T146:T149)</f>
        <v>0</v>
      </c>
      <c r="AR145" s="132" t="s">
        <v>80</v>
      </c>
      <c r="AT145" s="139" t="s">
        <v>72</v>
      </c>
      <c r="AU145" s="139" t="s">
        <v>73</v>
      </c>
      <c r="AY145" s="132" t="s">
        <v>182</v>
      </c>
      <c r="BK145" s="140">
        <f>SUM(BK146:BK149)</f>
        <v>0</v>
      </c>
    </row>
    <row r="146" spans="1:65" s="2" customFormat="1" ht="16.5" customHeight="1">
      <c r="A146" s="26"/>
      <c r="B146" s="143"/>
      <c r="C146" s="144" t="s">
        <v>80</v>
      </c>
      <c r="D146" s="144" t="s">
        <v>184</v>
      </c>
      <c r="E146" s="145" t="s">
        <v>1535</v>
      </c>
      <c r="F146" s="146" t="s">
        <v>1536</v>
      </c>
      <c r="G146" s="147" t="s">
        <v>198</v>
      </c>
      <c r="H146" s="148">
        <v>19.5</v>
      </c>
      <c r="I146" s="149"/>
      <c r="J146" s="149">
        <f>ROUND(I146*H146,2)</f>
        <v>0</v>
      </c>
      <c r="K146" s="150"/>
      <c r="L146" s="27"/>
      <c r="M146" s="151" t="s">
        <v>1</v>
      </c>
      <c r="N146" s="152" t="s">
        <v>39</v>
      </c>
      <c r="O146" s="153">
        <v>0</v>
      </c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188</v>
      </c>
      <c r="AT146" s="155" t="s">
        <v>184</v>
      </c>
      <c r="AU146" s="155" t="s">
        <v>80</v>
      </c>
      <c r="AY146" s="14" t="s">
        <v>182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4" t="s">
        <v>86</v>
      </c>
      <c r="BK146" s="156">
        <f>ROUND(I146*H146,2)</f>
        <v>0</v>
      </c>
      <c r="BL146" s="14" t="s">
        <v>188</v>
      </c>
      <c r="BM146" s="155" t="s">
        <v>337</v>
      </c>
    </row>
    <row r="147" spans="1:65" s="2" customFormat="1" ht="16.5" customHeight="1">
      <c r="A147" s="26"/>
      <c r="B147" s="143"/>
      <c r="C147" s="157" t="s">
        <v>86</v>
      </c>
      <c r="D147" s="157" t="s">
        <v>246</v>
      </c>
      <c r="E147" s="158" t="s">
        <v>1517</v>
      </c>
      <c r="F147" s="159" t="s">
        <v>1538</v>
      </c>
      <c r="G147" s="160" t="s">
        <v>198</v>
      </c>
      <c r="H147" s="161">
        <v>19.5</v>
      </c>
      <c r="I147" s="162"/>
      <c r="J147" s="162">
        <f>ROUND(I147*H147,2)</f>
        <v>0</v>
      </c>
      <c r="K147" s="163"/>
      <c r="L147" s="164"/>
      <c r="M147" s="165" t="s">
        <v>1</v>
      </c>
      <c r="N147" s="166" t="s">
        <v>39</v>
      </c>
      <c r="O147" s="153">
        <v>0</v>
      </c>
      <c r="P147" s="153">
        <f>O147*H147</f>
        <v>0</v>
      </c>
      <c r="Q147" s="153">
        <v>0</v>
      </c>
      <c r="R147" s="153">
        <f>Q147*H147</f>
        <v>0</v>
      </c>
      <c r="S147" s="153">
        <v>0</v>
      </c>
      <c r="T147" s="154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213</v>
      </c>
      <c r="AT147" s="155" t="s">
        <v>246</v>
      </c>
      <c r="AU147" s="155" t="s">
        <v>80</v>
      </c>
      <c r="AY147" s="14" t="s">
        <v>182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4" t="s">
        <v>86</v>
      </c>
      <c r="BK147" s="156">
        <f>ROUND(I147*H147,2)</f>
        <v>0</v>
      </c>
      <c r="BL147" s="14" t="s">
        <v>188</v>
      </c>
      <c r="BM147" s="155" t="s">
        <v>345</v>
      </c>
    </row>
    <row r="148" spans="1:65" s="2" customFormat="1" ht="16.5" customHeight="1">
      <c r="A148" s="26"/>
      <c r="B148" s="143"/>
      <c r="C148" s="144" t="s">
        <v>93</v>
      </c>
      <c r="D148" s="144" t="s">
        <v>184</v>
      </c>
      <c r="E148" s="145" t="s">
        <v>1539</v>
      </c>
      <c r="F148" s="146" t="s">
        <v>1540</v>
      </c>
      <c r="G148" s="147" t="s">
        <v>198</v>
      </c>
      <c r="H148" s="148">
        <v>19.5</v>
      </c>
      <c r="I148" s="149"/>
      <c r="J148" s="149">
        <f>ROUND(I148*H148,2)</f>
        <v>0</v>
      </c>
      <c r="K148" s="150"/>
      <c r="L148" s="27"/>
      <c r="M148" s="151" t="s">
        <v>1</v>
      </c>
      <c r="N148" s="152" t="s">
        <v>39</v>
      </c>
      <c r="O148" s="153">
        <v>0</v>
      </c>
      <c r="P148" s="153">
        <f>O148*H148</f>
        <v>0</v>
      </c>
      <c r="Q148" s="153">
        <v>0</v>
      </c>
      <c r="R148" s="153">
        <f>Q148*H148</f>
        <v>0</v>
      </c>
      <c r="S148" s="153">
        <v>0</v>
      </c>
      <c r="T148" s="154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188</v>
      </c>
      <c r="AT148" s="155" t="s">
        <v>184</v>
      </c>
      <c r="AU148" s="155" t="s">
        <v>80</v>
      </c>
      <c r="AY148" s="14" t="s">
        <v>182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4" t="s">
        <v>86</v>
      </c>
      <c r="BK148" s="156">
        <f>ROUND(I148*H148,2)</f>
        <v>0</v>
      </c>
      <c r="BL148" s="14" t="s">
        <v>188</v>
      </c>
      <c r="BM148" s="155" t="s">
        <v>353</v>
      </c>
    </row>
    <row r="149" spans="1:65" s="2" customFormat="1" ht="16.5" customHeight="1">
      <c r="A149" s="26"/>
      <c r="B149" s="143"/>
      <c r="C149" s="157" t="s">
        <v>188</v>
      </c>
      <c r="D149" s="157" t="s">
        <v>246</v>
      </c>
      <c r="E149" s="158" t="s">
        <v>1537</v>
      </c>
      <c r="F149" s="159" t="s">
        <v>1542</v>
      </c>
      <c r="G149" s="160" t="s">
        <v>299</v>
      </c>
      <c r="H149" s="161">
        <v>2</v>
      </c>
      <c r="I149" s="162"/>
      <c r="J149" s="162">
        <f>ROUND(I149*H149,2)</f>
        <v>0</v>
      </c>
      <c r="K149" s="163"/>
      <c r="L149" s="164"/>
      <c r="M149" s="165" t="s">
        <v>1</v>
      </c>
      <c r="N149" s="166" t="s">
        <v>39</v>
      </c>
      <c r="O149" s="153">
        <v>0</v>
      </c>
      <c r="P149" s="153">
        <f>O149*H149</f>
        <v>0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213</v>
      </c>
      <c r="AT149" s="155" t="s">
        <v>246</v>
      </c>
      <c r="AU149" s="155" t="s">
        <v>80</v>
      </c>
      <c r="AY149" s="14" t="s">
        <v>182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86</v>
      </c>
      <c r="BK149" s="156">
        <f>ROUND(I149*H149,2)</f>
        <v>0</v>
      </c>
      <c r="BL149" s="14" t="s">
        <v>188</v>
      </c>
      <c r="BM149" s="155" t="s">
        <v>361</v>
      </c>
    </row>
    <row r="150" spans="1:65" s="12" customFormat="1" ht="25.9" customHeight="1">
      <c r="B150" s="131"/>
      <c r="D150" s="132" t="s">
        <v>72</v>
      </c>
      <c r="E150" s="133" t="s">
        <v>1543</v>
      </c>
      <c r="F150" s="133" t="s">
        <v>1544</v>
      </c>
      <c r="J150" s="134">
        <f>BK150</f>
        <v>0</v>
      </c>
      <c r="L150" s="131"/>
      <c r="M150" s="135"/>
      <c r="N150" s="136"/>
      <c r="O150" s="136"/>
      <c r="P150" s="137">
        <f>P151</f>
        <v>0</v>
      </c>
      <c r="Q150" s="136"/>
      <c r="R150" s="137">
        <f>R151</f>
        <v>0</v>
      </c>
      <c r="S150" s="136"/>
      <c r="T150" s="138">
        <f>T151</f>
        <v>0</v>
      </c>
      <c r="AR150" s="132" t="s">
        <v>80</v>
      </c>
      <c r="AT150" s="139" t="s">
        <v>72</v>
      </c>
      <c r="AU150" s="139" t="s">
        <v>73</v>
      </c>
      <c r="AY150" s="132" t="s">
        <v>182</v>
      </c>
      <c r="BK150" s="140">
        <f>BK151</f>
        <v>0</v>
      </c>
    </row>
    <row r="151" spans="1:65" s="2" customFormat="1" ht="16.5" customHeight="1">
      <c r="A151" s="26"/>
      <c r="B151" s="143"/>
      <c r="C151" s="144" t="s">
        <v>80</v>
      </c>
      <c r="D151" s="144" t="s">
        <v>184</v>
      </c>
      <c r="E151" s="145" t="s">
        <v>1545</v>
      </c>
      <c r="F151" s="146" t="s">
        <v>1546</v>
      </c>
      <c r="G151" s="147" t="s">
        <v>293</v>
      </c>
      <c r="H151" s="148">
        <v>8.0269999999999992</v>
      </c>
      <c r="I151" s="149"/>
      <c r="J151" s="149">
        <f>ROUND(I151*H151,2)</f>
        <v>0</v>
      </c>
      <c r="K151" s="150"/>
      <c r="L151" s="27"/>
      <c r="M151" s="151" t="s">
        <v>1</v>
      </c>
      <c r="N151" s="152" t="s">
        <v>39</v>
      </c>
      <c r="O151" s="153">
        <v>0</v>
      </c>
      <c r="P151" s="153">
        <f>O151*H151</f>
        <v>0</v>
      </c>
      <c r="Q151" s="153">
        <v>0</v>
      </c>
      <c r="R151" s="153">
        <f>Q151*H151</f>
        <v>0</v>
      </c>
      <c r="S151" s="153">
        <v>0</v>
      </c>
      <c r="T151" s="154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188</v>
      </c>
      <c r="AT151" s="155" t="s">
        <v>184</v>
      </c>
      <c r="AU151" s="155" t="s">
        <v>80</v>
      </c>
      <c r="AY151" s="14" t="s">
        <v>182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4" t="s">
        <v>86</v>
      </c>
      <c r="BK151" s="156">
        <f>ROUND(I151*H151,2)</f>
        <v>0</v>
      </c>
      <c r="BL151" s="14" t="s">
        <v>188</v>
      </c>
      <c r="BM151" s="155" t="s">
        <v>369</v>
      </c>
    </row>
    <row r="152" spans="1:65" s="12" customFormat="1" ht="25.9" customHeight="1">
      <c r="B152" s="131"/>
      <c r="D152" s="132" t="s">
        <v>72</v>
      </c>
      <c r="E152" s="133" t="s">
        <v>1547</v>
      </c>
      <c r="F152" s="133" t="s">
        <v>1548</v>
      </c>
      <c r="J152" s="134">
        <f>BK152</f>
        <v>0</v>
      </c>
      <c r="L152" s="131"/>
      <c r="M152" s="135"/>
      <c r="N152" s="136"/>
      <c r="O152" s="136"/>
      <c r="P152" s="137">
        <f>SUM(P153:P154)</f>
        <v>0</v>
      </c>
      <c r="Q152" s="136"/>
      <c r="R152" s="137">
        <f>SUM(R153:R154)</f>
        <v>0</v>
      </c>
      <c r="S152" s="136"/>
      <c r="T152" s="138">
        <f>SUM(T153:T154)</f>
        <v>0</v>
      </c>
      <c r="AR152" s="132" t="s">
        <v>80</v>
      </c>
      <c r="AT152" s="139" t="s">
        <v>72</v>
      </c>
      <c r="AU152" s="139" t="s">
        <v>73</v>
      </c>
      <c r="AY152" s="132" t="s">
        <v>182</v>
      </c>
      <c r="BK152" s="140">
        <f>SUM(BK153:BK154)</f>
        <v>0</v>
      </c>
    </row>
    <row r="153" spans="1:65" s="2" customFormat="1" ht="16.5" customHeight="1">
      <c r="A153" s="26"/>
      <c r="B153" s="143"/>
      <c r="C153" s="144" t="s">
        <v>80</v>
      </c>
      <c r="D153" s="144" t="s">
        <v>184</v>
      </c>
      <c r="E153" s="145" t="s">
        <v>1549</v>
      </c>
      <c r="F153" s="146" t="s">
        <v>1550</v>
      </c>
      <c r="G153" s="147" t="s">
        <v>211</v>
      </c>
      <c r="H153" s="148">
        <v>0.32400000000000001</v>
      </c>
      <c r="I153" s="149"/>
      <c r="J153" s="149">
        <f>ROUND(I153*H153,2)</f>
        <v>0</v>
      </c>
      <c r="K153" s="150"/>
      <c r="L153" s="27"/>
      <c r="M153" s="151" t="s">
        <v>1</v>
      </c>
      <c r="N153" s="152" t="s">
        <v>39</v>
      </c>
      <c r="O153" s="153">
        <v>0</v>
      </c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188</v>
      </c>
      <c r="AT153" s="155" t="s">
        <v>184</v>
      </c>
      <c r="AU153" s="155" t="s">
        <v>80</v>
      </c>
      <c r="AY153" s="14" t="s">
        <v>182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4" t="s">
        <v>86</v>
      </c>
      <c r="BK153" s="156">
        <f>ROUND(I153*H153,2)</f>
        <v>0</v>
      </c>
      <c r="BL153" s="14" t="s">
        <v>188</v>
      </c>
      <c r="BM153" s="155" t="s">
        <v>377</v>
      </c>
    </row>
    <row r="154" spans="1:65" s="2" customFormat="1" ht="16.5" customHeight="1">
      <c r="A154" s="26"/>
      <c r="B154" s="143"/>
      <c r="C154" s="144" t="s">
        <v>86</v>
      </c>
      <c r="D154" s="144" t="s">
        <v>184</v>
      </c>
      <c r="E154" s="145" t="s">
        <v>1551</v>
      </c>
      <c r="F154" s="146" t="s">
        <v>1552</v>
      </c>
      <c r="G154" s="147" t="s">
        <v>293</v>
      </c>
      <c r="H154" s="148">
        <v>0.76700000000000002</v>
      </c>
      <c r="I154" s="149"/>
      <c r="J154" s="149">
        <f>ROUND(I154*H154,2)</f>
        <v>0</v>
      </c>
      <c r="K154" s="150"/>
      <c r="L154" s="27"/>
      <c r="M154" s="167" t="s">
        <v>1</v>
      </c>
      <c r="N154" s="168" t="s">
        <v>39</v>
      </c>
      <c r="O154" s="169">
        <v>0</v>
      </c>
      <c r="P154" s="169">
        <f>O154*H154</f>
        <v>0</v>
      </c>
      <c r="Q154" s="169">
        <v>0</v>
      </c>
      <c r="R154" s="169">
        <f>Q154*H154</f>
        <v>0</v>
      </c>
      <c r="S154" s="169">
        <v>0</v>
      </c>
      <c r="T154" s="170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188</v>
      </c>
      <c r="AT154" s="155" t="s">
        <v>184</v>
      </c>
      <c r="AU154" s="155" t="s">
        <v>80</v>
      </c>
      <c r="AY154" s="14" t="s">
        <v>182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4" t="s">
        <v>86</v>
      </c>
      <c r="BK154" s="156">
        <f>ROUND(I154*H154,2)</f>
        <v>0</v>
      </c>
      <c r="BL154" s="14" t="s">
        <v>188</v>
      </c>
      <c r="BM154" s="155" t="s">
        <v>385</v>
      </c>
    </row>
    <row r="155" spans="1:65" s="2" customFormat="1" ht="6.95" customHeight="1">
      <c r="A155" s="26"/>
      <c r="B155" s="41"/>
      <c r="C155" s="42"/>
      <c r="D155" s="42"/>
      <c r="E155" s="42"/>
      <c r="F155" s="42"/>
      <c r="G155" s="42"/>
      <c r="H155" s="42"/>
      <c r="I155" s="42"/>
      <c r="J155" s="42"/>
      <c r="K155" s="42"/>
      <c r="L155" s="27"/>
      <c r="M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</row>
  </sheetData>
  <autoFilter ref="C128:K154"/>
  <mergeCells count="15">
    <mergeCell ref="E115:H115"/>
    <mergeCell ref="E119:H119"/>
    <mergeCell ref="E117:H117"/>
    <mergeCell ref="E121:H121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83"/>
  <sheetViews>
    <sheetView showGridLines="0" topLeftCell="A111" workbookViewId="0">
      <selection activeCell="I130" sqref="I130:I18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191" t="s">
        <v>5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4" t="s">
        <v>122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6" ht="12.75">
      <c r="B8" s="17"/>
      <c r="D8" s="23" t="s">
        <v>132</v>
      </c>
      <c r="L8" s="17"/>
    </row>
    <row r="9" spans="1:46" s="1" customFormat="1" ht="16.5" customHeight="1">
      <c r="B9" s="17"/>
      <c r="E9" s="226" t="s">
        <v>2194</v>
      </c>
      <c r="F9" s="189"/>
      <c r="G9" s="189"/>
      <c r="H9" s="189"/>
      <c r="L9" s="17"/>
    </row>
    <row r="10" spans="1:46" s="1" customFormat="1" ht="12" customHeight="1">
      <c r="B10" s="17"/>
      <c r="D10" s="23" t="s">
        <v>134</v>
      </c>
      <c r="L10" s="17"/>
    </row>
    <row r="11" spans="1:46" s="2" customFormat="1" ht="16.5" customHeight="1">
      <c r="A11" s="26"/>
      <c r="B11" s="27"/>
      <c r="C11" s="26"/>
      <c r="D11" s="26"/>
      <c r="E11" s="228" t="s">
        <v>2339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1491</v>
      </c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6.5" customHeight="1">
      <c r="A13" s="26"/>
      <c r="B13" s="27"/>
      <c r="C13" s="26"/>
      <c r="D13" s="26"/>
      <c r="E13" s="209" t="s">
        <v>2346</v>
      </c>
      <c r="F13" s="225"/>
      <c r="G13" s="225"/>
      <c r="H13" s="225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15</v>
      </c>
      <c r="E15" s="26"/>
      <c r="F15" s="21" t="s">
        <v>1</v>
      </c>
      <c r="G15" s="26"/>
      <c r="H15" s="26"/>
      <c r="I15" s="23" t="s">
        <v>16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17</v>
      </c>
      <c r="E16" s="26"/>
      <c r="F16" s="21" t="s">
        <v>18</v>
      </c>
      <c r="G16" s="26"/>
      <c r="H16" s="26"/>
      <c r="I16" s="23" t="s">
        <v>19</v>
      </c>
      <c r="J16" s="49" t="str">
        <f>'Rekapitulácia stavby'!AN8</f>
        <v>15. 11. 2019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0.9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21</v>
      </c>
      <c r="E18" s="26"/>
      <c r="F18" s="26"/>
      <c r="G18" s="26"/>
      <c r="H18" s="26"/>
      <c r="I18" s="23" t="s">
        <v>22</v>
      </c>
      <c r="J18" s="21" t="str">
        <f>IF('Rekapitulácia stavby'!AN10="","",'Rekapitulácia stavby'!AN10)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tr">
        <f>IF('Rekapitulácia stavby'!E11="","",'Rekapitulácia stavby'!E11)</f>
        <v>obec Bačkov</v>
      </c>
      <c r="F19" s="26"/>
      <c r="G19" s="26"/>
      <c r="H19" s="26"/>
      <c r="I19" s="23" t="s">
        <v>24</v>
      </c>
      <c r="J19" s="21" t="str">
        <f>IF('Rekapitulácia stavby'!AN11="","",'Rekapitulácia stavby'!AN11)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25</v>
      </c>
      <c r="E21" s="26"/>
      <c r="F21" s="26"/>
      <c r="G21" s="26"/>
      <c r="H21" s="26"/>
      <c r="I21" s="23" t="s">
        <v>22</v>
      </c>
      <c r="J21" s="21" t="str">
        <f>'Rekapitulácia stavby'!AN13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188" t="str">
        <f>'Rekapitulácia stavby'!E14</f>
        <v xml:space="preserve"> </v>
      </c>
      <c r="F22" s="188"/>
      <c r="G22" s="188"/>
      <c r="H22" s="188"/>
      <c r="I22" s="23" t="s">
        <v>24</v>
      </c>
      <c r="J22" s="21" t="str">
        <f>'Rekapitulácia stavby'!AN14</f>
        <v/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27</v>
      </c>
      <c r="E24" s="26"/>
      <c r="F24" s="26"/>
      <c r="G24" s="26"/>
      <c r="H24" s="26"/>
      <c r="I24" s="23" t="s">
        <v>22</v>
      </c>
      <c r="J24" s="21" t="str">
        <f>IF('Rekapitulácia stavby'!AN16="","",'Rekapitulácia stavby'!AN16)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8" customHeight="1">
      <c r="A25" s="26"/>
      <c r="B25" s="27"/>
      <c r="C25" s="26"/>
      <c r="D25" s="26"/>
      <c r="E25" s="21" t="str">
        <f>IF('Rekapitulácia stavby'!E17="","",'Rekapitulácia stavby'!E17)</f>
        <v>Ing.arch.Lorinc, Ing.Soták</v>
      </c>
      <c r="F25" s="26"/>
      <c r="G25" s="26"/>
      <c r="H25" s="26"/>
      <c r="I25" s="23" t="s">
        <v>24</v>
      </c>
      <c r="J25" s="21" t="str">
        <f>IF('Rekapitulácia stavby'!AN17="","",'Rekapitulácia stavby'!AN17)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12" customHeight="1">
      <c r="A27" s="26"/>
      <c r="B27" s="27"/>
      <c r="C27" s="26"/>
      <c r="D27" s="23" t="s">
        <v>30</v>
      </c>
      <c r="E27" s="26"/>
      <c r="F27" s="26"/>
      <c r="G27" s="26"/>
      <c r="H27" s="26"/>
      <c r="I27" s="23" t="s">
        <v>22</v>
      </c>
      <c r="J27" s="21" t="s">
        <v>1</v>
      </c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8" customHeight="1">
      <c r="A28" s="26"/>
      <c r="B28" s="27"/>
      <c r="C28" s="26"/>
      <c r="D28" s="26"/>
      <c r="E28" s="21" t="s">
        <v>1589</v>
      </c>
      <c r="F28" s="26"/>
      <c r="G28" s="26"/>
      <c r="H28" s="26"/>
      <c r="I28" s="23" t="s">
        <v>24</v>
      </c>
      <c r="J28" s="21" t="s">
        <v>1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2" customHeight="1">
      <c r="A30" s="26"/>
      <c r="B30" s="27"/>
      <c r="C30" s="26"/>
      <c r="D30" s="23" t="s">
        <v>32</v>
      </c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8" customFormat="1" ht="16.5" customHeight="1">
      <c r="A31" s="94"/>
      <c r="B31" s="95"/>
      <c r="C31" s="94"/>
      <c r="D31" s="94"/>
      <c r="E31" s="192" t="s">
        <v>1</v>
      </c>
      <c r="F31" s="192"/>
      <c r="G31" s="192"/>
      <c r="H31" s="192"/>
      <c r="I31" s="94"/>
      <c r="J31" s="94"/>
      <c r="K31" s="94"/>
      <c r="L31" s="96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</row>
    <row r="32" spans="1:31" s="2" customFormat="1" ht="6.95" customHeight="1">
      <c r="A32" s="26"/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97" t="s">
        <v>33</v>
      </c>
      <c r="E34" s="26"/>
      <c r="F34" s="26"/>
      <c r="G34" s="26"/>
      <c r="H34" s="26"/>
      <c r="I34" s="26"/>
      <c r="J34" s="65">
        <f>ROUND(J128,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0"/>
      <c r="E35" s="60"/>
      <c r="F35" s="60"/>
      <c r="G35" s="60"/>
      <c r="H35" s="60"/>
      <c r="I35" s="60"/>
      <c r="J35" s="60"/>
      <c r="K35" s="60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35</v>
      </c>
      <c r="G36" s="26"/>
      <c r="H36" s="26"/>
      <c r="I36" s="30" t="s">
        <v>34</v>
      </c>
      <c r="J36" s="30" t="s">
        <v>36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98" t="s">
        <v>37</v>
      </c>
      <c r="E37" s="23" t="s">
        <v>38</v>
      </c>
      <c r="F37" s="99">
        <f>ROUND((SUM(BE128:BE182)),  2)</f>
        <v>0</v>
      </c>
      <c r="G37" s="26"/>
      <c r="H37" s="26"/>
      <c r="I37" s="100">
        <v>0.2</v>
      </c>
      <c r="J37" s="99">
        <f>ROUND(((SUM(BE128:BE182))*I37),  2)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3" t="s">
        <v>39</v>
      </c>
      <c r="F38" s="99">
        <f>ROUND((SUM(BF128:BF182)),  2)</f>
        <v>0</v>
      </c>
      <c r="G38" s="26"/>
      <c r="H38" s="26"/>
      <c r="I38" s="100">
        <v>0.2</v>
      </c>
      <c r="J38" s="99">
        <f>ROUND(((SUM(BF128:BF182))*I38),  2)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40</v>
      </c>
      <c r="F39" s="99">
        <f>ROUND((SUM(BG128:BG182)),  2)</f>
        <v>0</v>
      </c>
      <c r="G39" s="26"/>
      <c r="H39" s="26"/>
      <c r="I39" s="100">
        <v>0.2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41</v>
      </c>
      <c r="F40" s="99">
        <f>ROUND((SUM(BH128:BH182)),  2)</f>
        <v>0</v>
      </c>
      <c r="G40" s="26"/>
      <c r="H40" s="26"/>
      <c r="I40" s="100">
        <v>0.2</v>
      </c>
      <c r="J40" s="99">
        <f>0</f>
        <v>0</v>
      </c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23" t="s">
        <v>42</v>
      </c>
      <c r="F41" s="99">
        <f>ROUND((SUM(BI128:BI182)),  2)</f>
        <v>0</v>
      </c>
      <c r="G41" s="26"/>
      <c r="H41" s="26"/>
      <c r="I41" s="100">
        <v>0</v>
      </c>
      <c r="J41" s="99">
        <f>0</f>
        <v>0</v>
      </c>
      <c r="K41" s="2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101"/>
      <c r="D43" s="102" t="s">
        <v>43</v>
      </c>
      <c r="E43" s="54"/>
      <c r="F43" s="54"/>
      <c r="G43" s="103" t="s">
        <v>44</v>
      </c>
      <c r="H43" s="104" t="s">
        <v>45</v>
      </c>
      <c r="I43" s="54"/>
      <c r="J43" s="105">
        <f>SUM(J34:J41)</f>
        <v>0</v>
      </c>
      <c r="K43" s="106"/>
      <c r="L43" s="3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3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1" customFormat="1" ht="16.5" customHeight="1">
      <c r="B87" s="17"/>
      <c r="E87" s="226" t="s">
        <v>2194</v>
      </c>
      <c r="F87" s="189"/>
      <c r="G87" s="189"/>
      <c r="H87" s="189"/>
      <c r="L87" s="17"/>
    </row>
    <row r="88" spans="1:31" s="1" customFormat="1" ht="12" customHeight="1">
      <c r="B88" s="17"/>
      <c r="C88" s="23" t="s">
        <v>134</v>
      </c>
      <c r="L88" s="17"/>
    </row>
    <row r="89" spans="1:31" s="2" customFormat="1" ht="16.5" customHeight="1">
      <c r="A89" s="26"/>
      <c r="B89" s="27"/>
      <c r="C89" s="26"/>
      <c r="D89" s="26"/>
      <c r="E89" s="228" t="s">
        <v>2339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12" customHeight="1">
      <c r="A90" s="26"/>
      <c r="B90" s="27"/>
      <c r="C90" s="23" t="s">
        <v>1491</v>
      </c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6.5" customHeight="1">
      <c r="A91" s="26"/>
      <c r="B91" s="27"/>
      <c r="C91" s="26"/>
      <c r="D91" s="26"/>
      <c r="E91" s="209" t="str">
        <f>E13</f>
        <v>002.2.2 - Vnútorné inštalácie</v>
      </c>
      <c r="F91" s="225"/>
      <c r="G91" s="225"/>
      <c r="H91" s="225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2" customHeight="1">
      <c r="A93" s="26"/>
      <c r="B93" s="27"/>
      <c r="C93" s="23" t="s">
        <v>17</v>
      </c>
      <c r="D93" s="26"/>
      <c r="E93" s="26"/>
      <c r="F93" s="21" t="str">
        <f>F16</f>
        <v>Bačkov</v>
      </c>
      <c r="G93" s="26"/>
      <c r="H93" s="26"/>
      <c r="I93" s="23" t="s">
        <v>19</v>
      </c>
      <c r="J93" s="49" t="str">
        <f>IF(J16="","",J16)</f>
        <v>15. 11. 2019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6.95" customHeight="1">
      <c r="A94" s="26"/>
      <c r="B94" s="27"/>
      <c r="C94" s="26"/>
      <c r="D94" s="26"/>
      <c r="E94" s="26"/>
      <c r="F94" s="26"/>
      <c r="G94" s="26"/>
      <c r="H94" s="26"/>
      <c r="I94" s="26"/>
      <c r="J94" s="26"/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27.95" customHeight="1">
      <c r="A95" s="26"/>
      <c r="B95" s="27"/>
      <c r="C95" s="23" t="s">
        <v>21</v>
      </c>
      <c r="D95" s="26"/>
      <c r="E95" s="26"/>
      <c r="F95" s="21" t="str">
        <f>E19</f>
        <v>obec Bačkov</v>
      </c>
      <c r="G95" s="26"/>
      <c r="H95" s="26"/>
      <c r="I95" s="23" t="s">
        <v>27</v>
      </c>
      <c r="J95" s="24" t="str">
        <f>E25</f>
        <v>Ing.arch.Lorinc, Ing.Soták</v>
      </c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15.2" customHeight="1">
      <c r="A96" s="26"/>
      <c r="B96" s="27"/>
      <c r="C96" s="23" t="s">
        <v>25</v>
      </c>
      <c r="D96" s="26"/>
      <c r="E96" s="26"/>
      <c r="F96" s="21" t="str">
        <f>IF(E22="","",E22)</f>
        <v xml:space="preserve"> </v>
      </c>
      <c r="G96" s="26"/>
      <c r="H96" s="26"/>
      <c r="I96" s="23" t="s">
        <v>30</v>
      </c>
      <c r="J96" s="24" t="str">
        <f>E28</f>
        <v>Ing. Ján Džuba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9.25" customHeight="1">
      <c r="A98" s="26"/>
      <c r="B98" s="27"/>
      <c r="C98" s="109" t="s">
        <v>137</v>
      </c>
      <c r="D98" s="101"/>
      <c r="E98" s="101"/>
      <c r="F98" s="101"/>
      <c r="G98" s="101"/>
      <c r="H98" s="101"/>
      <c r="I98" s="101"/>
      <c r="J98" s="110" t="s">
        <v>138</v>
      </c>
      <c r="K98" s="101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47" s="2" customFormat="1" ht="10.3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47" s="2" customFormat="1" ht="22.9" customHeight="1">
      <c r="A100" s="26"/>
      <c r="B100" s="27"/>
      <c r="C100" s="111" t="s">
        <v>139</v>
      </c>
      <c r="D100" s="26"/>
      <c r="E100" s="26"/>
      <c r="F100" s="26"/>
      <c r="G100" s="26"/>
      <c r="H100" s="26"/>
      <c r="I100" s="26"/>
      <c r="J100" s="65">
        <f>J128</f>
        <v>0</v>
      </c>
      <c r="K100" s="26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U100" s="14" t="s">
        <v>140</v>
      </c>
    </row>
    <row r="101" spans="1:47" s="9" customFormat="1" ht="24.95" customHeight="1">
      <c r="B101" s="112"/>
      <c r="D101" s="113" t="s">
        <v>1590</v>
      </c>
      <c r="E101" s="114"/>
      <c r="F101" s="114"/>
      <c r="G101" s="114"/>
      <c r="H101" s="114"/>
      <c r="I101" s="114"/>
      <c r="J101" s="115">
        <f>J129</f>
        <v>0</v>
      </c>
      <c r="L101" s="112"/>
    </row>
    <row r="102" spans="1:47" s="9" customFormat="1" ht="24.95" customHeight="1">
      <c r="B102" s="112"/>
      <c r="D102" s="113" t="s">
        <v>1591</v>
      </c>
      <c r="E102" s="114"/>
      <c r="F102" s="114"/>
      <c r="G102" s="114"/>
      <c r="H102" s="114"/>
      <c r="I102" s="114"/>
      <c r="J102" s="115">
        <f>J146</f>
        <v>0</v>
      </c>
      <c r="L102" s="112"/>
    </row>
    <row r="103" spans="1:47" s="9" customFormat="1" ht="24.95" customHeight="1">
      <c r="B103" s="112"/>
      <c r="D103" s="113" t="s">
        <v>1592</v>
      </c>
      <c r="E103" s="114"/>
      <c r="F103" s="114"/>
      <c r="G103" s="114"/>
      <c r="H103" s="114"/>
      <c r="I103" s="114"/>
      <c r="J103" s="115">
        <f>J158</f>
        <v>0</v>
      </c>
      <c r="L103" s="112"/>
    </row>
    <row r="104" spans="1:47" s="9" customFormat="1" ht="24.95" customHeight="1">
      <c r="B104" s="112"/>
      <c r="D104" s="113" t="s">
        <v>1593</v>
      </c>
      <c r="E104" s="114"/>
      <c r="F104" s="114"/>
      <c r="G104" s="114"/>
      <c r="H104" s="114"/>
      <c r="I104" s="114"/>
      <c r="J104" s="115">
        <f>J179</f>
        <v>0</v>
      </c>
      <c r="L104" s="112"/>
    </row>
    <row r="105" spans="1:47" s="2" customFormat="1" ht="21.75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47" s="2" customFormat="1" ht="6.95" customHeight="1">
      <c r="A106" s="26"/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10" spans="1:47" s="2" customFormat="1" ht="6.95" customHeight="1">
      <c r="A110" s="26"/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24.95" customHeight="1">
      <c r="A111" s="26"/>
      <c r="B111" s="27"/>
      <c r="C111" s="18" t="s">
        <v>168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6.9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12" customHeight="1">
      <c r="A113" s="26"/>
      <c r="B113" s="27"/>
      <c r="C113" s="23" t="s">
        <v>13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25.5" customHeight="1">
      <c r="A114" s="26"/>
      <c r="B114" s="27"/>
      <c r="C114" s="26"/>
      <c r="D114" s="26"/>
      <c r="E114" s="226" t="str">
        <f>E7</f>
        <v>Komunitné centrum - Rekonštrukcia, prístavba ku kultúrnemu domu v obci Bačkov-(stupeň PSP)</v>
      </c>
      <c r="F114" s="227"/>
      <c r="G114" s="227"/>
      <c r="H114" s="227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1" customFormat="1" ht="12" customHeight="1">
      <c r="B115" s="17"/>
      <c r="C115" s="23" t="s">
        <v>132</v>
      </c>
      <c r="L115" s="17"/>
    </row>
    <row r="116" spans="1:63" s="1" customFormat="1" ht="16.5" customHeight="1">
      <c r="B116" s="17"/>
      <c r="E116" s="226" t="s">
        <v>2194</v>
      </c>
      <c r="F116" s="189"/>
      <c r="G116" s="189"/>
      <c r="H116" s="189"/>
      <c r="L116" s="17"/>
    </row>
    <row r="117" spans="1:63" s="1" customFormat="1" ht="12" customHeight="1">
      <c r="B117" s="17"/>
      <c r="C117" s="23" t="s">
        <v>134</v>
      </c>
      <c r="L117" s="17"/>
    </row>
    <row r="118" spans="1:63" s="2" customFormat="1" ht="16.5" customHeight="1">
      <c r="A118" s="26"/>
      <c r="B118" s="27"/>
      <c r="C118" s="26"/>
      <c r="D118" s="26"/>
      <c r="E118" s="228" t="s">
        <v>2339</v>
      </c>
      <c r="F118" s="225"/>
      <c r="G118" s="225"/>
      <c r="H118" s="225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2" customHeight="1">
      <c r="A119" s="26"/>
      <c r="B119" s="27"/>
      <c r="C119" s="23" t="s">
        <v>1491</v>
      </c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6.5" customHeight="1">
      <c r="A120" s="26"/>
      <c r="B120" s="27"/>
      <c r="C120" s="26"/>
      <c r="D120" s="26"/>
      <c r="E120" s="209" t="str">
        <f>E13</f>
        <v>002.2.2 - Vnútorné inštalácie</v>
      </c>
      <c r="F120" s="225"/>
      <c r="G120" s="225"/>
      <c r="H120" s="225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12" customHeight="1">
      <c r="A122" s="26"/>
      <c r="B122" s="27"/>
      <c r="C122" s="23" t="s">
        <v>17</v>
      </c>
      <c r="D122" s="26"/>
      <c r="E122" s="26"/>
      <c r="F122" s="21" t="str">
        <f>F16</f>
        <v>Bačkov</v>
      </c>
      <c r="G122" s="26"/>
      <c r="H122" s="26"/>
      <c r="I122" s="23" t="s">
        <v>19</v>
      </c>
      <c r="J122" s="49" t="str">
        <f>IF(J16="","",J16)</f>
        <v>15. 11. 2019</v>
      </c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6.9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27.95" customHeight="1">
      <c r="A124" s="26"/>
      <c r="B124" s="27"/>
      <c r="C124" s="23" t="s">
        <v>21</v>
      </c>
      <c r="D124" s="26"/>
      <c r="E124" s="26"/>
      <c r="F124" s="21" t="str">
        <f>E19</f>
        <v>obec Bačkov</v>
      </c>
      <c r="G124" s="26"/>
      <c r="H124" s="26"/>
      <c r="I124" s="23" t="s">
        <v>27</v>
      </c>
      <c r="J124" s="24" t="str">
        <f>E25</f>
        <v>Ing.arch.Lorinc, Ing.Soták</v>
      </c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2" customFormat="1" ht="15.2" customHeight="1">
      <c r="A125" s="26"/>
      <c r="B125" s="27"/>
      <c r="C125" s="23" t="s">
        <v>25</v>
      </c>
      <c r="D125" s="26"/>
      <c r="E125" s="26"/>
      <c r="F125" s="21" t="str">
        <f>IF(E22="","",E22)</f>
        <v xml:space="preserve"> </v>
      </c>
      <c r="G125" s="26"/>
      <c r="H125" s="26"/>
      <c r="I125" s="23" t="s">
        <v>30</v>
      </c>
      <c r="J125" s="24" t="str">
        <f>E28</f>
        <v>Ing. Ján Džuba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3" s="2" customFormat="1" ht="10.35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63" s="11" customFormat="1" ht="29.25" customHeight="1">
      <c r="A127" s="120"/>
      <c r="B127" s="121"/>
      <c r="C127" s="122" t="s">
        <v>169</v>
      </c>
      <c r="D127" s="123" t="s">
        <v>58</v>
      </c>
      <c r="E127" s="123" t="s">
        <v>54</v>
      </c>
      <c r="F127" s="123" t="s">
        <v>55</v>
      </c>
      <c r="G127" s="123" t="s">
        <v>170</v>
      </c>
      <c r="H127" s="123" t="s">
        <v>171</v>
      </c>
      <c r="I127" s="123" t="s">
        <v>172</v>
      </c>
      <c r="J127" s="124" t="s">
        <v>138</v>
      </c>
      <c r="K127" s="125" t="s">
        <v>173</v>
      </c>
      <c r="L127" s="126"/>
      <c r="M127" s="56" t="s">
        <v>1</v>
      </c>
      <c r="N127" s="57" t="s">
        <v>37</v>
      </c>
      <c r="O127" s="57" t="s">
        <v>174</v>
      </c>
      <c r="P127" s="57" t="s">
        <v>175</v>
      </c>
      <c r="Q127" s="57" t="s">
        <v>176</v>
      </c>
      <c r="R127" s="57" t="s">
        <v>177</v>
      </c>
      <c r="S127" s="57" t="s">
        <v>178</v>
      </c>
      <c r="T127" s="58" t="s">
        <v>179</v>
      </c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</row>
    <row r="128" spans="1:63" s="2" customFormat="1" ht="22.9" customHeight="1">
      <c r="A128" s="26"/>
      <c r="B128" s="27"/>
      <c r="C128" s="63" t="s">
        <v>139</v>
      </c>
      <c r="D128" s="26"/>
      <c r="E128" s="26"/>
      <c r="F128" s="26"/>
      <c r="G128" s="26"/>
      <c r="H128" s="26"/>
      <c r="I128" s="26"/>
      <c r="J128" s="127">
        <f>BK128</f>
        <v>0</v>
      </c>
      <c r="K128" s="26"/>
      <c r="L128" s="27"/>
      <c r="M128" s="59"/>
      <c r="N128" s="50"/>
      <c r="O128" s="60"/>
      <c r="P128" s="128">
        <f>P129+P146+P158+P179</f>
        <v>0</v>
      </c>
      <c r="Q128" s="60"/>
      <c r="R128" s="128">
        <f>R129+R146+R158+R179</f>
        <v>0</v>
      </c>
      <c r="S128" s="60"/>
      <c r="T128" s="129">
        <f>T129+T146+T158+T179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T128" s="14" t="s">
        <v>72</v>
      </c>
      <c r="AU128" s="14" t="s">
        <v>140</v>
      </c>
      <c r="BK128" s="130">
        <f>BK129+BK146+BK158+BK179</f>
        <v>0</v>
      </c>
    </row>
    <row r="129" spans="1:65" s="12" customFormat="1" ht="25.9" customHeight="1">
      <c r="B129" s="131"/>
      <c r="D129" s="132" t="s">
        <v>72</v>
      </c>
      <c r="E129" s="133" t="s">
        <v>1533</v>
      </c>
      <c r="F129" s="133" t="s">
        <v>1595</v>
      </c>
      <c r="J129" s="134">
        <f>BK129</f>
        <v>0</v>
      </c>
      <c r="L129" s="131"/>
      <c r="M129" s="135"/>
      <c r="N129" s="136"/>
      <c r="O129" s="136"/>
      <c r="P129" s="137">
        <f>SUM(P130:P145)</f>
        <v>0</v>
      </c>
      <c r="Q129" s="136"/>
      <c r="R129" s="137">
        <f>SUM(R130:R145)</f>
        <v>0</v>
      </c>
      <c r="S129" s="136"/>
      <c r="T129" s="138">
        <f>SUM(T130:T145)</f>
        <v>0</v>
      </c>
      <c r="AR129" s="132" t="s">
        <v>86</v>
      </c>
      <c r="AT129" s="139" t="s">
        <v>72</v>
      </c>
      <c r="AU129" s="139" t="s">
        <v>73</v>
      </c>
      <c r="AY129" s="132" t="s">
        <v>182</v>
      </c>
      <c r="BK129" s="140">
        <f>SUM(BK130:BK145)</f>
        <v>0</v>
      </c>
    </row>
    <row r="130" spans="1:65" s="2" customFormat="1" ht="16.5" customHeight="1">
      <c r="A130" s="26"/>
      <c r="B130" s="143"/>
      <c r="C130" s="157" t="s">
        <v>80</v>
      </c>
      <c r="D130" s="157" t="s">
        <v>246</v>
      </c>
      <c r="E130" s="158" t="s">
        <v>1517</v>
      </c>
      <c r="F130" s="159" t="s">
        <v>1596</v>
      </c>
      <c r="G130" s="160" t="s">
        <v>198</v>
      </c>
      <c r="H130" s="161">
        <v>3</v>
      </c>
      <c r="I130" s="162"/>
      <c r="J130" s="162">
        <f t="shared" ref="J130:J145" si="0">ROUND(I130*H130,2)</f>
        <v>0</v>
      </c>
      <c r="K130" s="163"/>
      <c r="L130" s="164"/>
      <c r="M130" s="165" t="s">
        <v>1</v>
      </c>
      <c r="N130" s="166" t="s">
        <v>39</v>
      </c>
      <c r="O130" s="153">
        <v>0</v>
      </c>
      <c r="P130" s="153">
        <f t="shared" ref="P130:P145" si="1">O130*H130</f>
        <v>0</v>
      </c>
      <c r="Q130" s="153">
        <v>0</v>
      </c>
      <c r="R130" s="153">
        <f t="shared" ref="R130:R145" si="2">Q130*H130</f>
        <v>0</v>
      </c>
      <c r="S130" s="153">
        <v>0</v>
      </c>
      <c r="T130" s="154">
        <f t="shared" ref="T130:T145" si="3"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313</v>
      </c>
      <c r="AT130" s="155" t="s">
        <v>246</v>
      </c>
      <c r="AU130" s="155" t="s">
        <v>80</v>
      </c>
      <c r="AY130" s="14" t="s">
        <v>182</v>
      </c>
      <c r="BE130" s="156">
        <f t="shared" ref="BE130:BE145" si="4">IF(N130="základná",J130,0)</f>
        <v>0</v>
      </c>
      <c r="BF130" s="156">
        <f t="shared" ref="BF130:BF145" si="5">IF(N130="znížená",J130,0)</f>
        <v>0</v>
      </c>
      <c r="BG130" s="156">
        <f t="shared" ref="BG130:BG145" si="6">IF(N130="zákl. prenesená",J130,0)</f>
        <v>0</v>
      </c>
      <c r="BH130" s="156">
        <f t="shared" ref="BH130:BH145" si="7">IF(N130="zníž. prenesená",J130,0)</f>
        <v>0</v>
      </c>
      <c r="BI130" s="156">
        <f t="shared" ref="BI130:BI145" si="8">IF(N130="nulová",J130,0)</f>
        <v>0</v>
      </c>
      <c r="BJ130" s="14" t="s">
        <v>86</v>
      </c>
      <c r="BK130" s="156">
        <f t="shared" ref="BK130:BK145" si="9">ROUND(I130*H130,2)</f>
        <v>0</v>
      </c>
      <c r="BL130" s="14" t="s">
        <v>245</v>
      </c>
      <c r="BM130" s="155" t="s">
        <v>278</v>
      </c>
    </row>
    <row r="131" spans="1:65" s="2" customFormat="1" ht="16.5" customHeight="1">
      <c r="A131" s="26"/>
      <c r="B131" s="143"/>
      <c r="C131" s="157" t="s">
        <v>86</v>
      </c>
      <c r="D131" s="157" t="s">
        <v>246</v>
      </c>
      <c r="E131" s="158" t="s">
        <v>1537</v>
      </c>
      <c r="F131" s="159" t="s">
        <v>1599</v>
      </c>
      <c r="G131" s="160" t="s">
        <v>198</v>
      </c>
      <c r="H131" s="161">
        <v>5</v>
      </c>
      <c r="I131" s="162"/>
      <c r="J131" s="162">
        <f t="shared" si="0"/>
        <v>0</v>
      </c>
      <c r="K131" s="163"/>
      <c r="L131" s="164"/>
      <c r="M131" s="165" t="s">
        <v>1</v>
      </c>
      <c r="N131" s="166" t="s">
        <v>39</v>
      </c>
      <c r="O131" s="153">
        <v>0</v>
      </c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313</v>
      </c>
      <c r="AT131" s="155" t="s">
        <v>246</v>
      </c>
      <c r="AU131" s="155" t="s">
        <v>80</v>
      </c>
      <c r="AY131" s="14" t="s">
        <v>182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86</v>
      </c>
      <c r="BK131" s="156">
        <f t="shared" si="9"/>
        <v>0</v>
      </c>
      <c r="BL131" s="14" t="s">
        <v>245</v>
      </c>
      <c r="BM131" s="155" t="s">
        <v>286</v>
      </c>
    </row>
    <row r="132" spans="1:65" s="2" customFormat="1" ht="16.5" customHeight="1">
      <c r="A132" s="26"/>
      <c r="B132" s="143"/>
      <c r="C132" s="157" t="s">
        <v>93</v>
      </c>
      <c r="D132" s="157" t="s">
        <v>246</v>
      </c>
      <c r="E132" s="158" t="s">
        <v>1541</v>
      </c>
      <c r="F132" s="159" t="s">
        <v>1601</v>
      </c>
      <c r="G132" s="160" t="s">
        <v>299</v>
      </c>
      <c r="H132" s="161">
        <v>1</v>
      </c>
      <c r="I132" s="162"/>
      <c r="J132" s="162">
        <f t="shared" si="0"/>
        <v>0</v>
      </c>
      <c r="K132" s="163"/>
      <c r="L132" s="164"/>
      <c r="M132" s="165" t="s">
        <v>1</v>
      </c>
      <c r="N132" s="166" t="s">
        <v>39</v>
      </c>
      <c r="O132" s="153">
        <v>0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313</v>
      </c>
      <c r="AT132" s="155" t="s">
        <v>246</v>
      </c>
      <c r="AU132" s="155" t="s">
        <v>80</v>
      </c>
      <c r="AY132" s="14" t="s">
        <v>182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86</v>
      </c>
      <c r="BK132" s="156">
        <f t="shared" si="9"/>
        <v>0</v>
      </c>
      <c r="BL132" s="14" t="s">
        <v>245</v>
      </c>
      <c r="BM132" s="155" t="s">
        <v>296</v>
      </c>
    </row>
    <row r="133" spans="1:65" s="2" customFormat="1" ht="16.5" customHeight="1">
      <c r="A133" s="26"/>
      <c r="B133" s="143"/>
      <c r="C133" s="157" t="s">
        <v>188</v>
      </c>
      <c r="D133" s="157" t="s">
        <v>246</v>
      </c>
      <c r="E133" s="158" t="s">
        <v>1560</v>
      </c>
      <c r="F133" s="159" t="s">
        <v>2347</v>
      </c>
      <c r="G133" s="160" t="s">
        <v>198</v>
      </c>
      <c r="H133" s="161">
        <v>1</v>
      </c>
      <c r="I133" s="162"/>
      <c r="J133" s="162">
        <f t="shared" si="0"/>
        <v>0</v>
      </c>
      <c r="K133" s="163"/>
      <c r="L133" s="164"/>
      <c r="M133" s="165" t="s">
        <v>1</v>
      </c>
      <c r="N133" s="166" t="s">
        <v>39</v>
      </c>
      <c r="O133" s="153">
        <v>0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313</v>
      </c>
      <c r="AT133" s="155" t="s">
        <v>246</v>
      </c>
      <c r="AU133" s="155" t="s">
        <v>80</v>
      </c>
      <c r="AY133" s="14" t="s">
        <v>182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86</v>
      </c>
      <c r="BK133" s="156">
        <f t="shared" si="9"/>
        <v>0</v>
      </c>
      <c r="BL133" s="14" t="s">
        <v>245</v>
      </c>
      <c r="BM133" s="155" t="s">
        <v>305</v>
      </c>
    </row>
    <row r="134" spans="1:65" s="2" customFormat="1" ht="16.5" customHeight="1">
      <c r="A134" s="26"/>
      <c r="B134" s="143"/>
      <c r="C134" s="157" t="s">
        <v>200</v>
      </c>
      <c r="D134" s="157" t="s">
        <v>246</v>
      </c>
      <c r="E134" s="158" t="s">
        <v>1564</v>
      </c>
      <c r="F134" s="159" t="s">
        <v>1606</v>
      </c>
      <c r="G134" s="160" t="s">
        <v>198</v>
      </c>
      <c r="H134" s="161">
        <v>3</v>
      </c>
      <c r="I134" s="162"/>
      <c r="J134" s="162">
        <f t="shared" si="0"/>
        <v>0</v>
      </c>
      <c r="K134" s="163"/>
      <c r="L134" s="164"/>
      <c r="M134" s="165" t="s">
        <v>1</v>
      </c>
      <c r="N134" s="166" t="s">
        <v>39</v>
      </c>
      <c r="O134" s="153">
        <v>0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313</v>
      </c>
      <c r="AT134" s="155" t="s">
        <v>246</v>
      </c>
      <c r="AU134" s="155" t="s">
        <v>80</v>
      </c>
      <c r="AY134" s="14" t="s">
        <v>182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86</v>
      </c>
      <c r="BK134" s="156">
        <f t="shared" si="9"/>
        <v>0</v>
      </c>
      <c r="BL134" s="14" t="s">
        <v>245</v>
      </c>
      <c r="BM134" s="155" t="s">
        <v>313</v>
      </c>
    </row>
    <row r="135" spans="1:65" s="2" customFormat="1" ht="16.5" customHeight="1">
      <c r="A135" s="26"/>
      <c r="B135" s="143"/>
      <c r="C135" s="157" t="s">
        <v>204</v>
      </c>
      <c r="D135" s="157" t="s">
        <v>246</v>
      </c>
      <c r="E135" s="158" t="s">
        <v>2348</v>
      </c>
      <c r="F135" s="159" t="s">
        <v>1609</v>
      </c>
      <c r="G135" s="160" t="s">
        <v>198</v>
      </c>
      <c r="H135" s="161">
        <v>2</v>
      </c>
      <c r="I135" s="162"/>
      <c r="J135" s="162">
        <f t="shared" si="0"/>
        <v>0</v>
      </c>
      <c r="K135" s="163"/>
      <c r="L135" s="164"/>
      <c r="M135" s="165" t="s">
        <v>1</v>
      </c>
      <c r="N135" s="166" t="s">
        <v>39</v>
      </c>
      <c r="O135" s="153">
        <v>0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313</v>
      </c>
      <c r="AT135" s="155" t="s">
        <v>246</v>
      </c>
      <c r="AU135" s="155" t="s">
        <v>80</v>
      </c>
      <c r="AY135" s="14" t="s">
        <v>182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86</v>
      </c>
      <c r="BK135" s="156">
        <f t="shared" si="9"/>
        <v>0</v>
      </c>
      <c r="BL135" s="14" t="s">
        <v>245</v>
      </c>
      <c r="BM135" s="155" t="s">
        <v>321</v>
      </c>
    </row>
    <row r="136" spans="1:65" s="2" customFormat="1" ht="16.5" customHeight="1">
      <c r="A136" s="26"/>
      <c r="B136" s="143"/>
      <c r="C136" s="144" t="s">
        <v>208</v>
      </c>
      <c r="D136" s="144" t="s">
        <v>184</v>
      </c>
      <c r="E136" s="145" t="s">
        <v>1610</v>
      </c>
      <c r="F136" s="146" t="s">
        <v>1611</v>
      </c>
      <c r="G136" s="147" t="s">
        <v>299</v>
      </c>
      <c r="H136" s="148">
        <v>2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39</v>
      </c>
      <c r="O136" s="153">
        <v>0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245</v>
      </c>
      <c r="AT136" s="155" t="s">
        <v>184</v>
      </c>
      <c r="AU136" s="155" t="s">
        <v>80</v>
      </c>
      <c r="AY136" s="14" t="s">
        <v>182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86</v>
      </c>
      <c r="BK136" s="156">
        <f t="shared" si="9"/>
        <v>0</v>
      </c>
      <c r="BL136" s="14" t="s">
        <v>245</v>
      </c>
      <c r="BM136" s="155" t="s">
        <v>329</v>
      </c>
    </row>
    <row r="137" spans="1:65" s="2" customFormat="1" ht="16.5" customHeight="1">
      <c r="A137" s="26"/>
      <c r="B137" s="143"/>
      <c r="C137" s="144" t="s">
        <v>213</v>
      </c>
      <c r="D137" s="144" t="s">
        <v>184</v>
      </c>
      <c r="E137" s="145" t="s">
        <v>1612</v>
      </c>
      <c r="F137" s="146" t="s">
        <v>1613</v>
      </c>
      <c r="G137" s="147" t="s">
        <v>299</v>
      </c>
      <c r="H137" s="148">
        <v>2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245</v>
      </c>
      <c r="AT137" s="155" t="s">
        <v>184</v>
      </c>
      <c r="AU137" s="155" t="s">
        <v>80</v>
      </c>
      <c r="AY137" s="14" t="s">
        <v>182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86</v>
      </c>
      <c r="BK137" s="156">
        <f t="shared" si="9"/>
        <v>0</v>
      </c>
      <c r="BL137" s="14" t="s">
        <v>245</v>
      </c>
      <c r="BM137" s="155" t="s">
        <v>2349</v>
      </c>
    </row>
    <row r="138" spans="1:65" s="2" customFormat="1" ht="16.5" customHeight="1">
      <c r="A138" s="26"/>
      <c r="B138" s="143"/>
      <c r="C138" s="144" t="s">
        <v>217</v>
      </c>
      <c r="D138" s="144" t="s">
        <v>184</v>
      </c>
      <c r="E138" s="145" t="s">
        <v>1615</v>
      </c>
      <c r="F138" s="146" t="s">
        <v>2350</v>
      </c>
      <c r="G138" s="147" t="s">
        <v>198</v>
      </c>
      <c r="H138" s="148">
        <v>3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39</v>
      </c>
      <c r="O138" s="153">
        <v>0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245</v>
      </c>
      <c r="AT138" s="155" t="s">
        <v>184</v>
      </c>
      <c r="AU138" s="155" t="s">
        <v>80</v>
      </c>
      <c r="AY138" s="14" t="s">
        <v>182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86</v>
      </c>
      <c r="BK138" s="156">
        <f t="shared" si="9"/>
        <v>0</v>
      </c>
      <c r="BL138" s="14" t="s">
        <v>245</v>
      </c>
      <c r="BM138" s="155" t="s">
        <v>337</v>
      </c>
    </row>
    <row r="139" spans="1:65" s="2" customFormat="1" ht="16.5" customHeight="1">
      <c r="A139" s="26"/>
      <c r="B139" s="143"/>
      <c r="C139" s="144" t="s">
        <v>221</v>
      </c>
      <c r="D139" s="144" t="s">
        <v>184</v>
      </c>
      <c r="E139" s="145" t="s">
        <v>1617</v>
      </c>
      <c r="F139" s="146" t="s">
        <v>2351</v>
      </c>
      <c r="G139" s="147" t="s">
        <v>198</v>
      </c>
      <c r="H139" s="148">
        <v>2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39</v>
      </c>
      <c r="O139" s="153">
        <v>0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245</v>
      </c>
      <c r="AT139" s="155" t="s">
        <v>184</v>
      </c>
      <c r="AU139" s="155" t="s">
        <v>80</v>
      </c>
      <c r="AY139" s="14" t="s">
        <v>182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86</v>
      </c>
      <c r="BK139" s="156">
        <f t="shared" si="9"/>
        <v>0</v>
      </c>
      <c r="BL139" s="14" t="s">
        <v>245</v>
      </c>
      <c r="BM139" s="155" t="s">
        <v>2352</v>
      </c>
    </row>
    <row r="140" spans="1:65" s="2" customFormat="1" ht="16.5" customHeight="1">
      <c r="A140" s="26"/>
      <c r="B140" s="143"/>
      <c r="C140" s="144" t="s">
        <v>225</v>
      </c>
      <c r="D140" s="144" t="s">
        <v>184</v>
      </c>
      <c r="E140" s="145" t="s">
        <v>2353</v>
      </c>
      <c r="F140" s="146" t="s">
        <v>1620</v>
      </c>
      <c r="G140" s="147" t="s">
        <v>198</v>
      </c>
      <c r="H140" s="148">
        <v>8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39</v>
      </c>
      <c r="O140" s="153">
        <v>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245</v>
      </c>
      <c r="AT140" s="155" t="s">
        <v>184</v>
      </c>
      <c r="AU140" s="155" t="s">
        <v>80</v>
      </c>
      <c r="AY140" s="14" t="s">
        <v>182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86</v>
      </c>
      <c r="BK140" s="156">
        <f t="shared" si="9"/>
        <v>0</v>
      </c>
      <c r="BL140" s="14" t="s">
        <v>245</v>
      </c>
      <c r="BM140" s="155" t="s">
        <v>345</v>
      </c>
    </row>
    <row r="141" spans="1:65" s="2" customFormat="1" ht="16.5" customHeight="1">
      <c r="A141" s="26"/>
      <c r="B141" s="143"/>
      <c r="C141" s="144" t="s">
        <v>229</v>
      </c>
      <c r="D141" s="144" t="s">
        <v>184</v>
      </c>
      <c r="E141" s="145" t="s">
        <v>1517</v>
      </c>
      <c r="F141" s="146" t="s">
        <v>1622</v>
      </c>
      <c r="G141" s="147" t="s">
        <v>299</v>
      </c>
      <c r="H141" s="148">
        <v>1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39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245</v>
      </c>
      <c r="AT141" s="155" t="s">
        <v>184</v>
      </c>
      <c r="AU141" s="155" t="s">
        <v>80</v>
      </c>
      <c r="AY141" s="14" t="s">
        <v>182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86</v>
      </c>
      <c r="BK141" s="156">
        <f t="shared" si="9"/>
        <v>0</v>
      </c>
      <c r="BL141" s="14" t="s">
        <v>245</v>
      </c>
      <c r="BM141" s="155" t="s">
        <v>353</v>
      </c>
    </row>
    <row r="142" spans="1:65" s="2" customFormat="1" ht="16.5" customHeight="1">
      <c r="A142" s="26"/>
      <c r="B142" s="143"/>
      <c r="C142" s="144" t="s">
        <v>233</v>
      </c>
      <c r="D142" s="144" t="s">
        <v>184</v>
      </c>
      <c r="E142" s="145" t="s">
        <v>1537</v>
      </c>
      <c r="F142" s="146" t="s">
        <v>2354</v>
      </c>
      <c r="G142" s="147" t="s">
        <v>299</v>
      </c>
      <c r="H142" s="148">
        <v>1</v>
      </c>
      <c r="I142" s="149"/>
      <c r="J142" s="149">
        <f t="shared" si="0"/>
        <v>0</v>
      </c>
      <c r="K142" s="150"/>
      <c r="L142" s="27"/>
      <c r="M142" s="151" t="s">
        <v>1</v>
      </c>
      <c r="N142" s="152" t="s">
        <v>39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245</v>
      </c>
      <c r="AT142" s="155" t="s">
        <v>184</v>
      </c>
      <c r="AU142" s="155" t="s">
        <v>80</v>
      </c>
      <c r="AY142" s="14" t="s">
        <v>182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86</v>
      </c>
      <c r="BK142" s="156">
        <f t="shared" si="9"/>
        <v>0</v>
      </c>
      <c r="BL142" s="14" t="s">
        <v>245</v>
      </c>
      <c r="BM142" s="155" t="s">
        <v>361</v>
      </c>
    </row>
    <row r="143" spans="1:65" s="2" customFormat="1" ht="24" customHeight="1">
      <c r="A143" s="26"/>
      <c r="B143" s="143"/>
      <c r="C143" s="144" t="s">
        <v>237</v>
      </c>
      <c r="D143" s="144" t="s">
        <v>184</v>
      </c>
      <c r="E143" s="145" t="s">
        <v>2355</v>
      </c>
      <c r="F143" s="146" t="s">
        <v>2356</v>
      </c>
      <c r="G143" s="147" t="s">
        <v>299</v>
      </c>
      <c r="H143" s="148">
        <v>1</v>
      </c>
      <c r="I143" s="149"/>
      <c r="J143" s="149">
        <f t="shared" si="0"/>
        <v>0</v>
      </c>
      <c r="K143" s="150"/>
      <c r="L143" s="27"/>
      <c r="M143" s="151" t="s">
        <v>1</v>
      </c>
      <c r="N143" s="152" t="s">
        <v>39</v>
      </c>
      <c r="O143" s="153">
        <v>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245</v>
      </c>
      <c r="AT143" s="155" t="s">
        <v>184</v>
      </c>
      <c r="AU143" s="155" t="s">
        <v>80</v>
      </c>
      <c r="AY143" s="14" t="s">
        <v>182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86</v>
      </c>
      <c r="BK143" s="156">
        <f t="shared" si="9"/>
        <v>0</v>
      </c>
      <c r="BL143" s="14" t="s">
        <v>245</v>
      </c>
      <c r="BM143" s="155" t="s">
        <v>369</v>
      </c>
    </row>
    <row r="144" spans="1:65" s="2" customFormat="1" ht="16.5" customHeight="1">
      <c r="A144" s="26"/>
      <c r="B144" s="143"/>
      <c r="C144" s="144" t="s">
        <v>241</v>
      </c>
      <c r="D144" s="144" t="s">
        <v>184</v>
      </c>
      <c r="E144" s="145" t="s">
        <v>1623</v>
      </c>
      <c r="F144" s="146" t="s">
        <v>2357</v>
      </c>
      <c r="G144" s="147" t="s">
        <v>835</v>
      </c>
      <c r="H144" s="148">
        <v>0.95</v>
      </c>
      <c r="I144" s="149"/>
      <c r="J144" s="149">
        <f t="shared" si="0"/>
        <v>0</v>
      </c>
      <c r="K144" s="150"/>
      <c r="L144" s="27"/>
      <c r="M144" s="151" t="s">
        <v>1</v>
      </c>
      <c r="N144" s="152" t="s">
        <v>39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245</v>
      </c>
      <c r="AT144" s="155" t="s">
        <v>184</v>
      </c>
      <c r="AU144" s="155" t="s">
        <v>80</v>
      </c>
      <c r="AY144" s="14" t="s">
        <v>182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86</v>
      </c>
      <c r="BK144" s="156">
        <f t="shared" si="9"/>
        <v>0</v>
      </c>
      <c r="BL144" s="14" t="s">
        <v>245</v>
      </c>
      <c r="BM144" s="155" t="s">
        <v>377</v>
      </c>
    </row>
    <row r="145" spans="1:65" s="2" customFormat="1" ht="24" customHeight="1">
      <c r="A145" s="26"/>
      <c r="B145" s="143"/>
      <c r="C145" s="144" t="s">
        <v>245</v>
      </c>
      <c r="D145" s="144" t="s">
        <v>184</v>
      </c>
      <c r="E145" s="145" t="s">
        <v>1625</v>
      </c>
      <c r="F145" s="146" t="s">
        <v>2358</v>
      </c>
      <c r="G145" s="147" t="s">
        <v>835</v>
      </c>
      <c r="H145" s="148">
        <v>1</v>
      </c>
      <c r="I145" s="149"/>
      <c r="J145" s="149">
        <f t="shared" si="0"/>
        <v>0</v>
      </c>
      <c r="K145" s="150"/>
      <c r="L145" s="27"/>
      <c r="M145" s="151" t="s">
        <v>1</v>
      </c>
      <c r="N145" s="152" t="s">
        <v>39</v>
      </c>
      <c r="O145" s="153">
        <v>0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245</v>
      </c>
      <c r="AT145" s="155" t="s">
        <v>184</v>
      </c>
      <c r="AU145" s="155" t="s">
        <v>80</v>
      </c>
      <c r="AY145" s="14" t="s">
        <v>182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86</v>
      </c>
      <c r="BK145" s="156">
        <f t="shared" si="9"/>
        <v>0</v>
      </c>
      <c r="BL145" s="14" t="s">
        <v>245</v>
      </c>
      <c r="BM145" s="155" t="s">
        <v>385</v>
      </c>
    </row>
    <row r="146" spans="1:65" s="12" customFormat="1" ht="25.9" customHeight="1">
      <c r="B146" s="131"/>
      <c r="D146" s="132" t="s">
        <v>72</v>
      </c>
      <c r="E146" s="133" t="s">
        <v>1543</v>
      </c>
      <c r="F146" s="133" t="s">
        <v>1627</v>
      </c>
      <c r="J146" s="134">
        <f>BK146</f>
        <v>0</v>
      </c>
      <c r="L146" s="131"/>
      <c r="M146" s="135"/>
      <c r="N146" s="136"/>
      <c r="O146" s="136"/>
      <c r="P146" s="137">
        <f>SUM(P147:P157)</f>
        <v>0</v>
      </c>
      <c r="Q146" s="136"/>
      <c r="R146" s="137">
        <f>SUM(R147:R157)</f>
        <v>0</v>
      </c>
      <c r="S146" s="136"/>
      <c r="T146" s="138">
        <f>SUM(T147:T157)</f>
        <v>0</v>
      </c>
      <c r="AR146" s="132" t="s">
        <v>86</v>
      </c>
      <c r="AT146" s="139" t="s">
        <v>72</v>
      </c>
      <c r="AU146" s="139" t="s">
        <v>73</v>
      </c>
      <c r="AY146" s="132" t="s">
        <v>182</v>
      </c>
      <c r="BK146" s="140">
        <f>SUM(BK147:BK157)</f>
        <v>0</v>
      </c>
    </row>
    <row r="147" spans="1:65" s="2" customFormat="1" ht="16.5" customHeight="1">
      <c r="A147" s="26"/>
      <c r="B147" s="143"/>
      <c r="C147" s="157" t="s">
        <v>251</v>
      </c>
      <c r="D147" s="157" t="s">
        <v>246</v>
      </c>
      <c r="E147" s="158" t="s">
        <v>1566</v>
      </c>
      <c r="F147" s="159" t="s">
        <v>1630</v>
      </c>
      <c r="G147" s="160" t="s">
        <v>198</v>
      </c>
      <c r="H147" s="161">
        <v>5.5</v>
      </c>
      <c r="I147" s="162"/>
      <c r="J147" s="162">
        <f t="shared" ref="J147:J157" si="10">ROUND(I147*H147,2)</f>
        <v>0</v>
      </c>
      <c r="K147" s="163"/>
      <c r="L147" s="164"/>
      <c r="M147" s="165" t="s">
        <v>1</v>
      </c>
      <c r="N147" s="166" t="s">
        <v>39</v>
      </c>
      <c r="O147" s="153">
        <v>0</v>
      </c>
      <c r="P147" s="153">
        <f t="shared" ref="P147:P157" si="11">O147*H147</f>
        <v>0</v>
      </c>
      <c r="Q147" s="153">
        <v>0</v>
      </c>
      <c r="R147" s="153">
        <f t="shared" ref="R147:R157" si="12">Q147*H147</f>
        <v>0</v>
      </c>
      <c r="S147" s="153">
        <v>0</v>
      </c>
      <c r="T147" s="154">
        <f t="shared" ref="T147:T157" si="13"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313</v>
      </c>
      <c r="AT147" s="155" t="s">
        <v>246</v>
      </c>
      <c r="AU147" s="155" t="s">
        <v>80</v>
      </c>
      <c r="AY147" s="14" t="s">
        <v>182</v>
      </c>
      <c r="BE147" s="156">
        <f t="shared" ref="BE147:BE157" si="14">IF(N147="základná",J147,0)</f>
        <v>0</v>
      </c>
      <c r="BF147" s="156">
        <f t="shared" ref="BF147:BF157" si="15">IF(N147="znížená",J147,0)</f>
        <v>0</v>
      </c>
      <c r="BG147" s="156">
        <f t="shared" ref="BG147:BG157" si="16">IF(N147="zákl. prenesená",J147,0)</f>
        <v>0</v>
      </c>
      <c r="BH147" s="156">
        <f t="shared" ref="BH147:BH157" si="17">IF(N147="zníž. prenesená",J147,0)</f>
        <v>0</v>
      </c>
      <c r="BI147" s="156">
        <f t="shared" ref="BI147:BI157" si="18">IF(N147="nulová",J147,0)</f>
        <v>0</v>
      </c>
      <c r="BJ147" s="14" t="s">
        <v>86</v>
      </c>
      <c r="BK147" s="156">
        <f t="shared" ref="BK147:BK157" si="19">ROUND(I147*H147,2)</f>
        <v>0</v>
      </c>
      <c r="BL147" s="14" t="s">
        <v>245</v>
      </c>
      <c r="BM147" s="155" t="s">
        <v>393</v>
      </c>
    </row>
    <row r="148" spans="1:65" s="2" customFormat="1" ht="16.5" customHeight="1">
      <c r="A148" s="26"/>
      <c r="B148" s="143"/>
      <c r="C148" s="157" t="s">
        <v>255</v>
      </c>
      <c r="D148" s="157" t="s">
        <v>246</v>
      </c>
      <c r="E148" s="158" t="s">
        <v>2359</v>
      </c>
      <c r="F148" s="159" t="s">
        <v>1632</v>
      </c>
      <c r="G148" s="160" t="s">
        <v>198</v>
      </c>
      <c r="H148" s="161">
        <v>11</v>
      </c>
      <c r="I148" s="162"/>
      <c r="J148" s="162">
        <f t="shared" si="10"/>
        <v>0</v>
      </c>
      <c r="K148" s="163"/>
      <c r="L148" s="164"/>
      <c r="M148" s="165" t="s">
        <v>1</v>
      </c>
      <c r="N148" s="166" t="s">
        <v>39</v>
      </c>
      <c r="O148" s="153">
        <v>0</v>
      </c>
      <c r="P148" s="153">
        <f t="shared" si="11"/>
        <v>0</v>
      </c>
      <c r="Q148" s="153">
        <v>0</v>
      </c>
      <c r="R148" s="153">
        <f t="shared" si="12"/>
        <v>0</v>
      </c>
      <c r="S148" s="153">
        <v>0</v>
      </c>
      <c r="T148" s="154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313</v>
      </c>
      <c r="AT148" s="155" t="s">
        <v>246</v>
      </c>
      <c r="AU148" s="155" t="s">
        <v>80</v>
      </c>
      <c r="AY148" s="14" t="s">
        <v>182</v>
      </c>
      <c r="BE148" s="156">
        <f t="shared" si="14"/>
        <v>0</v>
      </c>
      <c r="BF148" s="156">
        <f t="shared" si="15"/>
        <v>0</v>
      </c>
      <c r="BG148" s="156">
        <f t="shared" si="16"/>
        <v>0</v>
      </c>
      <c r="BH148" s="156">
        <f t="shared" si="17"/>
        <v>0</v>
      </c>
      <c r="BI148" s="156">
        <f t="shared" si="18"/>
        <v>0</v>
      </c>
      <c r="BJ148" s="14" t="s">
        <v>86</v>
      </c>
      <c r="BK148" s="156">
        <f t="shared" si="19"/>
        <v>0</v>
      </c>
      <c r="BL148" s="14" t="s">
        <v>245</v>
      </c>
      <c r="BM148" s="155" t="s">
        <v>401</v>
      </c>
    </row>
    <row r="149" spans="1:65" s="2" customFormat="1" ht="16.5" customHeight="1">
      <c r="A149" s="26"/>
      <c r="B149" s="143"/>
      <c r="C149" s="144" t="s">
        <v>259</v>
      </c>
      <c r="D149" s="144" t="s">
        <v>184</v>
      </c>
      <c r="E149" s="145" t="s">
        <v>1637</v>
      </c>
      <c r="F149" s="146" t="s">
        <v>1638</v>
      </c>
      <c r="G149" s="147" t="s">
        <v>198</v>
      </c>
      <c r="H149" s="148">
        <v>16.5</v>
      </c>
      <c r="I149" s="149"/>
      <c r="J149" s="149">
        <f t="shared" si="10"/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 t="shared" si="11"/>
        <v>0</v>
      </c>
      <c r="Q149" s="153">
        <v>0</v>
      </c>
      <c r="R149" s="153">
        <f t="shared" si="12"/>
        <v>0</v>
      </c>
      <c r="S149" s="153">
        <v>0</v>
      </c>
      <c r="T149" s="154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245</v>
      </c>
      <c r="AT149" s="155" t="s">
        <v>184</v>
      </c>
      <c r="AU149" s="155" t="s">
        <v>80</v>
      </c>
      <c r="AY149" s="14" t="s">
        <v>182</v>
      </c>
      <c r="BE149" s="156">
        <f t="shared" si="14"/>
        <v>0</v>
      </c>
      <c r="BF149" s="156">
        <f t="shared" si="15"/>
        <v>0</v>
      </c>
      <c r="BG149" s="156">
        <f t="shared" si="16"/>
        <v>0</v>
      </c>
      <c r="BH149" s="156">
        <f t="shared" si="17"/>
        <v>0</v>
      </c>
      <c r="BI149" s="156">
        <f t="shared" si="18"/>
        <v>0</v>
      </c>
      <c r="BJ149" s="14" t="s">
        <v>86</v>
      </c>
      <c r="BK149" s="156">
        <f t="shared" si="19"/>
        <v>0</v>
      </c>
      <c r="BL149" s="14" t="s">
        <v>245</v>
      </c>
      <c r="BM149" s="155" t="s">
        <v>409</v>
      </c>
    </row>
    <row r="150" spans="1:65" s="2" customFormat="1" ht="16.5" customHeight="1">
      <c r="A150" s="26"/>
      <c r="B150" s="143"/>
      <c r="C150" s="144" t="s">
        <v>7</v>
      </c>
      <c r="D150" s="144" t="s">
        <v>184</v>
      </c>
      <c r="E150" s="145" t="s">
        <v>1639</v>
      </c>
      <c r="F150" s="146" t="s">
        <v>1640</v>
      </c>
      <c r="G150" s="147" t="s">
        <v>198</v>
      </c>
      <c r="H150" s="148">
        <v>16.5</v>
      </c>
      <c r="I150" s="149"/>
      <c r="J150" s="149">
        <f t="shared" si="10"/>
        <v>0</v>
      </c>
      <c r="K150" s="150"/>
      <c r="L150" s="27"/>
      <c r="M150" s="151" t="s">
        <v>1</v>
      </c>
      <c r="N150" s="152" t="s">
        <v>39</v>
      </c>
      <c r="O150" s="153">
        <v>0</v>
      </c>
      <c r="P150" s="153">
        <f t="shared" si="11"/>
        <v>0</v>
      </c>
      <c r="Q150" s="153">
        <v>0</v>
      </c>
      <c r="R150" s="153">
        <f t="shared" si="12"/>
        <v>0</v>
      </c>
      <c r="S150" s="153">
        <v>0</v>
      </c>
      <c r="T150" s="154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245</v>
      </c>
      <c r="AT150" s="155" t="s">
        <v>184</v>
      </c>
      <c r="AU150" s="155" t="s">
        <v>80</v>
      </c>
      <c r="AY150" s="14" t="s">
        <v>182</v>
      </c>
      <c r="BE150" s="156">
        <f t="shared" si="14"/>
        <v>0</v>
      </c>
      <c r="BF150" s="156">
        <f t="shared" si="15"/>
        <v>0</v>
      </c>
      <c r="BG150" s="156">
        <f t="shared" si="16"/>
        <v>0</v>
      </c>
      <c r="BH150" s="156">
        <f t="shared" si="17"/>
        <v>0</v>
      </c>
      <c r="BI150" s="156">
        <f t="shared" si="18"/>
        <v>0</v>
      </c>
      <c r="BJ150" s="14" t="s">
        <v>86</v>
      </c>
      <c r="BK150" s="156">
        <f t="shared" si="19"/>
        <v>0</v>
      </c>
      <c r="BL150" s="14" t="s">
        <v>245</v>
      </c>
      <c r="BM150" s="155" t="s">
        <v>418</v>
      </c>
    </row>
    <row r="151" spans="1:65" s="2" customFormat="1" ht="16.5" customHeight="1">
      <c r="A151" s="26"/>
      <c r="B151" s="143"/>
      <c r="C151" s="144" t="s">
        <v>266</v>
      </c>
      <c r="D151" s="144" t="s">
        <v>184</v>
      </c>
      <c r="E151" s="145" t="s">
        <v>1641</v>
      </c>
      <c r="F151" s="146" t="s">
        <v>1642</v>
      </c>
      <c r="G151" s="147" t="s">
        <v>299</v>
      </c>
      <c r="H151" s="148">
        <v>6</v>
      </c>
      <c r="I151" s="149"/>
      <c r="J151" s="149">
        <f t="shared" si="10"/>
        <v>0</v>
      </c>
      <c r="K151" s="150"/>
      <c r="L151" s="27"/>
      <c r="M151" s="151" t="s">
        <v>1</v>
      </c>
      <c r="N151" s="152" t="s">
        <v>39</v>
      </c>
      <c r="O151" s="153">
        <v>0</v>
      </c>
      <c r="P151" s="153">
        <f t="shared" si="11"/>
        <v>0</v>
      </c>
      <c r="Q151" s="153">
        <v>0</v>
      </c>
      <c r="R151" s="153">
        <f t="shared" si="12"/>
        <v>0</v>
      </c>
      <c r="S151" s="153">
        <v>0</v>
      </c>
      <c r="T151" s="154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245</v>
      </c>
      <c r="AT151" s="155" t="s">
        <v>184</v>
      </c>
      <c r="AU151" s="155" t="s">
        <v>80</v>
      </c>
      <c r="AY151" s="14" t="s">
        <v>182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4" t="s">
        <v>86</v>
      </c>
      <c r="BK151" s="156">
        <f t="shared" si="19"/>
        <v>0</v>
      </c>
      <c r="BL151" s="14" t="s">
        <v>245</v>
      </c>
      <c r="BM151" s="155" t="s">
        <v>426</v>
      </c>
    </row>
    <row r="152" spans="1:65" s="2" customFormat="1" ht="24" customHeight="1">
      <c r="A152" s="26"/>
      <c r="B152" s="143"/>
      <c r="C152" s="157" t="s">
        <v>270</v>
      </c>
      <c r="D152" s="157" t="s">
        <v>246</v>
      </c>
      <c r="E152" s="158" t="s">
        <v>1568</v>
      </c>
      <c r="F152" s="159" t="s">
        <v>2360</v>
      </c>
      <c r="G152" s="160" t="s">
        <v>299</v>
      </c>
      <c r="H152" s="161">
        <v>1</v>
      </c>
      <c r="I152" s="162"/>
      <c r="J152" s="162">
        <f t="shared" si="10"/>
        <v>0</v>
      </c>
      <c r="K152" s="163"/>
      <c r="L152" s="164"/>
      <c r="M152" s="165" t="s">
        <v>1</v>
      </c>
      <c r="N152" s="166" t="s">
        <v>39</v>
      </c>
      <c r="O152" s="153">
        <v>0</v>
      </c>
      <c r="P152" s="153">
        <f t="shared" si="11"/>
        <v>0</v>
      </c>
      <c r="Q152" s="153">
        <v>0</v>
      </c>
      <c r="R152" s="153">
        <f t="shared" si="12"/>
        <v>0</v>
      </c>
      <c r="S152" s="153">
        <v>0</v>
      </c>
      <c r="T152" s="154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313</v>
      </c>
      <c r="AT152" s="155" t="s">
        <v>246</v>
      </c>
      <c r="AU152" s="155" t="s">
        <v>80</v>
      </c>
      <c r="AY152" s="14" t="s">
        <v>182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4" t="s">
        <v>86</v>
      </c>
      <c r="BK152" s="156">
        <f t="shared" si="19"/>
        <v>0</v>
      </c>
      <c r="BL152" s="14" t="s">
        <v>245</v>
      </c>
      <c r="BM152" s="155" t="s">
        <v>434</v>
      </c>
    </row>
    <row r="153" spans="1:65" s="2" customFormat="1" ht="16.5" customHeight="1">
      <c r="A153" s="26"/>
      <c r="B153" s="143"/>
      <c r="C153" s="144" t="s">
        <v>274</v>
      </c>
      <c r="D153" s="144" t="s">
        <v>184</v>
      </c>
      <c r="E153" s="145" t="s">
        <v>2361</v>
      </c>
      <c r="F153" s="146" t="s">
        <v>2362</v>
      </c>
      <c r="G153" s="147" t="s">
        <v>1645</v>
      </c>
      <c r="H153" s="148">
        <v>1</v>
      </c>
      <c r="I153" s="149"/>
      <c r="J153" s="149">
        <f t="shared" si="10"/>
        <v>0</v>
      </c>
      <c r="K153" s="150"/>
      <c r="L153" s="27"/>
      <c r="M153" s="151" t="s">
        <v>1</v>
      </c>
      <c r="N153" s="152" t="s">
        <v>39</v>
      </c>
      <c r="O153" s="153">
        <v>0</v>
      </c>
      <c r="P153" s="153">
        <f t="shared" si="11"/>
        <v>0</v>
      </c>
      <c r="Q153" s="153">
        <v>0</v>
      </c>
      <c r="R153" s="153">
        <f t="shared" si="12"/>
        <v>0</v>
      </c>
      <c r="S153" s="153">
        <v>0</v>
      </c>
      <c r="T153" s="154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245</v>
      </c>
      <c r="AT153" s="155" t="s">
        <v>184</v>
      </c>
      <c r="AU153" s="155" t="s">
        <v>80</v>
      </c>
      <c r="AY153" s="14" t="s">
        <v>182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4" t="s">
        <v>86</v>
      </c>
      <c r="BK153" s="156">
        <f t="shared" si="19"/>
        <v>0</v>
      </c>
      <c r="BL153" s="14" t="s">
        <v>245</v>
      </c>
      <c r="BM153" s="155" t="s">
        <v>442</v>
      </c>
    </row>
    <row r="154" spans="1:65" s="2" customFormat="1" ht="16.5" customHeight="1">
      <c r="A154" s="26"/>
      <c r="B154" s="143"/>
      <c r="C154" s="157" t="s">
        <v>278</v>
      </c>
      <c r="D154" s="157" t="s">
        <v>246</v>
      </c>
      <c r="E154" s="158" t="s">
        <v>1570</v>
      </c>
      <c r="F154" s="159" t="s">
        <v>1656</v>
      </c>
      <c r="G154" s="160" t="s">
        <v>299</v>
      </c>
      <c r="H154" s="161">
        <v>1</v>
      </c>
      <c r="I154" s="162"/>
      <c r="J154" s="162">
        <f t="shared" si="10"/>
        <v>0</v>
      </c>
      <c r="K154" s="163"/>
      <c r="L154" s="164"/>
      <c r="M154" s="165" t="s">
        <v>1</v>
      </c>
      <c r="N154" s="166" t="s">
        <v>39</v>
      </c>
      <c r="O154" s="153">
        <v>0</v>
      </c>
      <c r="P154" s="153">
        <f t="shared" si="11"/>
        <v>0</v>
      </c>
      <c r="Q154" s="153">
        <v>0</v>
      </c>
      <c r="R154" s="153">
        <f t="shared" si="12"/>
        <v>0</v>
      </c>
      <c r="S154" s="153">
        <v>0</v>
      </c>
      <c r="T154" s="154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313</v>
      </c>
      <c r="AT154" s="155" t="s">
        <v>246</v>
      </c>
      <c r="AU154" s="155" t="s">
        <v>80</v>
      </c>
      <c r="AY154" s="14" t="s">
        <v>182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4" t="s">
        <v>86</v>
      </c>
      <c r="BK154" s="156">
        <f t="shared" si="19"/>
        <v>0</v>
      </c>
      <c r="BL154" s="14" t="s">
        <v>245</v>
      </c>
      <c r="BM154" s="155" t="s">
        <v>450</v>
      </c>
    </row>
    <row r="155" spans="1:65" s="2" customFormat="1" ht="16.5" customHeight="1">
      <c r="A155" s="26"/>
      <c r="B155" s="143"/>
      <c r="C155" s="144" t="s">
        <v>282</v>
      </c>
      <c r="D155" s="144" t="s">
        <v>184</v>
      </c>
      <c r="E155" s="145" t="s">
        <v>1657</v>
      </c>
      <c r="F155" s="146" t="s">
        <v>1658</v>
      </c>
      <c r="G155" s="147" t="s">
        <v>1645</v>
      </c>
      <c r="H155" s="148">
        <v>1</v>
      </c>
      <c r="I155" s="149"/>
      <c r="J155" s="149">
        <f t="shared" si="10"/>
        <v>0</v>
      </c>
      <c r="K155" s="150"/>
      <c r="L155" s="27"/>
      <c r="M155" s="151" t="s">
        <v>1</v>
      </c>
      <c r="N155" s="152" t="s">
        <v>39</v>
      </c>
      <c r="O155" s="153">
        <v>0</v>
      </c>
      <c r="P155" s="153">
        <f t="shared" si="11"/>
        <v>0</v>
      </c>
      <c r="Q155" s="153">
        <v>0</v>
      </c>
      <c r="R155" s="153">
        <f t="shared" si="12"/>
        <v>0</v>
      </c>
      <c r="S155" s="153">
        <v>0</v>
      </c>
      <c r="T155" s="154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245</v>
      </c>
      <c r="AT155" s="155" t="s">
        <v>184</v>
      </c>
      <c r="AU155" s="155" t="s">
        <v>80</v>
      </c>
      <c r="AY155" s="14" t="s">
        <v>182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4" t="s">
        <v>86</v>
      </c>
      <c r="BK155" s="156">
        <f t="shared" si="19"/>
        <v>0</v>
      </c>
      <c r="BL155" s="14" t="s">
        <v>245</v>
      </c>
      <c r="BM155" s="155" t="s">
        <v>458</v>
      </c>
    </row>
    <row r="156" spans="1:65" s="2" customFormat="1" ht="24" customHeight="1">
      <c r="A156" s="26"/>
      <c r="B156" s="143"/>
      <c r="C156" s="144" t="s">
        <v>286</v>
      </c>
      <c r="D156" s="144" t="s">
        <v>184</v>
      </c>
      <c r="E156" s="145" t="s">
        <v>1660</v>
      </c>
      <c r="F156" s="146" t="s">
        <v>1661</v>
      </c>
      <c r="G156" s="147" t="s">
        <v>835</v>
      </c>
      <c r="H156" s="148">
        <v>0.65</v>
      </c>
      <c r="I156" s="149"/>
      <c r="J156" s="149">
        <f t="shared" si="10"/>
        <v>0</v>
      </c>
      <c r="K156" s="150"/>
      <c r="L156" s="27"/>
      <c r="M156" s="151" t="s">
        <v>1</v>
      </c>
      <c r="N156" s="152" t="s">
        <v>39</v>
      </c>
      <c r="O156" s="153">
        <v>0</v>
      </c>
      <c r="P156" s="153">
        <f t="shared" si="11"/>
        <v>0</v>
      </c>
      <c r="Q156" s="153">
        <v>0</v>
      </c>
      <c r="R156" s="153">
        <f t="shared" si="12"/>
        <v>0</v>
      </c>
      <c r="S156" s="153">
        <v>0</v>
      </c>
      <c r="T156" s="154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245</v>
      </c>
      <c r="AT156" s="155" t="s">
        <v>184</v>
      </c>
      <c r="AU156" s="155" t="s">
        <v>80</v>
      </c>
      <c r="AY156" s="14" t="s">
        <v>182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4" t="s">
        <v>86</v>
      </c>
      <c r="BK156" s="156">
        <f t="shared" si="19"/>
        <v>0</v>
      </c>
      <c r="BL156" s="14" t="s">
        <v>245</v>
      </c>
      <c r="BM156" s="155" t="s">
        <v>467</v>
      </c>
    </row>
    <row r="157" spans="1:65" s="2" customFormat="1" ht="24" customHeight="1">
      <c r="A157" s="26"/>
      <c r="B157" s="143"/>
      <c r="C157" s="144" t="s">
        <v>290</v>
      </c>
      <c r="D157" s="144" t="s">
        <v>184</v>
      </c>
      <c r="E157" s="145" t="s">
        <v>1662</v>
      </c>
      <c r="F157" s="146" t="s">
        <v>1626</v>
      </c>
      <c r="G157" s="147" t="s">
        <v>835</v>
      </c>
      <c r="H157" s="148">
        <v>0.75</v>
      </c>
      <c r="I157" s="149"/>
      <c r="J157" s="149">
        <f t="shared" si="10"/>
        <v>0</v>
      </c>
      <c r="K157" s="150"/>
      <c r="L157" s="27"/>
      <c r="M157" s="151" t="s">
        <v>1</v>
      </c>
      <c r="N157" s="152" t="s">
        <v>39</v>
      </c>
      <c r="O157" s="153">
        <v>0</v>
      </c>
      <c r="P157" s="153">
        <f t="shared" si="11"/>
        <v>0</v>
      </c>
      <c r="Q157" s="153">
        <v>0</v>
      </c>
      <c r="R157" s="153">
        <f t="shared" si="12"/>
        <v>0</v>
      </c>
      <c r="S157" s="153">
        <v>0</v>
      </c>
      <c r="T157" s="154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245</v>
      </c>
      <c r="AT157" s="155" t="s">
        <v>184</v>
      </c>
      <c r="AU157" s="155" t="s">
        <v>80</v>
      </c>
      <c r="AY157" s="14" t="s">
        <v>182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4" t="s">
        <v>86</v>
      </c>
      <c r="BK157" s="156">
        <f t="shared" si="19"/>
        <v>0</v>
      </c>
      <c r="BL157" s="14" t="s">
        <v>245</v>
      </c>
      <c r="BM157" s="155" t="s">
        <v>475</v>
      </c>
    </row>
    <row r="158" spans="1:65" s="12" customFormat="1" ht="25.9" customHeight="1">
      <c r="B158" s="131"/>
      <c r="D158" s="132" t="s">
        <v>72</v>
      </c>
      <c r="E158" s="133" t="s">
        <v>1547</v>
      </c>
      <c r="F158" s="133" t="s">
        <v>1663</v>
      </c>
      <c r="J158" s="134">
        <f>BK158</f>
        <v>0</v>
      </c>
      <c r="L158" s="131"/>
      <c r="M158" s="135"/>
      <c r="N158" s="136"/>
      <c r="O158" s="136"/>
      <c r="P158" s="137">
        <f>SUM(P159:P178)</f>
        <v>0</v>
      </c>
      <c r="Q158" s="136"/>
      <c r="R158" s="137">
        <f>SUM(R159:R178)</f>
        <v>0</v>
      </c>
      <c r="S158" s="136"/>
      <c r="T158" s="138">
        <f>SUM(T159:T178)</f>
        <v>0</v>
      </c>
      <c r="AR158" s="132" t="s">
        <v>86</v>
      </c>
      <c r="AT158" s="139" t="s">
        <v>72</v>
      </c>
      <c r="AU158" s="139" t="s">
        <v>73</v>
      </c>
      <c r="AY158" s="132" t="s">
        <v>182</v>
      </c>
      <c r="BK158" s="140">
        <f>SUM(BK159:BK178)</f>
        <v>0</v>
      </c>
    </row>
    <row r="159" spans="1:65" s="2" customFormat="1" ht="24" customHeight="1">
      <c r="A159" s="26"/>
      <c r="B159" s="143"/>
      <c r="C159" s="144" t="s">
        <v>296</v>
      </c>
      <c r="D159" s="144" t="s">
        <v>184</v>
      </c>
      <c r="E159" s="145" t="s">
        <v>1541</v>
      </c>
      <c r="F159" s="146" t="s">
        <v>2363</v>
      </c>
      <c r="G159" s="147" t="s">
        <v>1576</v>
      </c>
      <c r="H159" s="148">
        <v>2</v>
      </c>
      <c r="I159" s="149"/>
      <c r="J159" s="149">
        <f t="shared" ref="J159:J178" si="20">ROUND(I159*H159,2)</f>
        <v>0</v>
      </c>
      <c r="K159" s="150"/>
      <c r="L159" s="27"/>
      <c r="M159" s="151" t="s">
        <v>1</v>
      </c>
      <c r="N159" s="152" t="s">
        <v>39</v>
      </c>
      <c r="O159" s="153">
        <v>0</v>
      </c>
      <c r="P159" s="153">
        <f t="shared" ref="P159:P178" si="21">O159*H159</f>
        <v>0</v>
      </c>
      <c r="Q159" s="153">
        <v>0</v>
      </c>
      <c r="R159" s="153">
        <f t="shared" ref="R159:R178" si="22">Q159*H159</f>
        <v>0</v>
      </c>
      <c r="S159" s="153">
        <v>0</v>
      </c>
      <c r="T159" s="154">
        <f t="shared" ref="T159:T178" si="23"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245</v>
      </c>
      <c r="AT159" s="155" t="s">
        <v>184</v>
      </c>
      <c r="AU159" s="155" t="s">
        <v>80</v>
      </c>
      <c r="AY159" s="14" t="s">
        <v>182</v>
      </c>
      <c r="BE159" s="156">
        <f t="shared" ref="BE159:BE178" si="24">IF(N159="základná",J159,0)</f>
        <v>0</v>
      </c>
      <c r="BF159" s="156">
        <f t="shared" ref="BF159:BF178" si="25">IF(N159="znížená",J159,0)</f>
        <v>0</v>
      </c>
      <c r="BG159" s="156">
        <f t="shared" ref="BG159:BG178" si="26">IF(N159="zákl. prenesená",J159,0)</f>
        <v>0</v>
      </c>
      <c r="BH159" s="156">
        <f t="shared" ref="BH159:BH178" si="27">IF(N159="zníž. prenesená",J159,0)</f>
        <v>0</v>
      </c>
      <c r="BI159" s="156">
        <f t="shared" ref="BI159:BI178" si="28">IF(N159="nulová",J159,0)</f>
        <v>0</v>
      </c>
      <c r="BJ159" s="14" t="s">
        <v>86</v>
      </c>
      <c r="BK159" s="156">
        <f t="shared" ref="BK159:BK178" si="29">ROUND(I159*H159,2)</f>
        <v>0</v>
      </c>
      <c r="BL159" s="14" t="s">
        <v>245</v>
      </c>
      <c r="BM159" s="155" t="s">
        <v>483</v>
      </c>
    </row>
    <row r="160" spans="1:65" s="2" customFormat="1" ht="16.5" customHeight="1">
      <c r="A160" s="26"/>
      <c r="B160" s="143"/>
      <c r="C160" s="157" t="s">
        <v>301</v>
      </c>
      <c r="D160" s="157" t="s">
        <v>246</v>
      </c>
      <c r="E160" s="158" t="s">
        <v>1580</v>
      </c>
      <c r="F160" s="159" t="s">
        <v>1668</v>
      </c>
      <c r="G160" s="160" t="s">
        <v>1576</v>
      </c>
      <c r="H160" s="161">
        <v>2</v>
      </c>
      <c r="I160" s="162"/>
      <c r="J160" s="162">
        <f t="shared" si="20"/>
        <v>0</v>
      </c>
      <c r="K160" s="163"/>
      <c r="L160" s="164"/>
      <c r="M160" s="165" t="s">
        <v>1</v>
      </c>
      <c r="N160" s="166" t="s">
        <v>39</v>
      </c>
      <c r="O160" s="153">
        <v>0</v>
      </c>
      <c r="P160" s="153">
        <f t="shared" si="21"/>
        <v>0</v>
      </c>
      <c r="Q160" s="153">
        <v>0</v>
      </c>
      <c r="R160" s="153">
        <f t="shared" si="22"/>
        <v>0</v>
      </c>
      <c r="S160" s="153">
        <v>0</v>
      </c>
      <c r="T160" s="154">
        <f t="shared" si="2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313</v>
      </c>
      <c r="AT160" s="155" t="s">
        <v>246</v>
      </c>
      <c r="AU160" s="155" t="s">
        <v>80</v>
      </c>
      <c r="AY160" s="14" t="s">
        <v>182</v>
      </c>
      <c r="BE160" s="156">
        <f t="shared" si="24"/>
        <v>0</v>
      </c>
      <c r="BF160" s="156">
        <f t="shared" si="25"/>
        <v>0</v>
      </c>
      <c r="BG160" s="156">
        <f t="shared" si="26"/>
        <v>0</v>
      </c>
      <c r="BH160" s="156">
        <f t="shared" si="27"/>
        <v>0</v>
      </c>
      <c r="BI160" s="156">
        <f t="shared" si="28"/>
        <v>0</v>
      </c>
      <c r="BJ160" s="14" t="s">
        <v>86</v>
      </c>
      <c r="BK160" s="156">
        <f t="shared" si="29"/>
        <v>0</v>
      </c>
      <c r="BL160" s="14" t="s">
        <v>245</v>
      </c>
      <c r="BM160" s="155" t="s">
        <v>491</v>
      </c>
    </row>
    <row r="161" spans="1:65" s="2" customFormat="1" ht="16.5" customHeight="1">
      <c r="A161" s="26"/>
      <c r="B161" s="143"/>
      <c r="C161" s="144" t="s">
        <v>305</v>
      </c>
      <c r="D161" s="144" t="s">
        <v>184</v>
      </c>
      <c r="E161" s="145" t="s">
        <v>2364</v>
      </c>
      <c r="F161" s="146" t="s">
        <v>2365</v>
      </c>
      <c r="G161" s="147" t="s">
        <v>1576</v>
      </c>
      <c r="H161" s="148">
        <v>2</v>
      </c>
      <c r="I161" s="149"/>
      <c r="J161" s="149">
        <f t="shared" si="20"/>
        <v>0</v>
      </c>
      <c r="K161" s="150"/>
      <c r="L161" s="27"/>
      <c r="M161" s="151" t="s">
        <v>1</v>
      </c>
      <c r="N161" s="152" t="s">
        <v>39</v>
      </c>
      <c r="O161" s="153">
        <v>0</v>
      </c>
      <c r="P161" s="153">
        <f t="shared" si="21"/>
        <v>0</v>
      </c>
      <c r="Q161" s="153">
        <v>0</v>
      </c>
      <c r="R161" s="153">
        <f t="shared" si="22"/>
        <v>0</v>
      </c>
      <c r="S161" s="153">
        <v>0</v>
      </c>
      <c r="T161" s="154">
        <f t="shared" si="2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245</v>
      </c>
      <c r="AT161" s="155" t="s">
        <v>184</v>
      </c>
      <c r="AU161" s="155" t="s">
        <v>80</v>
      </c>
      <c r="AY161" s="14" t="s">
        <v>182</v>
      </c>
      <c r="BE161" s="156">
        <f t="shared" si="24"/>
        <v>0</v>
      </c>
      <c r="BF161" s="156">
        <f t="shared" si="25"/>
        <v>0</v>
      </c>
      <c r="BG161" s="156">
        <f t="shared" si="26"/>
        <v>0</v>
      </c>
      <c r="BH161" s="156">
        <f t="shared" si="27"/>
        <v>0</v>
      </c>
      <c r="BI161" s="156">
        <f t="shared" si="28"/>
        <v>0</v>
      </c>
      <c r="BJ161" s="14" t="s">
        <v>86</v>
      </c>
      <c r="BK161" s="156">
        <f t="shared" si="29"/>
        <v>0</v>
      </c>
      <c r="BL161" s="14" t="s">
        <v>245</v>
      </c>
      <c r="BM161" s="155" t="s">
        <v>499</v>
      </c>
    </row>
    <row r="162" spans="1:65" s="2" customFormat="1" ht="16.5" customHeight="1">
      <c r="A162" s="26"/>
      <c r="B162" s="143"/>
      <c r="C162" s="144" t="s">
        <v>309</v>
      </c>
      <c r="D162" s="144" t="s">
        <v>184</v>
      </c>
      <c r="E162" s="145" t="s">
        <v>1677</v>
      </c>
      <c r="F162" s="146" t="s">
        <v>1678</v>
      </c>
      <c r="G162" s="147" t="s">
        <v>1576</v>
      </c>
      <c r="H162" s="148">
        <v>2</v>
      </c>
      <c r="I162" s="149"/>
      <c r="J162" s="149">
        <f t="shared" si="20"/>
        <v>0</v>
      </c>
      <c r="K162" s="150"/>
      <c r="L162" s="27"/>
      <c r="M162" s="151" t="s">
        <v>1</v>
      </c>
      <c r="N162" s="152" t="s">
        <v>39</v>
      </c>
      <c r="O162" s="153">
        <v>0</v>
      </c>
      <c r="P162" s="153">
        <f t="shared" si="21"/>
        <v>0</v>
      </c>
      <c r="Q162" s="153">
        <v>0</v>
      </c>
      <c r="R162" s="153">
        <f t="shared" si="22"/>
        <v>0</v>
      </c>
      <c r="S162" s="153">
        <v>0</v>
      </c>
      <c r="T162" s="154">
        <f t="shared" si="2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245</v>
      </c>
      <c r="AT162" s="155" t="s">
        <v>184</v>
      </c>
      <c r="AU162" s="155" t="s">
        <v>80</v>
      </c>
      <c r="AY162" s="14" t="s">
        <v>182</v>
      </c>
      <c r="BE162" s="156">
        <f t="shared" si="24"/>
        <v>0</v>
      </c>
      <c r="BF162" s="156">
        <f t="shared" si="25"/>
        <v>0</v>
      </c>
      <c r="BG162" s="156">
        <f t="shared" si="26"/>
        <v>0</v>
      </c>
      <c r="BH162" s="156">
        <f t="shared" si="27"/>
        <v>0</v>
      </c>
      <c r="BI162" s="156">
        <f t="shared" si="28"/>
        <v>0</v>
      </c>
      <c r="BJ162" s="14" t="s">
        <v>86</v>
      </c>
      <c r="BK162" s="156">
        <f t="shared" si="29"/>
        <v>0</v>
      </c>
      <c r="BL162" s="14" t="s">
        <v>245</v>
      </c>
      <c r="BM162" s="155" t="s">
        <v>507</v>
      </c>
    </row>
    <row r="163" spans="1:65" s="2" customFormat="1" ht="16.5" customHeight="1">
      <c r="A163" s="26"/>
      <c r="B163" s="143"/>
      <c r="C163" s="157" t="s">
        <v>313</v>
      </c>
      <c r="D163" s="157" t="s">
        <v>246</v>
      </c>
      <c r="E163" s="158" t="s">
        <v>1582</v>
      </c>
      <c r="F163" s="159" t="s">
        <v>1690</v>
      </c>
      <c r="G163" s="160" t="s">
        <v>1576</v>
      </c>
      <c r="H163" s="161">
        <v>2</v>
      </c>
      <c r="I163" s="162"/>
      <c r="J163" s="162">
        <f t="shared" si="20"/>
        <v>0</v>
      </c>
      <c r="K163" s="163"/>
      <c r="L163" s="164"/>
      <c r="M163" s="165" t="s">
        <v>1</v>
      </c>
      <c r="N163" s="166" t="s">
        <v>39</v>
      </c>
      <c r="O163" s="153">
        <v>0</v>
      </c>
      <c r="P163" s="153">
        <f t="shared" si="21"/>
        <v>0</v>
      </c>
      <c r="Q163" s="153">
        <v>0</v>
      </c>
      <c r="R163" s="153">
        <f t="shared" si="22"/>
        <v>0</v>
      </c>
      <c r="S163" s="153">
        <v>0</v>
      </c>
      <c r="T163" s="154">
        <f t="shared" si="2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313</v>
      </c>
      <c r="AT163" s="155" t="s">
        <v>246</v>
      </c>
      <c r="AU163" s="155" t="s">
        <v>80</v>
      </c>
      <c r="AY163" s="14" t="s">
        <v>182</v>
      </c>
      <c r="BE163" s="156">
        <f t="shared" si="24"/>
        <v>0</v>
      </c>
      <c r="BF163" s="156">
        <f t="shared" si="25"/>
        <v>0</v>
      </c>
      <c r="BG163" s="156">
        <f t="shared" si="26"/>
        <v>0</v>
      </c>
      <c r="BH163" s="156">
        <f t="shared" si="27"/>
        <v>0</v>
      </c>
      <c r="BI163" s="156">
        <f t="shared" si="28"/>
        <v>0</v>
      </c>
      <c r="BJ163" s="14" t="s">
        <v>86</v>
      </c>
      <c r="BK163" s="156">
        <f t="shared" si="29"/>
        <v>0</v>
      </c>
      <c r="BL163" s="14" t="s">
        <v>245</v>
      </c>
      <c r="BM163" s="155" t="s">
        <v>516</v>
      </c>
    </row>
    <row r="164" spans="1:65" s="2" customFormat="1" ht="16.5" customHeight="1">
      <c r="A164" s="26"/>
      <c r="B164" s="143"/>
      <c r="C164" s="144" t="s">
        <v>317</v>
      </c>
      <c r="D164" s="144" t="s">
        <v>184</v>
      </c>
      <c r="E164" s="145" t="s">
        <v>1693</v>
      </c>
      <c r="F164" s="146" t="s">
        <v>1694</v>
      </c>
      <c r="G164" s="147" t="s">
        <v>1576</v>
      </c>
      <c r="H164" s="148">
        <v>2</v>
      </c>
      <c r="I164" s="149"/>
      <c r="J164" s="149">
        <f t="shared" si="20"/>
        <v>0</v>
      </c>
      <c r="K164" s="150"/>
      <c r="L164" s="27"/>
      <c r="M164" s="151" t="s">
        <v>1</v>
      </c>
      <c r="N164" s="152" t="s">
        <v>39</v>
      </c>
      <c r="O164" s="153">
        <v>0</v>
      </c>
      <c r="P164" s="153">
        <f t="shared" si="21"/>
        <v>0</v>
      </c>
      <c r="Q164" s="153">
        <v>0</v>
      </c>
      <c r="R164" s="153">
        <f t="shared" si="22"/>
        <v>0</v>
      </c>
      <c r="S164" s="153">
        <v>0</v>
      </c>
      <c r="T164" s="154">
        <f t="shared" si="2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245</v>
      </c>
      <c r="AT164" s="155" t="s">
        <v>184</v>
      </c>
      <c r="AU164" s="155" t="s">
        <v>80</v>
      </c>
      <c r="AY164" s="14" t="s">
        <v>182</v>
      </c>
      <c r="BE164" s="156">
        <f t="shared" si="24"/>
        <v>0</v>
      </c>
      <c r="BF164" s="156">
        <f t="shared" si="25"/>
        <v>0</v>
      </c>
      <c r="BG164" s="156">
        <f t="shared" si="26"/>
        <v>0</v>
      </c>
      <c r="BH164" s="156">
        <f t="shared" si="27"/>
        <v>0</v>
      </c>
      <c r="BI164" s="156">
        <f t="shared" si="28"/>
        <v>0</v>
      </c>
      <c r="BJ164" s="14" t="s">
        <v>86</v>
      </c>
      <c r="BK164" s="156">
        <f t="shared" si="29"/>
        <v>0</v>
      </c>
      <c r="BL164" s="14" t="s">
        <v>245</v>
      </c>
      <c r="BM164" s="155" t="s">
        <v>524</v>
      </c>
    </row>
    <row r="165" spans="1:65" s="2" customFormat="1" ht="16.5" customHeight="1">
      <c r="A165" s="26"/>
      <c r="B165" s="143"/>
      <c r="C165" s="157" t="s">
        <v>321</v>
      </c>
      <c r="D165" s="157" t="s">
        <v>246</v>
      </c>
      <c r="E165" s="158" t="s">
        <v>1584</v>
      </c>
      <c r="F165" s="159" t="s">
        <v>2366</v>
      </c>
      <c r="G165" s="160" t="s">
        <v>1576</v>
      </c>
      <c r="H165" s="161">
        <v>1</v>
      </c>
      <c r="I165" s="162"/>
      <c r="J165" s="162">
        <f t="shared" si="20"/>
        <v>0</v>
      </c>
      <c r="K165" s="163"/>
      <c r="L165" s="164"/>
      <c r="M165" s="165" t="s">
        <v>1</v>
      </c>
      <c r="N165" s="166" t="s">
        <v>39</v>
      </c>
      <c r="O165" s="153">
        <v>0</v>
      </c>
      <c r="P165" s="153">
        <f t="shared" si="21"/>
        <v>0</v>
      </c>
      <c r="Q165" s="153">
        <v>0</v>
      </c>
      <c r="R165" s="153">
        <f t="shared" si="22"/>
        <v>0</v>
      </c>
      <c r="S165" s="153">
        <v>0</v>
      </c>
      <c r="T165" s="154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313</v>
      </c>
      <c r="AT165" s="155" t="s">
        <v>246</v>
      </c>
      <c r="AU165" s="155" t="s">
        <v>80</v>
      </c>
      <c r="AY165" s="14" t="s">
        <v>182</v>
      </c>
      <c r="BE165" s="156">
        <f t="shared" si="24"/>
        <v>0</v>
      </c>
      <c r="BF165" s="156">
        <f t="shared" si="25"/>
        <v>0</v>
      </c>
      <c r="BG165" s="156">
        <f t="shared" si="26"/>
        <v>0</v>
      </c>
      <c r="BH165" s="156">
        <f t="shared" si="27"/>
        <v>0</v>
      </c>
      <c r="BI165" s="156">
        <f t="shared" si="28"/>
        <v>0</v>
      </c>
      <c r="BJ165" s="14" t="s">
        <v>86</v>
      </c>
      <c r="BK165" s="156">
        <f t="shared" si="29"/>
        <v>0</v>
      </c>
      <c r="BL165" s="14" t="s">
        <v>245</v>
      </c>
      <c r="BM165" s="155" t="s">
        <v>532</v>
      </c>
    </row>
    <row r="166" spans="1:65" s="2" customFormat="1" ht="16.5" customHeight="1">
      <c r="A166" s="26"/>
      <c r="B166" s="143"/>
      <c r="C166" s="144" t="s">
        <v>325</v>
      </c>
      <c r="D166" s="144" t="s">
        <v>184</v>
      </c>
      <c r="E166" s="145" t="s">
        <v>1707</v>
      </c>
      <c r="F166" s="146" t="s">
        <v>1708</v>
      </c>
      <c r="G166" s="147" t="s">
        <v>1576</v>
      </c>
      <c r="H166" s="148">
        <v>1</v>
      </c>
      <c r="I166" s="149"/>
      <c r="J166" s="149">
        <f t="shared" si="20"/>
        <v>0</v>
      </c>
      <c r="K166" s="150"/>
      <c r="L166" s="27"/>
      <c r="M166" s="151" t="s">
        <v>1</v>
      </c>
      <c r="N166" s="152" t="s">
        <v>39</v>
      </c>
      <c r="O166" s="153">
        <v>0</v>
      </c>
      <c r="P166" s="153">
        <f t="shared" si="21"/>
        <v>0</v>
      </c>
      <c r="Q166" s="153">
        <v>0</v>
      </c>
      <c r="R166" s="153">
        <f t="shared" si="22"/>
        <v>0</v>
      </c>
      <c r="S166" s="153">
        <v>0</v>
      </c>
      <c r="T166" s="154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245</v>
      </c>
      <c r="AT166" s="155" t="s">
        <v>184</v>
      </c>
      <c r="AU166" s="155" t="s">
        <v>80</v>
      </c>
      <c r="AY166" s="14" t="s">
        <v>182</v>
      </c>
      <c r="BE166" s="156">
        <f t="shared" si="24"/>
        <v>0</v>
      </c>
      <c r="BF166" s="156">
        <f t="shared" si="25"/>
        <v>0</v>
      </c>
      <c r="BG166" s="156">
        <f t="shared" si="26"/>
        <v>0</v>
      </c>
      <c r="BH166" s="156">
        <f t="shared" si="27"/>
        <v>0</v>
      </c>
      <c r="BI166" s="156">
        <f t="shared" si="28"/>
        <v>0</v>
      </c>
      <c r="BJ166" s="14" t="s">
        <v>86</v>
      </c>
      <c r="BK166" s="156">
        <f t="shared" si="29"/>
        <v>0</v>
      </c>
      <c r="BL166" s="14" t="s">
        <v>245</v>
      </c>
      <c r="BM166" s="155" t="s">
        <v>540</v>
      </c>
    </row>
    <row r="167" spans="1:65" s="2" customFormat="1" ht="16.5" customHeight="1">
      <c r="A167" s="26"/>
      <c r="B167" s="143"/>
      <c r="C167" s="157" t="s">
        <v>329</v>
      </c>
      <c r="D167" s="157" t="s">
        <v>246</v>
      </c>
      <c r="E167" s="158" t="s">
        <v>1586</v>
      </c>
      <c r="F167" s="159" t="s">
        <v>2367</v>
      </c>
      <c r="G167" s="160" t="s">
        <v>1576</v>
      </c>
      <c r="H167" s="161">
        <v>6</v>
      </c>
      <c r="I167" s="162"/>
      <c r="J167" s="162">
        <f t="shared" si="20"/>
        <v>0</v>
      </c>
      <c r="K167" s="163"/>
      <c r="L167" s="164"/>
      <c r="M167" s="165" t="s">
        <v>1</v>
      </c>
      <c r="N167" s="166" t="s">
        <v>39</v>
      </c>
      <c r="O167" s="153">
        <v>0</v>
      </c>
      <c r="P167" s="153">
        <f t="shared" si="21"/>
        <v>0</v>
      </c>
      <c r="Q167" s="153">
        <v>0</v>
      </c>
      <c r="R167" s="153">
        <f t="shared" si="22"/>
        <v>0</v>
      </c>
      <c r="S167" s="153">
        <v>0</v>
      </c>
      <c r="T167" s="154">
        <f t="shared" si="2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313</v>
      </c>
      <c r="AT167" s="155" t="s">
        <v>246</v>
      </c>
      <c r="AU167" s="155" t="s">
        <v>80</v>
      </c>
      <c r="AY167" s="14" t="s">
        <v>182</v>
      </c>
      <c r="BE167" s="156">
        <f t="shared" si="24"/>
        <v>0</v>
      </c>
      <c r="BF167" s="156">
        <f t="shared" si="25"/>
        <v>0</v>
      </c>
      <c r="BG167" s="156">
        <f t="shared" si="26"/>
        <v>0</v>
      </c>
      <c r="BH167" s="156">
        <f t="shared" si="27"/>
        <v>0</v>
      </c>
      <c r="BI167" s="156">
        <f t="shared" si="28"/>
        <v>0</v>
      </c>
      <c r="BJ167" s="14" t="s">
        <v>86</v>
      </c>
      <c r="BK167" s="156">
        <f t="shared" si="29"/>
        <v>0</v>
      </c>
      <c r="BL167" s="14" t="s">
        <v>245</v>
      </c>
      <c r="BM167" s="155" t="s">
        <v>548</v>
      </c>
    </row>
    <row r="168" spans="1:65" s="2" customFormat="1" ht="16.5" customHeight="1">
      <c r="A168" s="26"/>
      <c r="B168" s="143"/>
      <c r="C168" s="144" t="s">
        <v>333</v>
      </c>
      <c r="D168" s="144" t="s">
        <v>184</v>
      </c>
      <c r="E168" s="145" t="s">
        <v>1711</v>
      </c>
      <c r="F168" s="146" t="s">
        <v>1712</v>
      </c>
      <c r="G168" s="147" t="s">
        <v>1576</v>
      </c>
      <c r="H168" s="148">
        <v>6</v>
      </c>
      <c r="I168" s="149"/>
      <c r="J168" s="149">
        <f t="shared" si="20"/>
        <v>0</v>
      </c>
      <c r="K168" s="150"/>
      <c r="L168" s="27"/>
      <c r="M168" s="151" t="s">
        <v>1</v>
      </c>
      <c r="N168" s="152" t="s">
        <v>39</v>
      </c>
      <c r="O168" s="153">
        <v>0</v>
      </c>
      <c r="P168" s="153">
        <f t="shared" si="21"/>
        <v>0</v>
      </c>
      <c r="Q168" s="153">
        <v>0</v>
      </c>
      <c r="R168" s="153">
        <f t="shared" si="22"/>
        <v>0</v>
      </c>
      <c r="S168" s="153">
        <v>0</v>
      </c>
      <c r="T168" s="154">
        <f t="shared" si="2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245</v>
      </c>
      <c r="AT168" s="155" t="s">
        <v>184</v>
      </c>
      <c r="AU168" s="155" t="s">
        <v>80</v>
      </c>
      <c r="AY168" s="14" t="s">
        <v>182</v>
      </c>
      <c r="BE168" s="156">
        <f t="shared" si="24"/>
        <v>0</v>
      </c>
      <c r="BF168" s="156">
        <f t="shared" si="25"/>
        <v>0</v>
      </c>
      <c r="BG168" s="156">
        <f t="shared" si="26"/>
        <v>0</v>
      </c>
      <c r="BH168" s="156">
        <f t="shared" si="27"/>
        <v>0</v>
      </c>
      <c r="BI168" s="156">
        <f t="shared" si="28"/>
        <v>0</v>
      </c>
      <c r="BJ168" s="14" t="s">
        <v>86</v>
      </c>
      <c r="BK168" s="156">
        <f t="shared" si="29"/>
        <v>0</v>
      </c>
      <c r="BL168" s="14" t="s">
        <v>245</v>
      </c>
      <c r="BM168" s="155" t="s">
        <v>556</v>
      </c>
    </row>
    <row r="169" spans="1:65" s="2" customFormat="1" ht="16.5" customHeight="1">
      <c r="A169" s="26"/>
      <c r="B169" s="143"/>
      <c r="C169" s="157" t="s">
        <v>337</v>
      </c>
      <c r="D169" s="157" t="s">
        <v>246</v>
      </c>
      <c r="E169" s="158" t="s">
        <v>1665</v>
      </c>
      <c r="F169" s="159" t="s">
        <v>2368</v>
      </c>
      <c r="G169" s="160" t="s">
        <v>299</v>
      </c>
      <c r="H169" s="161">
        <v>2</v>
      </c>
      <c r="I169" s="162"/>
      <c r="J169" s="162">
        <f t="shared" si="20"/>
        <v>0</v>
      </c>
      <c r="K169" s="163"/>
      <c r="L169" s="164"/>
      <c r="M169" s="165" t="s">
        <v>1</v>
      </c>
      <c r="N169" s="166" t="s">
        <v>39</v>
      </c>
      <c r="O169" s="153">
        <v>0</v>
      </c>
      <c r="P169" s="153">
        <f t="shared" si="21"/>
        <v>0</v>
      </c>
      <c r="Q169" s="153">
        <v>0</v>
      </c>
      <c r="R169" s="153">
        <f t="shared" si="22"/>
        <v>0</v>
      </c>
      <c r="S169" s="153">
        <v>0</v>
      </c>
      <c r="T169" s="154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313</v>
      </c>
      <c r="AT169" s="155" t="s">
        <v>246</v>
      </c>
      <c r="AU169" s="155" t="s">
        <v>80</v>
      </c>
      <c r="AY169" s="14" t="s">
        <v>182</v>
      </c>
      <c r="BE169" s="156">
        <f t="shared" si="24"/>
        <v>0</v>
      </c>
      <c r="BF169" s="156">
        <f t="shared" si="25"/>
        <v>0</v>
      </c>
      <c r="BG169" s="156">
        <f t="shared" si="26"/>
        <v>0</v>
      </c>
      <c r="BH169" s="156">
        <f t="shared" si="27"/>
        <v>0</v>
      </c>
      <c r="BI169" s="156">
        <f t="shared" si="28"/>
        <v>0</v>
      </c>
      <c r="BJ169" s="14" t="s">
        <v>86</v>
      </c>
      <c r="BK169" s="156">
        <f t="shared" si="29"/>
        <v>0</v>
      </c>
      <c r="BL169" s="14" t="s">
        <v>245</v>
      </c>
      <c r="BM169" s="155" t="s">
        <v>564</v>
      </c>
    </row>
    <row r="170" spans="1:65" s="2" customFormat="1" ht="16.5" customHeight="1">
      <c r="A170" s="26"/>
      <c r="B170" s="143"/>
      <c r="C170" s="144" t="s">
        <v>341</v>
      </c>
      <c r="D170" s="144" t="s">
        <v>184</v>
      </c>
      <c r="E170" s="145" t="s">
        <v>1721</v>
      </c>
      <c r="F170" s="146" t="s">
        <v>1722</v>
      </c>
      <c r="G170" s="147" t="s">
        <v>299</v>
      </c>
      <c r="H170" s="148">
        <v>2</v>
      </c>
      <c r="I170" s="149"/>
      <c r="J170" s="149">
        <f t="shared" si="20"/>
        <v>0</v>
      </c>
      <c r="K170" s="150"/>
      <c r="L170" s="27"/>
      <c r="M170" s="151" t="s">
        <v>1</v>
      </c>
      <c r="N170" s="152" t="s">
        <v>39</v>
      </c>
      <c r="O170" s="153">
        <v>0</v>
      </c>
      <c r="P170" s="153">
        <f t="shared" si="21"/>
        <v>0</v>
      </c>
      <c r="Q170" s="153">
        <v>0</v>
      </c>
      <c r="R170" s="153">
        <f t="shared" si="22"/>
        <v>0</v>
      </c>
      <c r="S170" s="153">
        <v>0</v>
      </c>
      <c r="T170" s="154">
        <f t="shared" si="2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245</v>
      </c>
      <c r="AT170" s="155" t="s">
        <v>184</v>
      </c>
      <c r="AU170" s="155" t="s">
        <v>80</v>
      </c>
      <c r="AY170" s="14" t="s">
        <v>182</v>
      </c>
      <c r="BE170" s="156">
        <f t="shared" si="24"/>
        <v>0</v>
      </c>
      <c r="BF170" s="156">
        <f t="shared" si="25"/>
        <v>0</v>
      </c>
      <c r="BG170" s="156">
        <f t="shared" si="26"/>
        <v>0</v>
      </c>
      <c r="BH170" s="156">
        <f t="shared" si="27"/>
        <v>0</v>
      </c>
      <c r="BI170" s="156">
        <f t="shared" si="28"/>
        <v>0</v>
      </c>
      <c r="BJ170" s="14" t="s">
        <v>86</v>
      </c>
      <c r="BK170" s="156">
        <f t="shared" si="29"/>
        <v>0</v>
      </c>
      <c r="BL170" s="14" t="s">
        <v>245</v>
      </c>
      <c r="BM170" s="155" t="s">
        <v>572</v>
      </c>
    </row>
    <row r="171" spans="1:65" s="2" customFormat="1" ht="16.5" customHeight="1">
      <c r="A171" s="26"/>
      <c r="B171" s="143"/>
      <c r="C171" s="157" t="s">
        <v>345</v>
      </c>
      <c r="D171" s="157" t="s">
        <v>246</v>
      </c>
      <c r="E171" s="158" t="s">
        <v>1667</v>
      </c>
      <c r="F171" s="159" t="s">
        <v>1728</v>
      </c>
      <c r="G171" s="160" t="s">
        <v>299</v>
      </c>
      <c r="H171" s="161">
        <v>2</v>
      </c>
      <c r="I171" s="162"/>
      <c r="J171" s="162">
        <f t="shared" si="20"/>
        <v>0</v>
      </c>
      <c r="K171" s="163"/>
      <c r="L171" s="164"/>
      <c r="M171" s="165" t="s">
        <v>1</v>
      </c>
      <c r="N171" s="166" t="s">
        <v>39</v>
      </c>
      <c r="O171" s="153">
        <v>0</v>
      </c>
      <c r="P171" s="153">
        <f t="shared" si="21"/>
        <v>0</v>
      </c>
      <c r="Q171" s="153">
        <v>0</v>
      </c>
      <c r="R171" s="153">
        <f t="shared" si="22"/>
        <v>0</v>
      </c>
      <c r="S171" s="153">
        <v>0</v>
      </c>
      <c r="T171" s="154">
        <f t="shared" si="2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313</v>
      </c>
      <c r="AT171" s="155" t="s">
        <v>246</v>
      </c>
      <c r="AU171" s="155" t="s">
        <v>80</v>
      </c>
      <c r="AY171" s="14" t="s">
        <v>182</v>
      </c>
      <c r="BE171" s="156">
        <f t="shared" si="24"/>
        <v>0</v>
      </c>
      <c r="BF171" s="156">
        <f t="shared" si="25"/>
        <v>0</v>
      </c>
      <c r="BG171" s="156">
        <f t="shared" si="26"/>
        <v>0</v>
      </c>
      <c r="BH171" s="156">
        <f t="shared" si="27"/>
        <v>0</v>
      </c>
      <c r="BI171" s="156">
        <f t="shared" si="28"/>
        <v>0</v>
      </c>
      <c r="BJ171" s="14" t="s">
        <v>86</v>
      </c>
      <c r="BK171" s="156">
        <f t="shared" si="29"/>
        <v>0</v>
      </c>
      <c r="BL171" s="14" t="s">
        <v>245</v>
      </c>
      <c r="BM171" s="155" t="s">
        <v>580</v>
      </c>
    </row>
    <row r="172" spans="1:65" s="2" customFormat="1" ht="16.5" customHeight="1">
      <c r="A172" s="26"/>
      <c r="B172" s="143"/>
      <c r="C172" s="144" t="s">
        <v>349</v>
      </c>
      <c r="D172" s="144" t="s">
        <v>184</v>
      </c>
      <c r="E172" s="145" t="s">
        <v>1729</v>
      </c>
      <c r="F172" s="146" t="s">
        <v>1730</v>
      </c>
      <c r="G172" s="147" t="s">
        <v>299</v>
      </c>
      <c r="H172" s="148">
        <v>2</v>
      </c>
      <c r="I172" s="149"/>
      <c r="J172" s="149">
        <f t="shared" si="20"/>
        <v>0</v>
      </c>
      <c r="K172" s="150"/>
      <c r="L172" s="27"/>
      <c r="M172" s="151" t="s">
        <v>1</v>
      </c>
      <c r="N172" s="152" t="s">
        <v>39</v>
      </c>
      <c r="O172" s="153">
        <v>0</v>
      </c>
      <c r="P172" s="153">
        <f t="shared" si="21"/>
        <v>0</v>
      </c>
      <c r="Q172" s="153">
        <v>0</v>
      </c>
      <c r="R172" s="153">
        <f t="shared" si="22"/>
        <v>0</v>
      </c>
      <c r="S172" s="153">
        <v>0</v>
      </c>
      <c r="T172" s="154">
        <f t="shared" si="2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245</v>
      </c>
      <c r="AT172" s="155" t="s">
        <v>184</v>
      </c>
      <c r="AU172" s="155" t="s">
        <v>80</v>
      </c>
      <c r="AY172" s="14" t="s">
        <v>182</v>
      </c>
      <c r="BE172" s="156">
        <f t="shared" si="24"/>
        <v>0</v>
      </c>
      <c r="BF172" s="156">
        <f t="shared" si="25"/>
        <v>0</v>
      </c>
      <c r="BG172" s="156">
        <f t="shared" si="26"/>
        <v>0</v>
      </c>
      <c r="BH172" s="156">
        <f t="shared" si="27"/>
        <v>0</v>
      </c>
      <c r="BI172" s="156">
        <f t="shared" si="28"/>
        <v>0</v>
      </c>
      <c r="BJ172" s="14" t="s">
        <v>86</v>
      </c>
      <c r="BK172" s="156">
        <f t="shared" si="29"/>
        <v>0</v>
      </c>
      <c r="BL172" s="14" t="s">
        <v>245</v>
      </c>
      <c r="BM172" s="155" t="s">
        <v>588</v>
      </c>
    </row>
    <row r="173" spans="1:65" s="2" customFormat="1" ht="16.5" customHeight="1">
      <c r="A173" s="26"/>
      <c r="B173" s="143"/>
      <c r="C173" s="157" t="s">
        <v>353</v>
      </c>
      <c r="D173" s="157" t="s">
        <v>246</v>
      </c>
      <c r="E173" s="158" t="s">
        <v>1669</v>
      </c>
      <c r="F173" s="159" t="s">
        <v>2369</v>
      </c>
      <c r="G173" s="160" t="s">
        <v>299</v>
      </c>
      <c r="H173" s="161">
        <v>2</v>
      </c>
      <c r="I173" s="162"/>
      <c r="J173" s="162">
        <f t="shared" si="20"/>
        <v>0</v>
      </c>
      <c r="K173" s="163"/>
      <c r="L173" s="164"/>
      <c r="M173" s="165" t="s">
        <v>1</v>
      </c>
      <c r="N173" s="166" t="s">
        <v>39</v>
      </c>
      <c r="O173" s="153">
        <v>0</v>
      </c>
      <c r="P173" s="153">
        <f t="shared" si="21"/>
        <v>0</v>
      </c>
      <c r="Q173" s="153">
        <v>0</v>
      </c>
      <c r="R173" s="153">
        <f t="shared" si="22"/>
        <v>0</v>
      </c>
      <c r="S173" s="153">
        <v>0</v>
      </c>
      <c r="T173" s="154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313</v>
      </c>
      <c r="AT173" s="155" t="s">
        <v>246</v>
      </c>
      <c r="AU173" s="155" t="s">
        <v>80</v>
      </c>
      <c r="AY173" s="14" t="s">
        <v>182</v>
      </c>
      <c r="BE173" s="156">
        <f t="shared" si="24"/>
        <v>0</v>
      </c>
      <c r="BF173" s="156">
        <f t="shared" si="25"/>
        <v>0</v>
      </c>
      <c r="BG173" s="156">
        <f t="shared" si="26"/>
        <v>0</v>
      </c>
      <c r="BH173" s="156">
        <f t="shared" si="27"/>
        <v>0</v>
      </c>
      <c r="BI173" s="156">
        <f t="shared" si="28"/>
        <v>0</v>
      </c>
      <c r="BJ173" s="14" t="s">
        <v>86</v>
      </c>
      <c r="BK173" s="156">
        <f t="shared" si="29"/>
        <v>0</v>
      </c>
      <c r="BL173" s="14" t="s">
        <v>245</v>
      </c>
      <c r="BM173" s="155" t="s">
        <v>596</v>
      </c>
    </row>
    <row r="174" spans="1:65" s="2" customFormat="1" ht="16.5" customHeight="1">
      <c r="A174" s="26"/>
      <c r="B174" s="143"/>
      <c r="C174" s="157" t="s">
        <v>357</v>
      </c>
      <c r="D174" s="157" t="s">
        <v>246</v>
      </c>
      <c r="E174" s="158" t="s">
        <v>1671</v>
      </c>
      <c r="F174" s="159" t="s">
        <v>2370</v>
      </c>
      <c r="G174" s="160" t="s">
        <v>299</v>
      </c>
      <c r="H174" s="161">
        <v>2</v>
      </c>
      <c r="I174" s="162"/>
      <c r="J174" s="162">
        <f t="shared" si="20"/>
        <v>0</v>
      </c>
      <c r="K174" s="163"/>
      <c r="L174" s="164"/>
      <c r="M174" s="165" t="s">
        <v>1</v>
      </c>
      <c r="N174" s="166" t="s">
        <v>39</v>
      </c>
      <c r="O174" s="153">
        <v>0</v>
      </c>
      <c r="P174" s="153">
        <f t="shared" si="21"/>
        <v>0</v>
      </c>
      <c r="Q174" s="153">
        <v>0</v>
      </c>
      <c r="R174" s="153">
        <f t="shared" si="22"/>
        <v>0</v>
      </c>
      <c r="S174" s="153">
        <v>0</v>
      </c>
      <c r="T174" s="154">
        <f t="shared" si="2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313</v>
      </c>
      <c r="AT174" s="155" t="s">
        <v>246</v>
      </c>
      <c r="AU174" s="155" t="s">
        <v>80</v>
      </c>
      <c r="AY174" s="14" t="s">
        <v>182</v>
      </c>
      <c r="BE174" s="156">
        <f t="shared" si="24"/>
        <v>0</v>
      </c>
      <c r="BF174" s="156">
        <f t="shared" si="25"/>
        <v>0</v>
      </c>
      <c r="BG174" s="156">
        <f t="shared" si="26"/>
        <v>0</v>
      </c>
      <c r="BH174" s="156">
        <f t="shared" si="27"/>
        <v>0</v>
      </c>
      <c r="BI174" s="156">
        <f t="shared" si="28"/>
        <v>0</v>
      </c>
      <c r="BJ174" s="14" t="s">
        <v>86</v>
      </c>
      <c r="BK174" s="156">
        <f t="shared" si="29"/>
        <v>0</v>
      </c>
      <c r="BL174" s="14" t="s">
        <v>245</v>
      </c>
      <c r="BM174" s="155" t="s">
        <v>604</v>
      </c>
    </row>
    <row r="175" spans="1:65" s="2" customFormat="1" ht="16.5" customHeight="1">
      <c r="A175" s="26"/>
      <c r="B175" s="143"/>
      <c r="C175" s="157" t="s">
        <v>361</v>
      </c>
      <c r="D175" s="157" t="s">
        <v>246</v>
      </c>
      <c r="E175" s="158" t="s">
        <v>1673</v>
      </c>
      <c r="F175" s="159" t="s">
        <v>1742</v>
      </c>
      <c r="G175" s="160" t="s">
        <v>299</v>
      </c>
      <c r="H175" s="161">
        <v>1</v>
      </c>
      <c r="I175" s="162"/>
      <c r="J175" s="162">
        <f t="shared" si="20"/>
        <v>0</v>
      </c>
      <c r="K175" s="163"/>
      <c r="L175" s="164"/>
      <c r="M175" s="165" t="s">
        <v>1</v>
      </c>
      <c r="N175" s="166" t="s">
        <v>39</v>
      </c>
      <c r="O175" s="153">
        <v>0</v>
      </c>
      <c r="P175" s="153">
        <f t="shared" si="21"/>
        <v>0</v>
      </c>
      <c r="Q175" s="153">
        <v>0</v>
      </c>
      <c r="R175" s="153">
        <f t="shared" si="22"/>
        <v>0</v>
      </c>
      <c r="S175" s="153">
        <v>0</v>
      </c>
      <c r="T175" s="154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313</v>
      </c>
      <c r="AT175" s="155" t="s">
        <v>246</v>
      </c>
      <c r="AU175" s="155" t="s">
        <v>80</v>
      </c>
      <c r="AY175" s="14" t="s">
        <v>182</v>
      </c>
      <c r="BE175" s="156">
        <f t="shared" si="24"/>
        <v>0</v>
      </c>
      <c r="BF175" s="156">
        <f t="shared" si="25"/>
        <v>0</v>
      </c>
      <c r="BG175" s="156">
        <f t="shared" si="26"/>
        <v>0</v>
      </c>
      <c r="BH175" s="156">
        <f t="shared" si="27"/>
        <v>0</v>
      </c>
      <c r="BI175" s="156">
        <f t="shared" si="28"/>
        <v>0</v>
      </c>
      <c r="BJ175" s="14" t="s">
        <v>86</v>
      </c>
      <c r="BK175" s="156">
        <f t="shared" si="29"/>
        <v>0</v>
      </c>
      <c r="BL175" s="14" t="s">
        <v>245</v>
      </c>
      <c r="BM175" s="155" t="s">
        <v>610</v>
      </c>
    </row>
    <row r="176" spans="1:65" s="2" customFormat="1" ht="16.5" customHeight="1">
      <c r="A176" s="26"/>
      <c r="B176" s="143"/>
      <c r="C176" s="144" t="s">
        <v>365</v>
      </c>
      <c r="D176" s="144" t="s">
        <v>184</v>
      </c>
      <c r="E176" s="145" t="s">
        <v>1743</v>
      </c>
      <c r="F176" s="146" t="s">
        <v>1744</v>
      </c>
      <c r="G176" s="147" t="s">
        <v>299</v>
      </c>
      <c r="H176" s="148">
        <v>1</v>
      </c>
      <c r="I176" s="149"/>
      <c r="J176" s="149">
        <f t="shared" si="20"/>
        <v>0</v>
      </c>
      <c r="K176" s="150"/>
      <c r="L176" s="27"/>
      <c r="M176" s="151" t="s">
        <v>1</v>
      </c>
      <c r="N176" s="152" t="s">
        <v>39</v>
      </c>
      <c r="O176" s="153">
        <v>0</v>
      </c>
      <c r="P176" s="153">
        <f t="shared" si="21"/>
        <v>0</v>
      </c>
      <c r="Q176" s="153">
        <v>0</v>
      </c>
      <c r="R176" s="153">
        <f t="shared" si="22"/>
        <v>0</v>
      </c>
      <c r="S176" s="153">
        <v>0</v>
      </c>
      <c r="T176" s="154">
        <f t="shared" si="2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245</v>
      </c>
      <c r="AT176" s="155" t="s">
        <v>184</v>
      </c>
      <c r="AU176" s="155" t="s">
        <v>80</v>
      </c>
      <c r="AY176" s="14" t="s">
        <v>182</v>
      </c>
      <c r="BE176" s="156">
        <f t="shared" si="24"/>
        <v>0</v>
      </c>
      <c r="BF176" s="156">
        <f t="shared" si="25"/>
        <v>0</v>
      </c>
      <c r="BG176" s="156">
        <f t="shared" si="26"/>
        <v>0</v>
      </c>
      <c r="BH176" s="156">
        <f t="shared" si="27"/>
        <v>0</v>
      </c>
      <c r="BI176" s="156">
        <f t="shared" si="28"/>
        <v>0</v>
      </c>
      <c r="BJ176" s="14" t="s">
        <v>86</v>
      </c>
      <c r="BK176" s="156">
        <f t="shared" si="29"/>
        <v>0</v>
      </c>
      <c r="BL176" s="14" t="s">
        <v>245</v>
      </c>
      <c r="BM176" s="155" t="s">
        <v>618</v>
      </c>
    </row>
    <row r="177" spans="1:65" s="2" customFormat="1" ht="24" customHeight="1">
      <c r="A177" s="26"/>
      <c r="B177" s="143"/>
      <c r="C177" s="144" t="s">
        <v>369</v>
      </c>
      <c r="D177" s="144" t="s">
        <v>184</v>
      </c>
      <c r="E177" s="145" t="s">
        <v>1745</v>
      </c>
      <c r="F177" s="146" t="s">
        <v>1746</v>
      </c>
      <c r="G177" s="147" t="s">
        <v>835</v>
      </c>
      <c r="H177" s="148">
        <v>0.3</v>
      </c>
      <c r="I177" s="149"/>
      <c r="J177" s="149">
        <f t="shared" si="20"/>
        <v>0</v>
      </c>
      <c r="K177" s="150"/>
      <c r="L177" s="27"/>
      <c r="M177" s="151" t="s">
        <v>1</v>
      </c>
      <c r="N177" s="152" t="s">
        <v>39</v>
      </c>
      <c r="O177" s="153">
        <v>0</v>
      </c>
      <c r="P177" s="153">
        <f t="shared" si="21"/>
        <v>0</v>
      </c>
      <c r="Q177" s="153">
        <v>0</v>
      </c>
      <c r="R177" s="153">
        <f t="shared" si="22"/>
        <v>0</v>
      </c>
      <c r="S177" s="153">
        <v>0</v>
      </c>
      <c r="T177" s="154">
        <f t="shared" si="2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245</v>
      </c>
      <c r="AT177" s="155" t="s">
        <v>184</v>
      </c>
      <c r="AU177" s="155" t="s">
        <v>80</v>
      </c>
      <c r="AY177" s="14" t="s">
        <v>182</v>
      </c>
      <c r="BE177" s="156">
        <f t="shared" si="24"/>
        <v>0</v>
      </c>
      <c r="BF177" s="156">
        <f t="shared" si="25"/>
        <v>0</v>
      </c>
      <c r="BG177" s="156">
        <f t="shared" si="26"/>
        <v>0</v>
      </c>
      <c r="BH177" s="156">
        <f t="shared" si="27"/>
        <v>0</v>
      </c>
      <c r="BI177" s="156">
        <f t="shared" si="28"/>
        <v>0</v>
      </c>
      <c r="BJ177" s="14" t="s">
        <v>86</v>
      </c>
      <c r="BK177" s="156">
        <f t="shared" si="29"/>
        <v>0</v>
      </c>
      <c r="BL177" s="14" t="s">
        <v>245</v>
      </c>
      <c r="BM177" s="155" t="s">
        <v>625</v>
      </c>
    </row>
    <row r="178" spans="1:65" s="2" customFormat="1" ht="24" customHeight="1">
      <c r="A178" s="26"/>
      <c r="B178" s="143"/>
      <c r="C178" s="144" t="s">
        <v>373</v>
      </c>
      <c r="D178" s="144" t="s">
        <v>184</v>
      </c>
      <c r="E178" s="145" t="s">
        <v>1747</v>
      </c>
      <c r="F178" s="146" t="s">
        <v>1626</v>
      </c>
      <c r="G178" s="147" t="s">
        <v>835</v>
      </c>
      <c r="H178" s="148">
        <v>0.3</v>
      </c>
      <c r="I178" s="149"/>
      <c r="J178" s="149">
        <f t="shared" si="20"/>
        <v>0</v>
      </c>
      <c r="K178" s="150"/>
      <c r="L178" s="27"/>
      <c r="M178" s="151" t="s">
        <v>1</v>
      </c>
      <c r="N178" s="152" t="s">
        <v>39</v>
      </c>
      <c r="O178" s="153">
        <v>0</v>
      </c>
      <c r="P178" s="153">
        <f t="shared" si="21"/>
        <v>0</v>
      </c>
      <c r="Q178" s="153">
        <v>0</v>
      </c>
      <c r="R178" s="153">
        <f t="shared" si="22"/>
        <v>0</v>
      </c>
      <c r="S178" s="153">
        <v>0</v>
      </c>
      <c r="T178" s="154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245</v>
      </c>
      <c r="AT178" s="155" t="s">
        <v>184</v>
      </c>
      <c r="AU178" s="155" t="s">
        <v>80</v>
      </c>
      <c r="AY178" s="14" t="s">
        <v>182</v>
      </c>
      <c r="BE178" s="156">
        <f t="shared" si="24"/>
        <v>0</v>
      </c>
      <c r="BF178" s="156">
        <f t="shared" si="25"/>
        <v>0</v>
      </c>
      <c r="BG178" s="156">
        <f t="shared" si="26"/>
        <v>0</v>
      </c>
      <c r="BH178" s="156">
        <f t="shared" si="27"/>
        <v>0</v>
      </c>
      <c r="BI178" s="156">
        <f t="shared" si="28"/>
        <v>0</v>
      </c>
      <c r="BJ178" s="14" t="s">
        <v>86</v>
      </c>
      <c r="BK178" s="156">
        <f t="shared" si="29"/>
        <v>0</v>
      </c>
      <c r="BL178" s="14" t="s">
        <v>245</v>
      </c>
      <c r="BM178" s="155" t="s">
        <v>634</v>
      </c>
    </row>
    <row r="179" spans="1:65" s="12" customFormat="1" ht="25.9" customHeight="1">
      <c r="B179" s="131"/>
      <c r="D179" s="132" t="s">
        <v>72</v>
      </c>
      <c r="E179" s="133" t="s">
        <v>1553</v>
      </c>
      <c r="F179" s="133" t="s">
        <v>1748</v>
      </c>
      <c r="J179" s="134">
        <f>BK179</f>
        <v>0</v>
      </c>
      <c r="L179" s="131"/>
      <c r="M179" s="135"/>
      <c r="N179" s="136"/>
      <c r="O179" s="136"/>
      <c r="P179" s="137">
        <f>SUM(P180:P182)</f>
        <v>0</v>
      </c>
      <c r="Q179" s="136"/>
      <c r="R179" s="137">
        <f>SUM(R180:R182)</f>
        <v>0</v>
      </c>
      <c r="S179" s="136"/>
      <c r="T179" s="138">
        <f>SUM(T180:T182)</f>
        <v>0</v>
      </c>
      <c r="AR179" s="132" t="s">
        <v>86</v>
      </c>
      <c r="AT179" s="139" t="s">
        <v>72</v>
      </c>
      <c r="AU179" s="139" t="s">
        <v>73</v>
      </c>
      <c r="AY179" s="132" t="s">
        <v>182</v>
      </c>
      <c r="BK179" s="140">
        <f>SUM(BK180:BK182)</f>
        <v>0</v>
      </c>
    </row>
    <row r="180" spans="1:65" s="2" customFormat="1" ht="16.5" customHeight="1">
      <c r="A180" s="26"/>
      <c r="B180" s="143"/>
      <c r="C180" s="157" t="s">
        <v>377</v>
      </c>
      <c r="D180" s="157" t="s">
        <v>246</v>
      </c>
      <c r="E180" s="158" t="s">
        <v>1683</v>
      </c>
      <c r="F180" s="159" t="s">
        <v>1750</v>
      </c>
      <c r="G180" s="160" t="s">
        <v>198</v>
      </c>
      <c r="H180" s="161">
        <v>5.5</v>
      </c>
      <c r="I180" s="162"/>
      <c r="J180" s="162">
        <f>ROUND(I180*H180,2)</f>
        <v>0</v>
      </c>
      <c r="K180" s="163"/>
      <c r="L180" s="164"/>
      <c r="M180" s="165" t="s">
        <v>1</v>
      </c>
      <c r="N180" s="166" t="s">
        <v>39</v>
      </c>
      <c r="O180" s="153">
        <v>0</v>
      </c>
      <c r="P180" s="153">
        <f>O180*H180</f>
        <v>0</v>
      </c>
      <c r="Q180" s="153">
        <v>0</v>
      </c>
      <c r="R180" s="153">
        <f>Q180*H180</f>
        <v>0</v>
      </c>
      <c r="S180" s="153">
        <v>0</v>
      </c>
      <c r="T180" s="154">
        <f>S180*H180</f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313</v>
      </c>
      <c r="AT180" s="155" t="s">
        <v>246</v>
      </c>
      <c r="AU180" s="155" t="s">
        <v>80</v>
      </c>
      <c r="AY180" s="14" t="s">
        <v>182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4" t="s">
        <v>86</v>
      </c>
      <c r="BK180" s="156">
        <f>ROUND(I180*H180,2)</f>
        <v>0</v>
      </c>
      <c r="BL180" s="14" t="s">
        <v>245</v>
      </c>
      <c r="BM180" s="155" t="s">
        <v>642</v>
      </c>
    </row>
    <row r="181" spans="1:65" s="2" customFormat="1" ht="16.5" customHeight="1">
      <c r="A181" s="26"/>
      <c r="B181" s="143"/>
      <c r="C181" s="157" t="s">
        <v>381</v>
      </c>
      <c r="D181" s="157" t="s">
        <v>246</v>
      </c>
      <c r="E181" s="158" t="s">
        <v>1689</v>
      </c>
      <c r="F181" s="159" t="s">
        <v>2371</v>
      </c>
      <c r="G181" s="160" t="s">
        <v>198</v>
      </c>
      <c r="H181" s="161">
        <v>11</v>
      </c>
      <c r="I181" s="162"/>
      <c r="J181" s="162">
        <f>ROUND(I181*H181,2)</f>
        <v>0</v>
      </c>
      <c r="K181" s="163"/>
      <c r="L181" s="164"/>
      <c r="M181" s="165" t="s">
        <v>1</v>
      </c>
      <c r="N181" s="166" t="s">
        <v>39</v>
      </c>
      <c r="O181" s="153">
        <v>0</v>
      </c>
      <c r="P181" s="153">
        <f>O181*H181</f>
        <v>0</v>
      </c>
      <c r="Q181" s="153">
        <v>0</v>
      </c>
      <c r="R181" s="153">
        <f>Q181*H181</f>
        <v>0</v>
      </c>
      <c r="S181" s="153">
        <v>0</v>
      </c>
      <c r="T181" s="154">
        <f>S181*H181</f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313</v>
      </c>
      <c r="AT181" s="155" t="s">
        <v>246</v>
      </c>
      <c r="AU181" s="155" t="s">
        <v>80</v>
      </c>
      <c r="AY181" s="14" t="s">
        <v>182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4" t="s">
        <v>86</v>
      </c>
      <c r="BK181" s="156">
        <f>ROUND(I181*H181,2)</f>
        <v>0</v>
      </c>
      <c r="BL181" s="14" t="s">
        <v>245</v>
      </c>
      <c r="BM181" s="155" t="s">
        <v>650</v>
      </c>
    </row>
    <row r="182" spans="1:65" s="2" customFormat="1" ht="16.5" customHeight="1">
      <c r="A182" s="26"/>
      <c r="B182" s="143"/>
      <c r="C182" s="144" t="s">
        <v>385</v>
      </c>
      <c r="D182" s="144" t="s">
        <v>184</v>
      </c>
      <c r="E182" s="145" t="s">
        <v>1759</v>
      </c>
      <c r="F182" s="146" t="s">
        <v>2372</v>
      </c>
      <c r="G182" s="147" t="s">
        <v>198</v>
      </c>
      <c r="H182" s="148">
        <v>16.5</v>
      </c>
      <c r="I182" s="149"/>
      <c r="J182" s="149">
        <f>ROUND(I182*H182,2)</f>
        <v>0</v>
      </c>
      <c r="K182" s="150"/>
      <c r="L182" s="27"/>
      <c r="M182" s="167" t="s">
        <v>1</v>
      </c>
      <c r="N182" s="168" t="s">
        <v>39</v>
      </c>
      <c r="O182" s="169">
        <v>0</v>
      </c>
      <c r="P182" s="169">
        <f>O182*H182</f>
        <v>0</v>
      </c>
      <c r="Q182" s="169">
        <v>0</v>
      </c>
      <c r="R182" s="169">
        <f>Q182*H182</f>
        <v>0</v>
      </c>
      <c r="S182" s="169">
        <v>0</v>
      </c>
      <c r="T182" s="170">
        <f>S182*H182</f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245</v>
      </c>
      <c r="AT182" s="155" t="s">
        <v>184</v>
      </c>
      <c r="AU182" s="155" t="s">
        <v>80</v>
      </c>
      <c r="AY182" s="14" t="s">
        <v>182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4" t="s">
        <v>86</v>
      </c>
      <c r="BK182" s="156">
        <f>ROUND(I182*H182,2)</f>
        <v>0</v>
      </c>
      <c r="BL182" s="14" t="s">
        <v>245</v>
      </c>
      <c r="BM182" s="155" t="s">
        <v>658</v>
      </c>
    </row>
    <row r="183" spans="1:65" s="2" customFormat="1" ht="6.95" customHeight="1">
      <c r="A183" s="26"/>
      <c r="B183" s="41"/>
      <c r="C183" s="42"/>
      <c r="D183" s="42"/>
      <c r="E183" s="42"/>
      <c r="F183" s="42"/>
      <c r="G183" s="42"/>
      <c r="H183" s="42"/>
      <c r="I183" s="42"/>
      <c r="J183" s="42"/>
      <c r="K183" s="42"/>
      <c r="L183" s="27"/>
      <c r="M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</row>
  </sheetData>
  <autoFilter ref="C127:K182"/>
  <mergeCells count="15">
    <mergeCell ref="E114:H114"/>
    <mergeCell ref="E118:H118"/>
    <mergeCell ref="E116:H116"/>
    <mergeCell ref="E120:H120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74"/>
  <sheetViews>
    <sheetView showGridLines="0" topLeftCell="A120" workbookViewId="0">
      <selection activeCell="I133" sqref="I133:I17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191" t="s">
        <v>5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4" t="s">
        <v>124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6" s="1" customFormat="1" ht="12" customHeight="1">
      <c r="B8" s="17"/>
      <c r="D8" s="23" t="s">
        <v>132</v>
      </c>
      <c r="L8" s="17"/>
    </row>
    <row r="9" spans="1:46" s="2" customFormat="1" ht="16.5" customHeight="1">
      <c r="A9" s="26"/>
      <c r="B9" s="27"/>
      <c r="C9" s="26"/>
      <c r="D9" s="26"/>
      <c r="E9" s="226" t="s">
        <v>2194</v>
      </c>
      <c r="F9" s="225"/>
      <c r="G9" s="225"/>
      <c r="H9" s="22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209" t="s">
        <v>2373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26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88" t="str">
        <f>'Rekapitulácia stavby'!E14</f>
        <v xml:space="preserve"> </v>
      </c>
      <c r="F20" s="188"/>
      <c r="G20" s="188"/>
      <c r="H20" s="188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1771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>Ing.Ivana Brecková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192" t="s">
        <v>1</v>
      </c>
      <c r="F29" s="192"/>
      <c r="G29" s="192"/>
      <c r="H29" s="192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ROUND(J131,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ROUND((SUM(BE131:BE173)),  2)</f>
        <v>0</v>
      </c>
      <c r="G35" s="26"/>
      <c r="H35" s="26"/>
      <c r="I35" s="100">
        <v>0.2</v>
      </c>
      <c r="J35" s="99">
        <f>ROUND(((SUM(BE131:BE173))*I35),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39</v>
      </c>
      <c r="F36" s="99">
        <f>ROUND((SUM(BF131:BF173)),  2)</f>
        <v>0</v>
      </c>
      <c r="G36" s="26"/>
      <c r="H36" s="26"/>
      <c r="I36" s="100">
        <v>0.2</v>
      </c>
      <c r="J36" s="99">
        <f>ROUND(((SUM(BF131:BF173))*I36),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40</v>
      </c>
      <c r="F37" s="99">
        <f>ROUND((SUM(BG131:BG173)),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41</v>
      </c>
      <c r="F38" s="99">
        <f>ROUND((SUM(BH131:BH173)),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42</v>
      </c>
      <c r="F39" s="99">
        <f>ROUND((SUM(BI131:BI173)),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2" customFormat="1" ht="16.5" customHeight="1">
      <c r="A87" s="26"/>
      <c r="B87" s="27"/>
      <c r="C87" s="26"/>
      <c r="D87" s="26"/>
      <c r="E87" s="226" t="s">
        <v>2194</v>
      </c>
      <c r="F87" s="225"/>
      <c r="G87" s="225"/>
      <c r="H87" s="22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209" t="str">
        <f>E11</f>
        <v>002.3 - 3. časť UVK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 xml:space="preserve"> 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Gasotherm plus s.r.o.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J131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12"/>
      <c r="D99" s="113" t="s">
        <v>1772</v>
      </c>
      <c r="E99" s="114"/>
      <c r="F99" s="114"/>
      <c r="G99" s="114"/>
      <c r="H99" s="114"/>
      <c r="I99" s="114"/>
      <c r="J99" s="115">
        <f>J132</f>
        <v>0</v>
      </c>
      <c r="L99" s="112"/>
    </row>
    <row r="100" spans="1:47" s="9" customFormat="1" ht="24.95" customHeight="1">
      <c r="B100" s="112"/>
      <c r="D100" s="113" t="s">
        <v>1773</v>
      </c>
      <c r="E100" s="114"/>
      <c r="F100" s="114"/>
      <c r="G100" s="114"/>
      <c r="H100" s="114"/>
      <c r="I100" s="114"/>
      <c r="J100" s="115">
        <f>J135</f>
        <v>0</v>
      </c>
      <c r="L100" s="112"/>
    </row>
    <row r="101" spans="1:47" s="10" customFormat="1" ht="19.899999999999999" customHeight="1">
      <c r="B101" s="116"/>
      <c r="D101" s="117" t="s">
        <v>2374</v>
      </c>
      <c r="E101" s="118"/>
      <c r="F101" s="118"/>
      <c r="G101" s="118"/>
      <c r="H101" s="118"/>
      <c r="I101" s="118"/>
      <c r="J101" s="119">
        <f>J136</f>
        <v>0</v>
      </c>
      <c r="L101" s="116"/>
    </row>
    <row r="102" spans="1:47" s="10" customFormat="1" ht="19.899999999999999" customHeight="1">
      <c r="B102" s="116"/>
      <c r="D102" s="117" t="s">
        <v>153</v>
      </c>
      <c r="E102" s="118"/>
      <c r="F102" s="118"/>
      <c r="G102" s="118"/>
      <c r="H102" s="118"/>
      <c r="I102" s="118"/>
      <c r="J102" s="119">
        <f>J137</f>
        <v>0</v>
      </c>
      <c r="L102" s="116"/>
    </row>
    <row r="103" spans="1:47" s="10" customFormat="1" ht="19.899999999999999" customHeight="1">
      <c r="B103" s="116"/>
      <c r="D103" s="117" t="s">
        <v>2375</v>
      </c>
      <c r="E103" s="118"/>
      <c r="F103" s="118"/>
      <c r="G103" s="118"/>
      <c r="H103" s="118"/>
      <c r="I103" s="118"/>
      <c r="J103" s="119">
        <f>J140</f>
        <v>0</v>
      </c>
      <c r="L103" s="116"/>
    </row>
    <row r="104" spans="1:47" s="10" customFormat="1" ht="19.899999999999999" customHeight="1">
      <c r="B104" s="116"/>
      <c r="D104" s="117" t="s">
        <v>2376</v>
      </c>
      <c r="E104" s="118"/>
      <c r="F104" s="118"/>
      <c r="G104" s="118"/>
      <c r="H104" s="118"/>
      <c r="I104" s="118"/>
      <c r="J104" s="119">
        <f>J141</f>
        <v>0</v>
      </c>
      <c r="L104" s="116"/>
    </row>
    <row r="105" spans="1:47" s="10" customFormat="1" ht="19.899999999999999" customHeight="1">
      <c r="B105" s="116"/>
      <c r="D105" s="117" t="s">
        <v>1774</v>
      </c>
      <c r="E105" s="118"/>
      <c r="F105" s="118"/>
      <c r="G105" s="118"/>
      <c r="H105" s="118"/>
      <c r="I105" s="118"/>
      <c r="J105" s="119">
        <f>J142</f>
        <v>0</v>
      </c>
      <c r="L105" s="116"/>
    </row>
    <row r="106" spans="1:47" s="10" customFormat="1" ht="19.899999999999999" customHeight="1">
      <c r="B106" s="116"/>
      <c r="D106" s="117" t="s">
        <v>1775</v>
      </c>
      <c r="E106" s="118"/>
      <c r="F106" s="118"/>
      <c r="G106" s="118"/>
      <c r="H106" s="118"/>
      <c r="I106" s="118"/>
      <c r="J106" s="119">
        <f>J146</f>
        <v>0</v>
      </c>
      <c r="L106" s="116"/>
    </row>
    <row r="107" spans="1:47" s="10" customFormat="1" ht="19.899999999999999" customHeight="1">
      <c r="B107" s="116"/>
      <c r="D107" s="117" t="s">
        <v>1776</v>
      </c>
      <c r="E107" s="118"/>
      <c r="F107" s="118"/>
      <c r="G107" s="118"/>
      <c r="H107" s="118"/>
      <c r="I107" s="118"/>
      <c r="J107" s="119">
        <f>J156</f>
        <v>0</v>
      </c>
      <c r="L107" s="116"/>
    </row>
    <row r="108" spans="1:47" s="10" customFormat="1" ht="19.899999999999999" customHeight="1">
      <c r="B108" s="116"/>
      <c r="D108" s="117" t="s">
        <v>1777</v>
      </c>
      <c r="E108" s="118"/>
      <c r="F108" s="118"/>
      <c r="G108" s="118"/>
      <c r="H108" s="118"/>
      <c r="I108" s="118"/>
      <c r="J108" s="119">
        <f>J162</f>
        <v>0</v>
      </c>
      <c r="L108" s="116"/>
    </row>
    <row r="109" spans="1:47" s="9" customFormat="1" ht="24.95" customHeight="1">
      <c r="B109" s="112"/>
      <c r="D109" s="113" t="s">
        <v>1778</v>
      </c>
      <c r="E109" s="114"/>
      <c r="F109" s="114"/>
      <c r="G109" s="114"/>
      <c r="H109" s="114"/>
      <c r="I109" s="114"/>
      <c r="J109" s="115">
        <f>J172</f>
        <v>0</v>
      </c>
      <c r="L109" s="112"/>
    </row>
    <row r="110" spans="1:47" s="2" customFormat="1" ht="21.75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6.95" customHeight="1">
      <c r="A111" s="26"/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5" spans="1:31" s="2" customFormat="1" ht="6.95" customHeight="1">
      <c r="A115" s="26"/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2" customFormat="1" ht="24.95" customHeight="1">
      <c r="A116" s="26"/>
      <c r="B116" s="27"/>
      <c r="C116" s="18" t="s">
        <v>168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2" customFormat="1" ht="12" customHeight="1">
      <c r="A118" s="26"/>
      <c r="B118" s="27"/>
      <c r="C118" s="23" t="s">
        <v>13</v>
      </c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25.5" customHeight="1">
      <c r="A119" s="26"/>
      <c r="B119" s="27"/>
      <c r="C119" s="26"/>
      <c r="D119" s="26"/>
      <c r="E119" s="226" t="str">
        <f>E7</f>
        <v>Komunitné centrum - Rekonštrukcia, prístavba ku kultúrnemu domu v obci Bačkov-(stupeň PSP)</v>
      </c>
      <c r="F119" s="227"/>
      <c r="G119" s="227"/>
      <c r="H119" s="227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1" customFormat="1" ht="12" customHeight="1">
      <c r="B120" s="17"/>
      <c r="C120" s="23" t="s">
        <v>132</v>
      </c>
      <c r="L120" s="17"/>
    </row>
    <row r="121" spans="1:31" s="2" customFormat="1" ht="16.5" customHeight="1">
      <c r="A121" s="26"/>
      <c r="B121" s="27"/>
      <c r="C121" s="26"/>
      <c r="D121" s="26"/>
      <c r="E121" s="226" t="s">
        <v>2194</v>
      </c>
      <c r="F121" s="225"/>
      <c r="G121" s="225"/>
      <c r="H121" s="225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12" customHeight="1">
      <c r="A122" s="26"/>
      <c r="B122" s="27"/>
      <c r="C122" s="23" t="s">
        <v>134</v>
      </c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6.5" customHeight="1">
      <c r="A123" s="26"/>
      <c r="B123" s="27"/>
      <c r="C123" s="26"/>
      <c r="D123" s="26"/>
      <c r="E123" s="209" t="str">
        <f>E11</f>
        <v>002.3 - 3. časť UVK</v>
      </c>
      <c r="F123" s="225"/>
      <c r="G123" s="225"/>
      <c r="H123" s="225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12" customHeight="1">
      <c r="A125" s="26"/>
      <c r="B125" s="27"/>
      <c r="C125" s="23" t="s">
        <v>17</v>
      </c>
      <c r="D125" s="26"/>
      <c r="E125" s="26"/>
      <c r="F125" s="21" t="str">
        <f>F14</f>
        <v xml:space="preserve"> </v>
      </c>
      <c r="G125" s="26"/>
      <c r="H125" s="26"/>
      <c r="I125" s="23" t="s">
        <v>19</v>
      </c>
      <c r="J125" s="49" t="str">
        <f>IF(J14="","",J14)</f>
        <v>15. 11. 2019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6.95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27.95" customHeight="1">
      <c r="A127" s="26"/>
      <c r="B127" s="27"/>
      <c r="C127" s="23" t="s">
        <v>21</v>
      </c>
      <c r="D127" s="26"/>
      <c r="E127" s="26"/>
      <c r="F127" s="21" t="str">
        <f>E17</f>
        <v>obec Bačkov</v>
      </c>
      <c r="G127" s="26"/>
      <c r="H127" s="26"/>
      <c r="I127" s="23" t="s">
        <v>27</v>
      </c>
      <c r="J127" s="24" t="str">
        <f>E23</f>
        <v>Gasotherm plus s.r.o.</v>
      </c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5.2" customHeight="1">
      <c r="A128" s="26"/>
      <c r="B128" s="27"/>
      <c r="C128" s="23" t="s">
        <v>25</v>
      </c>
      <c r="D128" s="26"/>
      <c r="E128" s="26"/>
      <c r="F128" s="21" t="str">
        <f>IF(E20="","",E20)</f>
        <v xml:space="preserve"> </v>
      </c>
      <c r="G128" s="26"/>
      <c r="H128" s="26"/>
      <c r="I128" s="23" t="s">
        <v>30</v>
      </c>
      <c r="J128" s="24" t="str">
        <f>E26</f>
        <v>Ing.Ivana Brecková</v>
      </c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0.35" customHeight="1">
      <c r="A129" s="26"/>
      <c r="B129" s="27"/>
      <c r="C129" s="26"/>
      <c r="D129" s="26"/>
      <c r="E129" s="26"/>
      <c r="F129" s="26"/>
      <c r="G129" s="26"/>
      <c r="H129" s="26"/>
      <c r="I129" s="26"/>
      <c r="J129" s="26"/>
      <c r="K129" s="26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11" customFormat="1" ht="29.25" customHeight="1">
      <c r="A130" s="120"/>
      <c r="B130" s="121"/>
      <c r="C130" s="122" t="s">
        <v>169</v>
      </c>
      <c r="D130" s="123" t="s">
        <v>58</v>
      </c>
      <c r="E130" s="123" t="s">
        <v>54</v>
      </c>
      <c r="F130" s="123" t="s">
        <v>55</v>
      </c>
      <c r="G130" s="123" t="s">
        <v>170</v>
      </c>
      <c r="H130" s="123" t="s">
        <v>171</v>
      </c>
      <c r="I130" s="123" t="s">
        <v>172</v>
      </c>
      <c r="J130" s="124" t="s">
        <v>138</v>
      </c>
      <c r="K130" s="125" t="s">
        <v>173</v>
      </c>
      <c r="L130" s="126"/>
      <c r="M130" s="56" t="s">
        <v>1</v>
      </c>
      <c r="N130" s="57" t="s">
        <v>37</v>
      </c>
      <c r="O130" s="57" t="s">
        <v>174</v>
      </c>
      <c r="P130" s="57" t="s">
        <v>175</v>
      </c>
      <c r="Q130" s="57" t="s">
        <v>176</v>
      </c>
      <c r="R130" s="57" t="s">
        <v>177</v>
      </c>
      <c r="S130" s="57" t="s">
        <v>178</v>
      </c>
      <c r="T130" s="58" t="s">
        <v>179</v>
      </c>
      <c r="U130" s="120"/>
      <c r="V130" s="120"/>
      <c r="W130" s="120"/>
      <c r="X130" s="120"/>
      <c r="Y130" s="120"/>
      <c r="Z130" s="120"/>
      <c r="AA130" s="120"/>
      <c r="AB130" s="120"/>
      <c r="AC130" s="120"/>
      <c r="AD130" s="120"/>
      <c r="AE130" s="120"/>
    </row>
    <row r="131" spans="1:65" s="2" customFormat="1" ht="22.9" customHeight="1">
      <c r="A131" s="26"/>
      <c r="B131" s="27"/>
      <c r="C131" s="63" t="s">
        <v>139</v>
      </c>
      <c r="D131" s="26"/>
      <c r="E131" s="26"/>
      <c r="F131" s="26"/>
      <c r="G131" s="26"/>
      <c r="H131" s="26"/>
      <c r="I131" s="26"/>
      <c r="J131" s="127">
        <f>BK131</f>
        <v>0</v>
      </c>
      <c r="K131" s="26"/>
      <c r="L131" s="27"/>
      <c r="M131" s="59"/>
      <c r="N131" s="50"/>
      <c r="O131" s="60"/>
      <c r="P131" s="128">
        <f>P132+P135+P172</f>
        <v>0</v>
      </c>
      <c r="Q131" s="60"/>
      <c r="R131" s="128">
        <f>R132+R135+R172</f>
        <v>25.489369999999997</v>
      </c>
      <c r="S131" s="60"/>
      <c r="T131" s="129">
        <f>T132+T135+T172</f>
        <v>0.33600000000000002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T131" s="14" t="s">
        <v>72</v>
      </c>
      <c r="AU131" s="14" t="s">
        <v>140</v>
      </c>
      <c r="BK131" s="130">
        <f>BK132+BK135+BK172</f>
        <v>0</v>
      </c>
    </row>
    <row r="132" spans="1:65" s="12" customFormat="1" ht="25.9" customHeight="1">
      <c r="B132" s="131"/>
      <c r="D132" s="132" t="s">
        <v>72</v>
      </c>
      <c r="E132" s="133" t="s">
        <v>1502</v>
      </c>
      <c r="F132" s="133" t="s">
        <v>1779</v>
      </c>
      <c r="J132" s="134">
        <f>BK132</f>
        <v>0</v>
      </c>
      <c r="L132" s="131"/>
      <c r="M132" s="135"/>
      <c r="N132" s="136"/>
      <c r="O132" s="136"/>
      <c r="P132" s="137">
        <f>SUM(P133:P134)</f>
        <v>0</v>
      </c>
      <c r="Q132" s="136"/>
      <c r="R132" s="137">
        <f>SUM(R133:R134)</f>
        <v>25.341259999999998</v>
      </c>
      <c r="S132" s="136"/>
      <c r="T132" s="138">
        <f>SUM(T133:T134)</f>
        <v>0</v>
      </c>
      <c r="AR132" s="132" t="s">
        <v>80</v>
      </c>
      <c r="AT132" s="139" t="s">
        <v>72</v>
      </c>
      <c r="AU132" s="139" t="s">
        <v>73</v>
      </c>
      <c r="AY132" s="132" t="s">
        <v>182</v>
      </c>
      <c r="BK132" s="140">
        <f>SUM(BK133:BK134)</f>
        <v>0</v>
      </c>
    </row>
    <row r="133" spans="1:65" s="2" customFormat="1" ht="16.5" customHeight="1">
      <c r="A133" s="26"/>
      <c r="B133" s="143"/>
      <c r="C133" s="144" t="s">
        <v>80</v>
      </c>
      <c r="D133" s="144" t="s">
        <v>184</v>
      </c>
      <c r="E133" s="145" t="s">
        <v>1780</v>
      </c>
      <c r="F133" s="146" t="s">
        <v>1781</v>
      </c>
      <c r="G133" s="147" t="s">
        <v>1782</v>
      </c>
      <c r="H133" s="148">
        <v>48</v>
      </c>
      <c r="I133" s="12"/>
      <c r="J133" s="149">
        <f>ROUND(I134*H133,2)</f>
        <v>0</v>
      </c>
      <c r="K133" s="150"/>
      <c r="L133" s="27"/>
      <c r="M133" s="151" t="s">
        <v>1</v>
      </c>
      <c r="N133" s="152" t="s">
        <v>39</v>
      </c>
      <c r="O133" s="153">
        <v>0</v>
      </c>
      <c r="P133" s="153">
        <f>O133*H133</f>
        <v>0</v>
      </c>
      <c r="Q133" s="153">
        <v>0.40872999999999998</v>
      </c>
      <c r="R133" s="153">
        <f>Q133*H133</f>
        <v>19.619039999999998</v>
      </c>
      <c r="S133" s="153">
        <v>0</v>
      </c>
      <c r="T133" s="154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188</v>
      </c>
      <c r="AT133" s="155" t="s">
        <v>184</v>
      </c>
      <c r="AU133" s="155" t="s">
        <v>80</v>
      </c>
      <c r="AY133" s="14" t="s">
        <v>182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86</v>
      </c>
      <c r="BK133" s="156">
        <f>ROUND(I134*H133,2)</f>
        <v>0</v>
      </c>
      <c r="BL133" s="14" t="s">
        <v>188</v>
      </c>
      <c r="BM133" s="155" t="s">
        <v>86</v>
      </c>
    </row>
    <row r="134" spans="1:65" s="2" customFormat="1" ht="16.5" customHeight="1">
      <c r="A134" s="26"/>
      <c r="B134" s="143"/>
      <c r="C134" s="144" t="s">
        <v>86</v>
      </c>
      <c r="D134" s="144" t="s">
        <v>184</v>
      </c>
      <c r="E134" s="145" t="s">
        <v>1783</v>
      </c>
      <c r="F134" s="146" t="s">
        <v>1784</v>
      </c>
      <c r="G134" s="147" t="s">
        <v>1797</v>
      </c>
      <c r="H134" s="148">
        <v>14</v>
      </c>
      <c r="I134" s="149"/>
      <c r="J134" s="149">
        <f>ROUND(I135*H134,2)</f>
        <v>0</v>
      </c>
      <c r="K134" s="150"/>
      <c r="L134" s="27"/>
      <c r="M134" s="151" t="s">
        <v>1</v>
      </c>
      <c r="N134" s="152" t="s">
        <v>39</v>
      </c>
      <c r="O134" s="153">
        <v>0</v>
      </c>
      <c r="P134" s="153">
        <f>O134*H134</f>
        <v>0</v>
      </c>
      <c r="Q134" s="153">
        <v>0.40872999999999998</v>
      </c>
      <c r="R134" s="153">
        <f>Q134*H134</f>
        <v>5.7222200000000001</v>
      </c>
      <c r="S134" s="153">
        <v>0</v>
      </c>
      <c r="T134" s="154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188</v>
      </c>
      <c r="AT134" s="155" t="s">
        <v>184</v>
      </c>
      <c r="AU134" s="155" t="s">
        <v>80</v>
      </c>
      <c r="AY134" s="14" t="s">
        <v>182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86</v>
      </c>
      <c r="BK134" s="156">
        <f>ROUND(I135*H134,2)</f>
        <v>0</v>
      </c>
      <c r="BL134" s="14" t="s">
        <v>188</v>
      </c>
      <c r="BM134" s="155" t="s">
        <v>188</v>
      </c>
    </row>
    <row r="135" spans="1:65" s="12" customFormat="1" ht="25.9" customHeight="1">
      <c r="B135" s="131"/>
      <c r="D135" s="132" t="s">
        <v>72</v>
      </c>
      <c r="E135" s="133" t="s">
        <v>1504</v>
      </c>
      <c r="F135" s="133" t="s">
        <v>1786</v>
      </c>
      <c r="I135" s="149"/>
      <c r="J135" s="134">
        <f>BK135</f>
        <v>0</v>
      </c>
      <c r="L135" s="131"/>
      <c r="M135" s="135"/>
      <c r="N135" s="136"/>
      <c r="O135" s="136"/>
      <c r="P135" s="137">
        <f>P136+P137+SUM(P140:P142)+P146+P156+P162</f>
        <v>0</v>
      </c>
      <c r="Q135" s="136"/>
      <c r="R135" s="137">
        <f>R136+R137+SUM(R140:R142)+R146+R156+R162</f>
        <v>0.14810999999999996</v>
      </c>
      <c r="S135" s="136"/>
      <c r="T135" s="138">
        <f>T136+T137+SUM(T140:T142)+T146+T156+T162</f>
        <v>0.33600000000000002</v>
      </c>
      <c r="AR135" s="132" t="s">
        <v>86</v>
      </c>
      <c r="AT135" s="139" t="s">
        <v>72</v>
      </c>
      <c r="AU135" s="139" t="s">
        <v>73</v>
      </c>
      <c r="AY135" s="132" t="s">
        <v>182</v>
      </c>
      <c r="BK135" s="140">
        <f>BK136+BK137+SUM(BK140:BK142)+BK146+BK156+BK162</f>
        <v>0</v>
      </c>
    </row>
    <row r="136" spans="1:65" s="12" customFormat="1" ht="22.9" customHeight="1">
      <c r="B136" s="131"/>
      <c r="D136" s="132" t="s">
        <v>72</v>
      </c>
      <c r="E136" s="141" t="s">
        <v>471</v>
      </c>
      <c r="F136" s="141" t="s">
        <v>2377</v>
      </c>
      <c r="J136" s="142">
        <f>BK136</f>
        <v>0</v>
      </c>
      <c r="L136" s="131"/>
      <c r="M136" s="135"/>
      <c r="N136" s="136"/>
      <c r="O136" s="136"/>
      <c r="P136" s="137">
        <v>0</v>
      </c>
      <c r="Q136" s="136"/>
      <c r="R136" s="137">
        <v>0</v>
      </c>
      <c r="S136" s="136"/>
      <c r="T136" s="138">
        <v>0</v>
      </c>
      <c r="AR136" s="132" t="s">
        <v>86</v>
      </c>
      <c r="AT136" s="139" t="s">
        <v>72</v>
      </c>
      <c r="AU136" s="139" t="s">
        <v>80</v>
      </c>
      <c r="AY136" s="132" t="s">
        <v>182</v>
      </c>
      <c r="BK136" s="140">
        <v>0</v>
      </c>
    </row>
    <row r="137" spans="1:65" s="12" customFormat="1" ht="22.9" customHeight="1">
      <c r="B137" s="131"/>
      <c r="D137" s="132" t="s">
        <v>72</v>
      </c>
      <c r="E137" s="141" t="s">
        <v>907</v>
      </c>
      <c r="F137" s="141" t="s">
        <v>908</v>
      </c>
      <c r="J137" s="142">
        <f>BK137</f>
        <v>0</v>
      </c>
      <c r="L137" s="131"/>
      <c r="M137" s="135"/>
      <c r="N137" s="136"/>
      <c r="O137" s="136"/>
      <c r="P137" s="137">
        <f>SUM(P138:P139)</f>
        <v>0</v>
      </c>
      <c r="Q137" s="136"/>
      <c r="R137" s="137">
        <f>SUM(R138:R139)</f>
        <v>2.7160000000000004E-2</v>
      </c>
      <c r="S137" s="136"/>
      <c r="T137" s="138">
        <f>SUM(T138:T139)</f>
        <v>0</v>
      </c>
      <c r="AR137" s="132" t="s">
        <v>86</v>
      </c>
      <c r="AT137" s="139" t="s">
        <v>72</v>
      </c>
      <c r="AU137" s="139" t="s">
        <v>80</v>
      </c>
      <c r="AY137" s="132" t="s">
        <v>182</v>
      </c>
      <c r="BK137" s="140">
        <f>SUM(BK138:BK139)</f>
        <v>0</v>
      </c>
    </row>
    <row r="138" spans="1:65" s="2" customFormat="1" ht="16.5" customHeight="1">
      <c r="A138" s="26"/>
      <c r="B138" s="143"/>
      <c r="C138" s="144" t="s">
        <v>93</v>
      </c>
      <c r="D138" s="144" t="s">
        <v>184</v>
      </c>
      <c r="E138" s="145" t="s">
        <v>1787</v>
      </c>
      <c r="F138" s="146" t="s">
        <v>1788</v>
      </c>
      <c r="G138" s="147" t="s">
        <v>198</v>
      </c>
      <c r="H138" s="148">
        <v>194</v>
      </c>
      <c r="I138" s="12"/>
      <c r="J138" s="149">
        <f>ROUND(I139*H138,2)</f>
        <v>0</v>
      </c>
      <c r="K138" s="150"/>
      <c r="L138" s="27"/>
      <c r="M138" s="151" t="s">
        <v>1</v>
      </c>
      <c r="N138" s="152" t="s">
        <v>39</v>
      </c>
      <c r="O138" s="153">
        <v>0</v>
      </c>
      <c r="P138" s="153">
        <f>O138*H138</f>
        <v>0</v>
      </c>
      <c r="Q138" s="153">
        <v>8.0000000000000007E-5</v>
      </c>
      <c r="R138" s="153">
        <f>Q138*H138</f>
        <v>1.5520000000000001E-2</v>
      </c>
      <c r="S138" s="153">
        <v>0</v>
      </c>
      <c r="T138" s="154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245</v>
      </c>
      <c r="AT138" s="155" t="s">
        <v>184</v>
      </c>
      <c r="AU138" s="155" t="s">
        <v>86</v>
      </c>
      <c r="AY138" s="14" t="s">
        <v>182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4" t="s">
        <v>86</v>
      </c>
      <c r="BK138" s="156">
        <f>ROUND(I139*H138,2)</f>
        <v>0</v>
      </c>
      <c r="BL138" s="14" t="s">
        <v>245</v>
      </c>
      <c r="BM138" s="155" t="s">
        <v>204</v>
      </c>
    </row>
    <row r="139" spans="1:65" s="2" customFormat="1" ht="16.5" customHeight="1">
      <c r="A139" s="26"/>
      <c r="B139" s="143"/>
      <c r="C139" s="157" t="s">
        <v>188</v>
      </c>
      <c r="D139" s="157" t="s">
        <v>246</v>
      </c>
      <c r="E139" s="158" t="s">
        <v>1789</v>
      </c>
      <c r="F139" s="159" t="s">
        <v>1790</v>
      </c>
      <c r="G139" s="160" t="s">
        <v>198</v>
      </c>
      <c r="H139" s="161">
        <v>194</v>
      </c>
      <c r="I139" s="149"/>
      <c r="J139" s="162">
        <f>ROUND(I140*H139,2)</f>
        <v>0</v>
      </c>
      <c r="K139" s="163"/>
      <c r="L139" s="164"/>
      <c r="M139" s="165" t="s">
        <v>1</v>
      </c>
      <c r="N139" s="166" t="s">
        <v>39</v>
      </c>
      <c r="O139" s="153">
        <v>0</v>
      </c>
      <c r="P139" s="153">
        <f>O139*H139</f>
        <v>0</v>
      </c>
      <c r="Q139" s="153">
        <v>6.0000000000000002E-5</v>
      </c>
      <c r="R139" s="153">
        <f>Q139*H139</f>
        <v>1.1640000000000001E-2</v>
      </c>
      <c r="S139" s="153">
        <v>0</v>
      </c>
      <c r="T139" s="154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313</v>
      </c>
      <c r="AT139" s="155" t="s">
        <v>246</v>
      </c>
      <c r="AU139" s="155" t="s">
        <v>86</v>
      </c>
      <c r="AY139" s="14" t="s">
        <v>182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4" t="s">
        <v>86</v>
      </c>
      <c r="BK139" s="156">
        <f>ROUND(I140*H139,2)</f>
        <v>0</v>
      </c>
      <c r="BL139" s="14" t="s">
        <v>245</v>
      </c>
      <c r="BM139" s="155" t="s">
        <v>213</v>
      </c>
    </row>
    <row r="140" spans="1:65" s="12" customFormat="1" ht="22.9" customHeight="1">
      <c r="B140" s="131"/>
      <c r="D140" s="132" t="s">
        <v>72</v>
      </c>
      <c r="E140" s="141" t="s">
        <v>475</v>
      </c>
      <c r="F140" s="141" t="s">
        <v>2378</v>
      </c>
      <c r="I140" s="162"/>
      <c r="J140" s="142">
        <f>BK140</f>
        <v>0</v>
      </c>
      <c r="L140" s="131"/>
      <c r="M140" s="135"/>
      <c r="N140" s="136"/>
      <c r="O140" s="136"/>
      <c r="P140" s="137">
        <v>0</v>
      </c>
      <c r="Q140" s="136"/>
      <c r="R140" s="137">
        <v>0</v>
      </c>
      <c r="S140" s="136"/>
      <c r="T140" s="138">
        <v>0</v>
      </c>
      <c r="AR140" s="132" t="s">
        <v>86</v>
      </c>
      <c r="AT140" s="139" t="s">
        <v>72</v>
      </c>
      <c r="AU140" s="139" t="s">
        <v>80</v>
      </c>
      <c r="AY140" s="132" t="s">
        <v>182</v>
      </c>
      <c r="BK140" s="140">
        <v>0</v>
      </c>
    </row>
    <row r="141" spans="1:65" s="12" customFormat="1" ht="22.9" customHeight="1">
      <c r="B141" s="131"/>
      <c r="D141" s="132" t="s">
        <v>72</v>
      </c>
      <c r="E141" s="141" t="s">
        <v>479</v>
      </c>
      <c r="F141" s="141" t="s">
        <v>2379</v>
      </c>
      <c r="J141" s="142">
        <f>BK141</f>
        <v>0</v>
      </c>
      <c r="L141" s="131"/>
      <c r="M141" s="135"/>
      <c r="N141" s="136"/>
      <c r="O141" s="136"/>
      <c r="P141" s="137">
        <v>0</v>
      </c>
      <c r="Q141" s="136"/>
      <c r="R141" s="137">
        <v>0</v>
      </c>
      <c r="S141" s="136"/>
      <c r="T141" s="138">
        <v>0</v>
      </c>
      <c r="AR141" s="132" t="s">
        <v>86</v>
      </c>
      <c r="AT141" s="139" t="s">
        <v>72</v>
      </c>
      <c r="AU141" s="139" t="s">
        <v>80</v>
      </c>
      <c r="AY141" s="132" t="s">
        <v>182</v>
      </c>
      <c r="BK141" s="140">
        <v>0</v>
      </c>
    </row>
    <row r="142" spans="1:65" s="12" customFormat="1" ht="22.9" customHeight="1">
      <c r="B142" s="131"/>
      <c r="D142" s="132" t="s">
        <v>72</v>
      </c>
      <c r="E142" s="141" t="s">
        <v>1791</v>
      </c>
      <c r="F142" s="141" t="s">
        <v>1792</v>
      </c>
      <c r="J142" s="142">
        <f>BK142</f>
        <v>0</v>
      </c>
      <c r="L142" s="131"/>
      <c r="M142" s="135"/>
      <c r="N142" s="136"/>
      <c r="O142" s="136"/>
      <c r="P142" s="137">
        <f>SUM(P143:P145)</f>
        <v>0</v>
      </c>
      <c r="Q142" s="136"/>
      <c r="R142" s="137">
        <f>SUM(R143:R145)</f>
        <v>2.5009999999999998E-2</v>
      </c>
      <c r="S142" s="136"/>
      <c r="T142" s="138">
        <f>SUM(T143:T145)</f>
        <v>0</v>
      </c>
      <c r="AR142" s="132" t="s">
        <v>86</v>
      </c>
      <c r="AT142" s="139" t="s">
        <v>72</v>
      </c>
      <c r="AU142" s="139" t="s">
        <v>80</v>
      </c>
      <c r="AY142" s="132" t="s">
        <v>182</v>
      </c>
      <c r="BK142" s="140">
        <f>SUM(BK143:BK145)</f>
        <v>0</v>
      </c>
    </row>
    <row r="143" spans="1:65" s="2" customFormat="1" ht="16.5" customHeight="1">
      <c r="A143" s="26"/>
      <c r="B143" s="143"/>
      <c r="C143" s="144" t="s">
        <v>200</v>
      </c>
      <c r="D143" s="144" t="s">
        <v>184</v>
      </c>
      <c r="E143" s="145" t="s">
        <v>1793</v>
      </c>
      <c r="F143" s="146" t="s">
        <v>1794</v>
      </c>
      <c r="G143" s="147" t="s">
        <v>1785</v>
      </c>
      <c r="H143" s="148">
        <v>1</v>
      </c>
      <c r="I143" s="12"/>
      <c r="J143" s="149">
        <f>ROUND(I144*H143,2)</f>
        <v>0</v>
      </c>
      <c r="K143" s="150"/>
      <c r="L143" s="27"/>
      <c r="M143" s="151" t="s">
        <v>1</v>
      </c>
      <c r="N143" s="152" t="s">
        <v>39</v>
      </c>
      <c r="O143" s="153">
        <v>0</v>
      </c>
      <c r="P143" s="153">
        <f>O143*H143</f>
        <v>0</v>
      </c>
      <c r="Q143" s="153">
        <v>4.0999999999999999E-4</v>
      </c>
      <c r="R143" s="153">
        <f>Q143*H143</f>
        <v>4.0999999999999999E-4</v>
      </c>
      <c r="S143" s="153">
        <v>0</v>
      </c>
      <c r="T143" s="154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245</v>
      </c>
      <c r="AT143" s="155" t="s">
        <v>184</v>
      </c>
      <c r="AU143" s="155" t="s">
        <v>86</v>
      </c>
      <c r="AY143" s="14" t="s">
        <v>182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86</v>
      </c>
      <c r="BK143" s="156">
        <f>ROUND(I144*H143,2)</f>
        <v>0</v>
      </c>
      <c r="BL143" s="14" t="s">
        <v>245</v>
      </c>
      <c r="BM143" s="155" t="s">
        <v>237</v>
      </c>
    </row>
    <row r="144" spans="1:65" s="2" customFormat="1" ht="16.5" customHeight="1">
      <c r="A144" s="26"/>
      <c r="B144" s="143"/>
      <c r="C144" s="157" t="s">
        <v>204</v>
      </c>
      <c r="D144" s="157" t="s">
        <v>246</v>
      </c>
      <c r="E144" s="158" t="s">
        <v>1795</v>
      </c>
      <c r="F144" s="159" t="s">
        <v>1796</v>
      </c>
      <c r="G144" s="160" t="s">
        <v>1797</v>
      </c>
      <c r="H144" s="161">
        <v>1</v>
      </c>
      <c r="I144" s="149"/>
      <c r="J144" s="162">
        <f>ROUND(I145*H144,2)</f>
        <v>0</v>
      </c>
      <c r="K144" s="163"/>
      <c r="L144" s="164"/>
      <c r="M144" s="165" t="s">
        <v>1</v>
      </c>
      <c r="N144" s="166" t="s">
        <v>39</v>
      </c>
      <c r="O144" s="153">
        <v>0</v>
      </c>
      <c r="P144" s="153">
        <f>O144*H144</f>
        <v>0</v>
      </c>
      <c r="Q144" s="153">
        <v>2.5999999999999999E-3</v>
      </c>
      <c r="R144" s="153">
        <f>Q144*H144</f>
        <v>2.5999999999999999E-3</v>
      </c>
      <c r="S144" s="153">
        <v>0</v>
      </c>
      <c r="T144" s="154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313</v>
      </c>
      <c r="AT144" s="155" t="s">
        <v>246</v>
      </c>
      <c r="AU144" s="155" t="s">
        <v>86</v>
      </c>
      <c r="AY144" s="14" t="s">
        <v>182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86</v>
      </c>
      <c r="BK144" s="156">
        <f>ROUND(I145*H144,2)</f>
        <v>0</v>
      </c>
      <c r="BL144" s="14" t="s">
        <v>245</v>
      </c>
      <c r="BM144" s="155" t="s">
        <v>245</v>
      </c>
    </row>
    <row r="145" spans="1:65" s="2" customFormat="1" ht="16.5" customHeight="1">
      <c r="A145" s="26"/>
      <c r="B145" s="143"/>
      <c r="C145" s="157" t="s">
        <v>208</v>
      </c>
      <c r="D145" s="157" t="s">
        <v>246</v>
      </c>
      <c r="E145" s="158" t="s">
        <v>1798</v>
      </c>
      <c r="F145" s="159" t="s">
        <v>1799</v>
      </c>
      <c r="G145" s="160" t="s">
        <v>1797</v>
      </c>
      <c r="H145" s="161">
        <v>1</v>
      </c>
      <c r="I145" s="162"/>
      <c r="J145" s="162">
        <f>ROUND(I146*H145,2)</f>
        <v>0</v>
      </c>
      <c r="K145" s="163"/>
      <c r="L145" s="164"/>
      <c r="M145" s="165" t="s">
        <v>1</v>
      </c>
      <c r="N145" s="166" t="s">
        <v>39</v>
      </c>
      <c r="O145" s="153">
        <v>0</v>
      </c>
      <c r="P145" s="153">
        <f>O145*H145</f>
        <v>0</v>
      </c>
      <c r="Q145" s="153">
        <v>2.1999999999999999E-2</v>
      </c>
      <c r="R145" s="153">
        <f>Q145*H145</f>
        <v>2.1999999999999999E-2</v>
      </c>
      <c r="S145" s="153">
        <v>0</v>
      </c>
      <c r="T145" s="154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313</v>
      </c>
      <c r="AT145" s="155" t="s">
        <v>246</v>
      </c>
      <c r="AU145" s="155" t="s">
        <v>86</v>
      </c>
      <c r="AY145" s="14" t="s">
        <v>182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86</v>
      </c>
      <c r="BK145" s="156">
        <f>ROUND(I146*H145,2)</f>
        <v>0</v>
      </c>
      <c r="BL145" s="14" t="s">
        <v>245</v>
      </c>
      <c r="BM145" s="155" t="s">
        <v>255</v>
      </c>
    </row>
    <row r="146" spans="1:65" s="12" customFormat="1" ht="22.9" customHeight="1">
      <c r="B146" s="131"/>
      <c r="D146" s="132" t="s">
        <v>72</v>
      </c>
      <c r="E146" s="141" t="s">
        <v>1800</v>
      </c>
      <c r="F146" s="141" t="s">
        <v>1801</v>
      </c>
      <c r="I146" s="162"/>
      <c r="J146" s="142">
        <f>BK146</f>
        <v>0</v>
      </c>
      <c r="L146" s="131"/>
      <c r="M146" s="135"/>
      <c r="N146" s="136"/>
      <c r="O146" s="136"/>
      <c r="P146" s="137">
        <f>SUM(P147:P155)</f>
        <v>0</v>
      </c>
      <c r="Q146" s="136"/>
      <c r="R146" s="137">
        <f>SUM(R147:R155)</f>
        <v>9.4259999999999983E-2</v>
      </c>
      <c r="S146" s="136"/>
      <c r="T146" s="138">
        <f>SUM(T147:T155)</f>
        <v>0</v>
      </c>
      <c r="AR146" s="132" t="s">
        <v>86</v>
      </c>
      <c r="AT146" s="139" t="s">
        <v>72</v>
      </c>
      <c r="AU146" s="139" t="s">
        <v>80</v>
      </c>
      <c r="AY146" s="132" t="s">
        <v>182</v>
      </c>
      <c r="BK146" s="140">
        <f>SUM(BK147:BK155)</f>
        <v>0</v>
      </c>
    </row>
    <row r="147" spans="1:65" s="2" customFormat="1" ht="24" customHeight="1">
      <c r="A147" s="26"/>
      <c r="B147" s="143"/>
      <c r="C147" s="144" t="s">
        <v>213</v>
      </c>
      <c r="D147" s="144" t="s">
        <v>184</v>
      </c>
      <c r="E147" s="145" t="s">
        <v>1802</v>
      </c>
      <c r="F147" s="146" t="s">
        <v>1803</v>
      </c>
      <c r="G147" s="147" t="s">
        <v>198</v>
      </c>
      <c r="H147" s="148">
        <v>60</v>
      </c>
      <c r="I147" s="12"/>
      <c r="J147" s="149">
        <f>ROUND(I148*H147,2)</f>
        <v>0</v>
      </c>
      <c r="K147" s="150"/>
      <c r="L147" s="27"/>
      <c r="M147" s="151" t="s">
        <v>1</v>
      </c>
      <c r="N147" s="152" t="s">
        <v>39</v>
      </c>
      <c r="O147" s="153">
        <v>0</v>
      </c>
      <c r="P147" s="153">
        <f t="shared" ref="P147:P155" si="0">O147*H147</f>
        <v>0</v>
      </c>
      <c r="Q147" s="153">
        <v>3.6000000000000002E-4</v>
      </c>
      <c r="R147" s="153">
        <f t="shared" ref="R147:R155" si="1">Q147*H147</f>
        <v>2.1600000000000001E-2</v>
      </c>
      <c r="S147" s="153">
        <v>0</v>
      </c>
      <c r="T147" s="154">
        <f t="shared" ref="T147:T155" si="2"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245</v>
      </c>
      <c r="AT147" s="155" t="s">
        <v>184</v>
      </c>
      <c r="AU147" s="155" t="s">
        <v>86</v>
      </c>
      <c r="AY147" s="14" t="s">
        <v>182</v>
      </c>
      <c r="BE147" s="156">
        <f t="shared" ref="BE147:BE155" si="3">IF(N147="základná",J147,0)</f>
        <v>0</v>
      </c>
      <c r="BF147" s="156">
        <f t="shared" ref="BF147:BF155" si="4">IF(N147="znížená",J147,0)</f>
        <v>0</v>
      </c>
      <c r="BG147" s="156">
        <f t="shared" ref="BG147:BG155" si="5">IF(N147="zákl. prenesená",J147,0)</f>
        <v>0</v>
      </c>
      <c r="BH147" s="156">
        <f t="shared" ref="BH147:BH155" si="6">IF(N147="zníž. prenesená",J147,0)</f>
        <v>0</v>
      </c>
      <c r="BI147" s="156">
        <f t="shared" ref="BI147:BI155" si="7">IF(N147="nulová",J147,0)</f>
        <v>0</v>
      </c>
      <c r="BJ147" s="14" t="s">
        <v>86</v>
      </c>
      <c r="BK147" s="156">
        <f>ROUND(I148*H147,2)</f>
        <v>0</v>
      </c>
      <c r="BL147" s="14" t="s">
        <v>245</v>
      </c>
      <c r="BM147" s="155" t="s">
        <v>7</v>
      </c>
    </row>
    <row r="148" spans="1:65" s="2" customFormat="1" ht="16.5" customHeight="1">
      <c r="A148" s="26"/>
      <c r="B148" s="143"/>
      <c r="C148" s="157" t="s">
        <v>217</v>
      </c>
      <c r="D148" s="157" t="s">
        <v>246</v>
      </c>
      <c r="E148" s="158" t="s">
        <v>1804</v>
      </c>
      <c r="F148" s="159" t="s">
        <v>1805</v>
      </c>
      <c r="G148" s="160" t="s">
        <v>198</v>
      </c>
      <c r="H148" s="161">
        <v>60</v>
      </c>
      <c r="I148" s="149"/>
      <c r="J148" s="162">
        <f>ROUND(I149*H148,2)</f>
        <v>0</v>
      </c>
      <c r="K148" s="163"/>
      <c r="L148" s="164"/>
      <c r="M148" s="165" t="s">
        <v>1</v>
      </c>
      <c r="N148" s="166" t="s">
        <v>39</v>
      </c>
      <c r="O148" s="153">
        <v>0</v>
      </c>
      <c r="P148" s="153">
        <f t="shared" si="0"/>
        <v>0</v>
      </c>
      <c r="Q148" s="153">
        <v>0</v>
      </c>
      <c r="R148" s="153">
        <f t="shared" si="1"/>
        <v>0</v>
      </c>
      <c r="S148" s="153">
        <v>0</v>
      </c>
      <c r="T148" s="154">
        <f t="shared" si="2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313</v>
      </c>
      <c r="AT148" s="155" t="s">
        <v>246</v>
      </c>
      <c r="AU148" s="155" t="s">
        <v>86</v>
      </c>
      <c r="AY148" s="14" t="s">
        <v>182</v>
      </c>
      <c r="BE148" s="156">
        <f t="shared" si="3"/>
        <v>0</v>
      </c>
      <c r="BF148" s="156">
        <f t="shared" si="4"/>
        <v>0</v>
      </c>
      <c r="BG148" s="156">
        <f t="shared" si="5"/>
        <v>0</v>
      </c>
      <c r="BH148" s="156">
        <f t="shared" si="6"/>
        <v>0</v>
      </c>
      <c r="BI148" s="156">
        <f t="shared" si="7"/>
        <v>0</v>
      </c>
      <c r="BJ148" s="14" t="s">
        <v>86</v>
      </c>
      <c r="BK148" s="156">
        <f>ROUND(I149*H148,2)</f>
        <v>0</v>
      </c>
      <c r="BL148" s="14" t="s">
        <v>245</v>
      </c>
      <c r="BM148" s="155" t="s">
        <v>270</v>
      </c>
    </row>
    <row r="149" spans="1:65" s="2" customFormat="1" ht="24" customHeight="1">
      <c r="A149" s="26"/>
      <c r="B149" s="143"/>
      <c r="C149" s="144" t="s">
        <v>221</v>
      </c>
      <c r="D149" s="144" t="s">
        <v>184</v>
      </c>
      <c r="E149" s="145" t="s">
        <v>1806</v>
      </c>
      <c r="F149" s="146" t="s">
        <v>1807</v>
      </c>
      <c r="G149" s="147" t="s">
        <v>198</v>
      </c>
      <c r="H149" s="148">
        <v>68</v>
      </c>
      <c r="I149" s="162"/>
      <c r="J149" s="149">
        <f>ROUND(I150*H149,2)</f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 t="shared" si="0"/>
        <v>0</v>
      </c>
      <c r="Q149" s="153">
        <v>4.4999999999999999E-4</v>
      </c>
      <c r="R149" s="153">
        <f t="shared" si="1"/>
        <v>3.0599999999999999E-2</v>
      </c>
      <c r="S149" s="153">
        <v>0</v>
      </c>
      <c r="T149" s="154">
        <f t="shared" si="2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245</v>
      </c>
      <c r="AT149" s="155" t="s">
        <v>184</v>
      </c>
      <c r="AU149" s="155" t="s">
        <v>86</v>
      </c>
      <c r="AY149" s="14" t="s">
        <v>182</v>
      </c>
      <c r="BE149" s="156">
        <f t="shared" si="3"/>
        <v>0</v>
      </c>
      <c r="BF149" s="156">
        <f t="shared" si="4"/>
        <v>0</v>
      </c>
      <c r="BG149" s="156">
        <f t="shared" si="5"/>
        <v>0</v>
      </c>
      <c r="BH149" s="156">
        <f t="shared" si="6"/>
        <v>0</v>
      </c>
      <c r="BI149" s="156">
        <f t="shared" si="7"/>
        <v>0</v>
      </c>
      <c r="BJ149" s="14" t="s">
        <v>86</v>
      </c>
      <c r="BK149" s="156">
        <f>ROUND(I150*H149,2)</f>
        <v>0</v>
      </c>
      <c r="BL149" s="14" t="s">
        <v>245</v>
      </c>
      <c r="BM149" s="155" t="s">
        <v>278</v>
      </c>
    </row>
    <row r="150" spans="1:65" s="2" customFormat="1" ht="16.5" customHeight="1">
      <c r="A150" s="26"/>
      <c r="B150" s="143"/>
      <c r="C150" s="157" t="s">
        <v>225</v>
      </c>
      <c r="D150" s="157" t="s">
        <v>246</v>
      </c>
      <c r="E150" s="158" t="s">
        <v>1808</v>
      </c>
      <c r="F150" s="159" t="s">
        <v>1809</v>
      </c>
      <c r="G150" s="160" t="s">
        <v>198</v>
      </c>
      <c r="H150" s="161">
        <v>68</v>
      </c>
      <c r="I150" s="149"/>
      <c r="J150" s="162">
        <f>ROUND(I151*H150,2)</f>
        <v>0</v>
      </c>
      <c r="K150" s="163"/>
      <c r="L150" s="164"/>
      <c r="M150" s="165" t="s">
        <v>1</v>
      </c>
      <c r="N150" s="166" t="s">
        <v>39</v>
      </c>
      <c r="O150" s="153">
        <v>0</v>
      </c>
      <c r="P150" s="153">
        <f t="shared" si="0"/>
        <v>0</v>
      </c>
      <c r="Q150" s="153">
        <v>0</v>
      </c>
      <c r="R150" s="153">
        <f t="shared" si="1"/>
        <v>0</v>
      </c>
      <c r="S150" s="153">
        <v>0</v>
      </c>
      <c r="T150" s="154">
        <f t="shared" si="2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313</v>
      </c>
      <c r="AT150" s="155" t="s">
        <v>246</v>
      </c>
      <c r="AU150" s="155" t="s">
        <v>86</v>
      </c>
      <c r="AY150" s="14" t="s">
        <v>182</v>
      </c>
      <c r="BE150" s="156">
        <f t="shared" si="3"/>
        <v>0</v>
      </c>
      <c r="BF150" s="156">
        <f t="shared" si="4"/>
        <v>0</v>
      </c>
      <c r="BG150" s="156">
        <f t="shared" si="5"/>
        <v>0</v>
      </c>
      <c r="BH150" s="156">
        <f t="shared" si="6"/>
        <v>0</v>
      </c>
      <c r="BI150" s="156">
        <f t="shared" si="7"/>
        <v>0</v>
      </c>
      <c r="BJ150" s="14" t="s">
        <v>86</v>
      </c>
      <c r="BK150" s="156">
        <f>ROUND(I151*H150,2)</f>
        <v>0</v>
      </c>
      <c r="BL150" s="14" t="s">
        <v>245</v>
      </c>
      <c r="BM150" s="155" t="s">
        <v>286</v>
      </c>
    </row>
    <row r="151" spans="1:65" s="2" customFormat="1" ht="24" customHeight="1">
      <c r="A151" s="26"/>
      <c r="B151" s="143"/>
      <c r="C151" s="144" t="s">
        <v>229</v>
      </c>
      <c r="D151" s="144" t="s">
        <v>184</v>
      </c>
      <c r="E151" s="145" t="s">
        <v>1810</v>
      </c>
      <c r="F151" s="146" t="s">
        <v>1811</v>
      </c>
      <c r="G151" s="147" t="s">
        <v>198</v>
      </c>
      <c r="H151" s="148">
        <v>34</v>
      </c>
      <c r="I151" s="162"/>
      <c r="J151" s="149">
        <f>ROUND(I152*H151,2)</f>
        <v>0</v>
      </c>
      <c r="K151" s="150"/>
      <c r="L151" s="27"/>
      <c r="M151" s="151" t="s">
        <v>1</v>
      </c>
      <c r="N151" s="152" t="s">
        <v>39</v>
      </c>
      <c r="O151" s="153">
        <v>0</v>
      </c>
      <c r="P151" s="153">
        <f t="shared" si="0"/>
        <v>0</v>
      </c>
      <c r="Q151" s="153">
        <v>5.5000000000000003E-4</v>
      </c>
      <c r="R151" s="153">
        <f t="shared" si="1"/>
        <v>1.8700000000000001E-2</v>
      </c>
      <c r="S151" s="153">
        <v>0</v>
      </c>
      <c r="T151" s="154">
        <f t="shared" si="2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245</v>
      </c>
      <c r="AT151" s="155" t="s">
        <v>184</v>
      </c>
      <c r="AU151" s="155" t="s">
        <v>86</v>
      </c>
      <c r="AY151" s="14" t="s">
        <v>182</v>
      </c>
      <c r="BE151" s="156">
        <f t="shared" si="3"/>
        <v>0</v>
      </c>
      <c r="BF151" s="156">
        <f t="shared" si="4"/>
        <v>0</v>
      </c>
      <c r="BG151" s="156">
        <f t="shared" si="5"/>
        <v>0</v>
      </c>
      <c r="BH151" s="156">
        <f t="shared" si="6"/>
        <v>0</v>
      </c>
      <c r="BI151" s="156">
        <f t="shared" si="7"/>
        <v>0</v>
      </c>
      <c r="BJ151" s="14" t="s">
        <v>86</v>
      </c>
      <c r="BK151" s="156">
        <f>ROUND(I152*H151,2)</f>
        <v>0</v>
      </c>
      <c r="BL151" s="14" t="s">
        <v>245</v>
      </c>
      <c r="BM151" s="155" t="s">
        <v>296</v>
      </c>
    </row>
    <row r="152" spans="1:65" s="2" customFormat="1" ht="16.5" customHeight="1">
      <c r="A152" s="26"/>
      <c r="B152" s="143"/>
      <c r="C152" s="157" t="s">
        <v>233</v>
      </c>
      <c r="D152" s="157" t="s">
        <v>246</v>
      </c>
      <c r="E152" s="158" t="s">
        <v>1812</v>
      </c>
      <c r="F152" s="159" t="s">
        <v>1813</v>
      </c>
      <c r="G152" s="160" t="s">
        <v>198</v>
      </c>
      <c r="H152" s="161">
        <v>34</v>
      </c>
      <c r="I152" s="149"/>
      <c r="J152" s="162">
        <f>ROUND(I153*H152,2)</f>
        <v>0</v>
      </c>
      <c r="K152" s="163"/>
      <c r="L152" s="164"/>
      <c r="M152" s="165" t="s">
        <v>1</v>
      </c>
      <c r="N152" s="166" t="s">
        <v>39</v>
      </c>
      <c r="O152" s="153">
        <v>0</v>
      </c>
      <c r="P152" s="153">
        <f t="shared" si="0"/>
        <v>0</v>
      </c>
      <c r="Q152" s="153">
        <v>0</v>
      </c>
      <c r="R152" s="153">
        <f t="shared" si="1"/>
        <v>0</v>
      </c>
      <c r="S152" s="153">
        <v>0</v>
      </c>
      <c r="T152" s="154">
        <f t="shared" si="2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313</v>
      </c>
      <c r="AT152" s="155" t="s">
        <v>246</v>
      </c>
      <c r="AU152" s="155" t="s">
        <v>86</v>
      </c>
      <c r="AY152" s="14" t="s">
        <v>182</v>
      </c>
      <c r="BE152" s="156">
        <f t="shared" si="3"/>
        <v>0</v>
      </c>
      <c r="BF152" s="156">
        <f t="shared" si="4"/>
        <v>0</v>
      </c>
      <c r="BG152" s="156">
        <f t="shared" si="5"/>
        <v>0</v>
      </c>
      <c r="BH152" s="156">
        <f t="shared" si="6"/>
        <v>0</v>
      </c>
      <c r="BI152" s="156">
        <f t="shared" si="7"/>
        <v>0</v>
      </c>
      <c r="BJ152" s="14" t="s">
        <v>86</v>
      </c>
      <c r="BK152" s="156">
        <f>ROUND(I153*H152,2)</f>
        <v>0</v>
      </c>
      <c r="BL152" s="14" t="s">
        <v>245</v>
      </c>
      <c r="BM152" s="155" t="s">
        <v>305</v>
      </c>
    </row>
    <row r="153" spans="1:65" s="2" customFormat="1" ht="24" customHeight="1">
      <c r="A153" s="26"/>
      <c r="B153" s="143"/>
      <c r="C153" s="144" t="s">
        <v>237</v>
      </c>
      <c r="D153" s="144" t="s">
        <v>184</v>
      </c>
      <c r="E153" s="145" t="s">
        <v>1814</v>
      </c>
      <c r="F153" s="146" t="s">
        <v>1815</v>
      </c>
      <c r="G153" s="147" t="s">
        <v>198</v>
      </c>
      <c r="H153" s="148">
        <v>32</v>
      </c>
      <c r="I153" s="162"/>
      <c r="J153" s="149">
        <f>ROUND(I154*H153,2)</f>
        <v>0</v>
      </c>
      <c r="K153" s="150"/>
      <c r="L153" s="27"/>
      <c r="M153" s="151" t="s">
        <v>1</v>
      </c>
      <c r="N153" s="152" t="s">
        <v>39</v>
      </c>
      <c r="O153" s="153">
        <v>0</v>
      </c>
      <c r="P153" s="153">
        <f t="shared" si="0"/>
        <v>0</v>
      </c>
      <c r="Q153" s="153">
        <v>7.2999999999999996E-4</v>
      </c>
      <c r="R153" s="153">
        <f t="shared" si="1"/>
        <v>2.3359999999999999E-2</v>
      </c>
      <c r="S153" s="153">
        <v>0</v>
      </c>
      <c r="T153" s="154">
        <f t="shared" si="2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245</v>
      </c>
      <c r="AT153" s="155" t="s">
        <v>184</v>
      </c>
      <c r="AU153" s="155" t="s">
        <v>86</v>
      </c>
      <c r="AY153" s="14" t="s">
        <v>182</v>
      </c>
      <c r="BE153" s="156">
        <f t="shared" si="3"/>
        <v>0</v>
      </c>
      <c r="BF153" s="156">
        <f t="shared" si="4"/>
        <v>0</v>
      </c>
      <c r="BG153" s="156">
        <f t="shared" si="5"/>
        <v>0</v>
      </c>
      <c r="BH153" s="156">
        <f t="shared" si="6"/>
        <v>0</v>
      </c>
      <c r="BI153" s="156">
        <f t="shared" si="7"/>
        <v>0</v>
      </c>
      <c r="BJ153" s="14" t="s">
        <v>86</v>
      </c>
      <c r="BK153" s="156">
        <f>ROUND(I154*H153,2)</f>
        <v>0</v>
      </c>
      <c r="BL153" s="14" t="s">
        <v>245</v>
      </c>
      <c r="BM153" s="155" t="s">
        <v>313</v>
      </c>
    </row>
    <row r="154" spans="1:65" s="2" customFormat="1" ht="16.5" customHeight="1">
      <c r="A154" s="26"/>
      <c r="B154" s="143"/>
      <c r="C154" s="157" t="s">
        <v>241</v>
      </c>
      <c r="D154" s="157" t="s">
        <v>246</v>
      </c>
      <c r="E154" s="158" t="s">
        <v>1816</v>
      </c>
      <c r="F154" s="159" t="s">
        <v>1817</v>
      </c>
      <c r="G154" s="160" t="s">
        <v>198</v>
      </c>
      <c r="H154" s="161">
        <v>32</v>
      </c>
      <c r="I154" s="149"/>
      <c r="J154" s="162">
        <f>ROUND(I155*H154,2)</f>
        <v>0</v>
      </c>
      <c r="K154" s="163"/>
      <c r="L154" s="164"/>
      <c r="M154" s="165" t="s">
        <v>1</v>
      </c>
      <c r="N154" s="166" t="s">
        <v>39</v>
      </c>
      <c r="O154" s="153">
        <v>0</v>
      </c>
      <c r="P154" s="153">
        <f t="shared" si="0"/>
        <v>0</v>
      </c>
      <c r="Q154" s="153">
        <v>0</v>
      </c>
      <c r="R154" s="153">
        <f t="shared" si="1"/>
        <v>0</v>
      </c>
      <c r="S154" s="153">
        <v>0</v>
      </c>
      <c r="T154" s="154">
        <f t="shared" si="2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313</v>
      </c>
      <c r="AT154" s="155" t="s">
        <v>246</v>
      </c>
      <c r="AU154" s="155" t="s">
        <v>86</v>
      </c>
      <c r="AY154" s="14" t="s">
        <v>182</v>
      </c>
      <c r="BE154" s="156">
        <f t="shared" si="3"/>
        <v>0</v>
      </c>
      <c r="BF154" s="156">
        <f t="shared" si="4"/>
        <v>0</v>
      </c>
      <c r="BG154" s="156">
        <f t="shared" si="5"/>
        <v>0</v>
      </c>
      <c r="BH154" s="156">
        <f t="shared" si="6"/>
        <v>0</v>
      </c>
      <c r="BI154" s="156">
        <f t="shared" si="7"/>
        <v>0</v>
      </c>
      <c r="BJ154" s="14" t="s">
        <v>86</v>
      </c>
      <c r="BK154" s="156">
        <f>ROUND(I155*H154,2)</f>
        <v>0</v>
      </c>
      <c r="BL154" s="14" t="s">
        <v>245</v>
      </c>
      <c r="BM154" s="155" t="s">
        <v>321</v>
      </c>
    </row>
    <row r="155" spans="1:65" s="2" customFormat="1" ht="16.5" customHeight="1">
      <c r="A155" s="26"/>
      <c r="B155" s="143"/>
      <c r="C155" s="144" t="s">
        <v>245</v>
      </c>
      <c r="D155" s="144" t="s">
        <v>184</v>
      </c>
      <c r="E155" s="145" t="s">
        <v>1818</v>
      </c>
      <c r="F155" s="146" t="s">
        <v>1819</v>
      </c>
      <c r="G155" s="147" t="s">
        <v>198</v>
      </c>
      <c r="H155" s="148">
        <v>194</v>
      </c>
      <c r="I155" s="162"/>
      <c r="J155" s="149">
        <f>ROUND(I156*H155,2)</f>
        <v>0</v>
      </c>
      <c r="K155" s="150"/>
      <c r="L155" s="27"/>
      <c r="M155" s="151" t="s">
        <v>1</v>
      </c>
      <c r="N155" s="152" t="s">
        <v>39</v>
      </c>
      <c r="O155" s="153">
        <v>0</v>
      </c>
      <c r="P155" s="153">
        <f t="shared" si="0"/>
        <v>0</v>
      </c>
      <c r="Q155" s="153">
        <v>0</v>
      </c>
      <c r="R155" s="153">
        <f t="shared" si="1"/>
        <v>0</v>
      </c>
      <c r="S155" s="153">
        <v>0</v>
      </c>
      <c r="T155" s="154">
        <f t="shared" si="2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245</v>
      </c>
      <c r="AT155" s="155" t="s">
        <v>184</v>
      </c>
      <c r="AU155" s="155" t="s">
        <v>86</v>
      </c>
      <c r="AY155" s="14" t="s">
        <v>182</v>
      </c>
      <c r="BE155" s="156">
        <f t="shared" si="3"/>
        <v>0</v>
      </c>
      <c r="BF155" s="156">
        <f t="shared" si="4"/>
        <v>0</v>
      </c>
      <c r="BG155" s="156">
        <f t="shared" si="5"/>
        <v>0</v>
      </c>
      <c r="BH155" s="156">
        <f t="shared" si="6"/>
        <v>0</v>
      </c>
      <c r="BI155" s="156">
        <f t="shared" si="7"/>
        <v>0</v>
      </c>
      <c r="BJ155" s="14" t="s">
        <v>86</v>
      </c>
      <c r="BK155" s="156">
        <f>ROUND(I156*H155,2)</f>
        <v>0</v>
      </c>
      <c r="BL155" s="14" t="s">
        <v>245</v>
      </c>
      <c r="BM155" s="155" t="s">
        <v>329</v>
      </c>
    </row>
    <row r="156" spans="1:65" s="12" customFormat="1" ht="22.9" customHeight="1">
      <c r="B156" s="131"/>
      <c r="D156" s="132" t="s">
        <v>72</v>
      </c>
      <c r="E156" s="141" t="s">
        <v>1820</v>
      </c>
      <c r="F156" s="141" t="s">
        <v>1821</v>
      </c>
      <c r="I156" s="149"/>
      <c r="J156" s="142">
        <f>BK156</f>
        <v>0</v>
      </c>
      <c r="L156" s="131"/>
      <c r="M156" s="135"/>
      <c r="N156" s="136"/>
      <c r="O156" s="136"/>
      <c r="P156" s="137">
        <f>SUM(P157:P161)</f>
        <v>0</v>
      </c>
      <c r="Q156" s="136"/>
      <c r="R156" s="137">
        <f>SUM(R157:R161)</f>
        <v>0</v>
      </c>
      <c r="S156" s="136"/>
      <c r="T156" s="138">
        <f>SUM(T157:T161)</f>
        <v>0</v>
      </c>
      <c r="AR156" s="132" t="s">
        <v>86</v>
      </c>
      <c r="AT156" s="139" t="s">
        <v>72</v>
      </c>
      <c r="AU156" s="139" t="s">
        <v>80</v>
      </c>
      <c r="AY156" s="132" t="s">
        <v>182</v>
      </c>
      <c r="BK156" s="140">
        <f>SUM(BK157:BK161)</f>
        <v>0</v>
      </c>
    </row>
    <row r="157" spans="1:65" s="2" customFormat="1" ht="16.5" customHeight="1">
      <c r="A157" s="26"/>
      <c r="B157" s="143"/>
      <c r="C157" s="144" t="s">
        <v>251</v>
      </c>
      <c r="D157" s="144" t="s">
        <v>184</v>
      </c>
      <c r="E157" s="145" t="s">
        <v>1822</v>
      </c>
      <c r="F157" s="146" t="s">
        <v>1823</v>
      </c>
      <c r="G157" s="147" t="s">
        <v>1797</v>
      </c>
      <c r="H157" s="148">
        <v>14</v>
      </c>
      <c r="I157" s="12"/>
      <c r="J157" s="149">
        <f>ROUND(I158*H157,2)</f>
        <v>0</v>
      </c>
      <c r="K157" s="150"/>
      <c r="L157" s="27"/>
      <c r="M157" s="151" t="s">
        <v>1</v>
      </c>
      <c r="N157" s="152" t="s">
        <v>39</v>
      </c>
      <c r="O157" s="153">
        <v>0</v>
      </c>
      <c r="P157" s="153">
        <f>O157*H157</f>
        <v>0</v>
      </c>
      <c r="Q157" s="153">
        <v>0</v>
      </c>
      <c r="R157" s="153">
        <f>Q157*H157</f>
        <v>0</v>
      </c>
      <c r="S157" s="153">
        <v>0</v>
      </c>
      <c r="T157" s="154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245</v>
      </c>
      <c r="AT157" s="155" t="s">
        <v>184</v>
      </c>
      <c r="AU157" s="155" t="s">
        <v>86</v>
      </c>
      <c r="AY157" s="14" t="s">
        <v>182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4" t="s">
        <v>86</v>
      </c>
      <c r="BK157" s="156">
        <f>ROUND(I158*H157,2)</f>
        <v>0</v>
      </c>
      <c r="BL157" s="14" t="s">
        <v>245</v>
      </c>
      <c r="BM157" s="155" t="s">
        <v>337</v>
      </c>
    </row>
    <row r="158" spans="1:65" s="2" customFormat="1" ht="16.5" customHeight="1">
      <c r="A158" s="26"/>
      <c r="B158" s="143"/>
      <c r="C158" s="157" t="s">
        <v>255</v>
      </c>
      <c r="D158" s="157" t="s">
        <v>246</v>
      </c>
      <c r="E158" s="158" t="s">
        <v>1824</v>
      </c>
      <c r="F158" s="159" t="s">
        <v>1825</v>
      </c>
      <c r="G158" s="160" t="s">
        <v>1797</v>
      </c>
      <c r="H158" s="161">
        <v>14</v>
      </c>
      <c r="I158" s="149"/>
      <c r="J158" s="162">
        <f>ROUND(I159*H158,2)</f>
        <v>0</v>
      </c>
      <c r="K158" s="163"/>
      <c r="L158" s="164"/>
      <c r="M158" s="165" t="s">
        <v>1</v>
      </c>
      <c r="N158" s="166" t="s">
        <v>39</v>
      </c>
      <c r="O158" s="153">
        <v>0</v>
      </c>
      <c r="P158" s="153">
        <f>O158*H158</f>
        <v>0</v>
      </c>
      <c r="Q158" s="153">
        <v>0</v>
      </c>
      <c r="R158" s="153">
        <f>Q158*H158</f>
        <v>0</v>
      </c>
      <c r="S158" s="153">
        <v>0</v>
      </c>
      <c r="T158" s="154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313</v>
      </c>
      <c r="AT158" s="155" t="s">
        <v>246</v>
      </c>
      <c r="AU158" s="155" t="s">
        <v>86</v>
      </c>
      <c r="AY158" s="14" t="s">
        <v>182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4" t="s">
        <v>86</v>
      </c>
      <c r="BK158" s="156">
        <f>ROUND(I159*H158,2)</f>
        <v>0</v>
      </c>
      <c r="BL158" s="14" t="s">
        <v>245</v>
      </c>
      <c r="BM158" s="155" t="s">
        <v>345</v>
      </c>
    </row>
    <row r="159" spans="1:65" s="2" customFormat="1" ht="16.5" customHeight="1">
      <c r="A159" s="26"/>
      <c r="B159" s="143"/>
      <c r="C159" s="144" t="s">
        <v>259</v>
      </c>
      <c r="D159" s="144" t="s">
        <v>184</v>
      </c>
      <c r="E159" s="145" t="s">
        <v>1826</v>
      </c>
      <c r="F159" s="146" t="s">
        <v>1827</v>
      </c>
      <c r="G159" s="147" t="s">
        <v>1797</v>
      </c>
      <c r="H159" s="148">
        <v>28</v>
      </c>
      <c r="I159" s="162"/>
      <c r="J159" s="149">
        <f>ROUND(I160*H159,2)</f>
        <v>0</v>
      </c>
      <c r="K159" s="150"/>
      <c r="L159" s="27"/>
      <c r="M159" s="151" t="s">
        <v>1</v>
      </c>
      <c r="N159" s="152" t="s">
        <v>39</v>
      </c>
      <c r="O159" s="153">
        <v>0</v>
      </c>
      <c r="P159" s="153">
        <f>O159*H159</f>
        <v>0</v>
      </c>
      <c r="Q159" s="153">
        <v>0</v>
      </c>
      <c r="R159" s="153">
        <f>Q159*H159</f>
        <v>0</v>
      </c>
      <c r="S159" s="153">
        <v>0</v>
      </c>
      <c r="T159" s="154">
        <f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245</v>
      </c>
      <c r="AT159" s="155" t="s">
        <v>184</v>
      </c>
      <c r="AU159" s="155" t="s">
        <v>86</v>
      </c>
      <c r="AY159" s="14" t="s">
        <v>182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4" t="s">
        <v>86</v>
      </c>
      <c r="BK159" s="156">
        <f>ROUND(I160*H159,2)</f>
        <v>0</v>
      </c>
      <c r="BL159" s="14" t="s">
        <v>245</v>
      </c>
      <c r="BM159" s="155" t="s">
        <v>353</v>
      </c>
    </row>
    <row r="160" spans="1:65" s="2" customFormat="1" ht="16.5" customHeight="1">
      <c r="A160" s="26"/>
      <c r="B160" s="143"/>
      <c r="C160" s="157" t="s">
        <v>7</v>
      </c>
      <c r="D160" s="157" t="s">
        <v>246</v>
      </c>
      <c r="E160" s="158" t="s">
        <v>1828</v>
      </c>
      <c r="F160" s="159" t="s">
        <v>1829</v>
      </c>
      <c r="G160" s="160" t="s">
        <v>1797</v>
      </c>
      <c r="H160" s="161">
        <v>14</v>
      </c>
      <c r="I160" s="149"/>
      <c r="J160" s="162">
        <f>ROUND(I161*H160,2)</f>
        <v>0</v>
      </c>
      <c r="K160" s="163"/>
      <c r="L160" s="164"/>
      <c r="M160" s="165" t="s">
        <v>1</v>
      </c>
      <c r="N160" s="166" t="s">
        <v>39</v>
      </c>
      <c r="O160" s="153">
        <v>0</v>
      </c>
      <c r="P160" s="153">
        <f>O160*H160</f>
        <v>0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313</v>
      </c>
      <c r="AT160" s="155" t="s">
        <v>246</v>
      </c>
      <c r="AU160" s="155" t="s">
        <v>86</v>
      </c>
      <c r="AY160" s="14" t="s">
        <v>182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4" t="s">
        <v>86</v>
      </c>
      <c r="BK160" s="156">
        <f>ROUND(I161*H160,2)</f>
        <v>0</v>
      </c>
      <c r="BL160" s="14" t="s">
        <v>245</v>
      </c>
      <c r="BM160" s="155" t="s">
        <v>361</v>
      </c>
    </row>
    <row r="161" spans="1:65" s="2" customFormat="1" ht="16.5" customHeight="1">
      <c r="A161" s="26"/>
      <c r="B161" s="143"/>
      <c r="C161" s="157" t="s">
        <v>266</v>
      </c>
      <c r="D161" s="157" t="s">
        <v>246</v>
      </c>
      <c r="E161" s="158" t="s">
        <v>1830</v>
      </c>
      <c r="F161" s="159" t="s">
        <v>1831</v>
      </c>
      <c r="G161" s="160" t="s">
        <v>1797</v>
      </c>
      <c r="H161" s="161">
        <v>14</v>
      </c>
      <c r="I161" s="162"/>
      <c r="J161" s="162">
        <f>ROUND(I162*H161,2)</f>
        <v>0</v>
      </c>
      <c r="K161" s="163"/>
      <c r="L161" s="164"/>
      <c r="M161" s="165" t="s">
        <v>1</v>
      </c>
      <c r="N161" s="166" t="s">
        <v>39</v>
      </c>
      <c r="O161" s="153">
        <v>0</v>
      </c>
      <c r="P161" s="153">
        <f>O161*H161</f>
        <v>0</v>
      </c>
      <c r="Q161" s="153">
        <v>0</v>
      </c>
      <c r="R161" s="153">
        <f>Q161*H161</f>
        <v>0</v>
      </c>
      <c r="S161" s="153">
        <v>0</v>
      </c>
      <c r="T161" s="154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313</v>
      </c>
      <c r="AT161" s="155" t="s">
        <v>246</v>
      </c>
      <c r="AU161" s="155" t="s">
        <v>86</v>
      </c>
      <c r="AY161" s="14" t="s">
        <v>182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4" t="s">
        <v>86</v>
      </c>
      <c r="BK161" s="156">
        <f>ROUND(I162*H161,2)</f>
        <v>0</v>
      </c>
      <c r="BL161" s="14" t="s">
        <v>245</v>
      </c>
      <c r="BM161" s="155" t="s">
        <v>369</v>
      </c>
    </row>
    <row r="162" spans="1:65" s="12" customFormat="1" ht="22.9" customHeight="1">
      <c r="B162" s="131"/>
      <c r="D162" s="132" t="s">
        <v>72</v>
      </c>
      <c r="E162" s="141" t="s">
        <v>1834</v>
      </c>
      <c r="F162" s="141" t="s">
        <v>1835</v>
      </c>
      <c r="I162" s="162"/>
      <c r="J162" s="142">
        <f>BK162</f>
        <v>0</v>
      </c>
      <c r="L162" s="131"/>
      <c r="M162" s="135"/>
      <c r="N162" s="136"/>
      <c r="O162" s="136"/>
      <c r="P162" s="137">
        <f>SUM(P163:P171)</f>
        <v>0</v>
      </c>
      <c r="Q162" s="136"/>
      <c r="R162" s="137">
        <f>SUM(R163:R171)</f>
        <v>1.6800000000000001E-3</v>
      </c>
      <c r="S162" s="136"/>
      <c r="T162" s="138">
        <f>SUM(T163:T171)</f>
        <v>0.33600000000000002</v>
      </c>
      <c r="AR162" s="132" t="s">
        <v>86</v>
      </c>
      <c r="AT162" s="139" t="s">
        <v>72</v>
      </c>
      <c r="AU162" s="139" t="s">
        <v>80</v>
      </c>
      <c r="AY162" s="132" t="s">
        <v>182</v>
      </c>
      <c r="BK162" s="140">
        <f>SUM(BK163:BK171)</f>
        <v>0</v>
      </c>
    </row>
    <row r="163" spans="1:65" s="2" customFormat="1" ht="16.5" customHeight="1">
      <c r="A163" s="26"/>
      <c r="B163" s="143"/>
      <c r="C163" s="144" t="s">
        <v>270</v>
      </c>
      <c r="D163" s="144" t="s">
        <v>184</v>
      </c>
      <c r="E163" s="145" t="s">
        <v>1836</v>
      </c>
      <c r="F163" s="146" t="s">
        <v>1837</v>
      </c>
      <c r="G163" s="147" t="s">
        <v>1797</v>
      </c>
      <c r="H163" s="148">
        <v>14</v>
      </c>
      <c r="I163" s="12"/>
      <c r="J163" s="149">
        <f>ROUND(I164*H163,2)</f>
        <v>0</v>
      </c>
      <c r="K163" s="150"/>
      <c r="L163" s="27"/>
      <c r="M163" s="151" t="s">
        <v>1</v>
      </c>
      <c r="N163" s="152" t="s">
        <v>39</v>
      </c>
      <c r="O163" s="153">
        <v>0</v>
      </c>
      <c r="P163" s="153">
        <f t="shared" ref="P163:P171" si="8">O163*H163</f>
        <v>0</v>
      </c>
      <c r="Q163" s="153">
        <v>6.0000000000000002E-5</v>
      </c>
      <c r="R163" s="153">
        <f t="shared" ref="R163:R171" si="9">Q163*H163</f>
        <v>8.4000000000000003E-4</v>
      </c>
      <c r="S163" s="153">
        <v>1.2E-2</v>
      </c>
      <c r="T163" s="154">
        <f t="shared" ref="T163:T171" si="10">S163*H163</f>
        <v>0.16800000000000001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245</v>
      </c>
      <c r="AT163" s="155" t="s">
        <v>184</v>
      </c>
      <c r="AU163" s="155" t="s">
        <v>86</v>
      </c>
      <c r="AY163" s="14" t="s">
        <v>182</v>
      </c>
      <c r="BE163" s="156">
        <f t="shared" ref="BE163:BE171" si="11">IF(N163="základná",J163,0)</f>
        <v>0</v>
      </c>
      <c r="BF163" s="156">
        <f t="shared" ref="BF163:BF171" si="12">IF(N163="znížená",J163,0)</f>
        <v>0</v>
      </c>
      <c r="BG163" s="156">
        <f t="shared" ref="BG163:BG171" si="13">IF(N163="zákl. prenesená",J163,0)</f>
        <v>0</v>
      </c>
      <c r="BH163" s="156">
        <f t="shared" ref="BH163:BH171" si="14">IF(N163="zníž. prenesená",J163,0)</f>
        <v>0</v>
      </c>
      <c r="BI163" s="156">
        <f t="shared" ref="BI163:BI171" si="15">IF(N163="nulová",J163,0)</f>
        <v>0</v>
      </c>
      <c r="BJ163" s="14" t="s">
        <v>86</v>
      </c>
      <c r="BK163" s="156">
        <f>ROUND(I164*H163,2)</f>
        <v>0</v>
      </c>
      <c r="BL163" s="14" t="s">
        <v>245</v>
      </c>
      <c r="BM163" s="155" t="s">
        <v>377</v>
      </c>
    </row>
    <row r="164" spans="1:65" s="2" customFormat="1" ht="16.5" customHeight="1">
      <c r="A164" s="26"/>
      <c r="B164" s="143"/>
      <c r="C164" s="144" t="s">
        <v>274</v>
      </c>
      <c r="D164" s="144" t="s">
        <v>184</v>
      </c>
      <c r="E164" s="145" t="s">
        <v>1838</v>
      </c>
      <c r="F164" s="146" t="s">
        <v>2380</v>
      </c>
      <c r="G164" s="147" t="s">
        <v>1797</v>
      </c>
      <c r="H164" s="148">
        <v>14</v>
      </c>
      <c r="I164" s="149"/>
      <c r="J164" s="149">
        <f>ROUND(I165*H164,2)</f>
        <v>0</v>
      </c>
      <c r="K164" s="150"/>
      <c r="L164" s="27"/>
      <c r="M164" s="151" t="s">
        <v>1</v>
      </c>
      <c r="N164" s="152" t="s">
        <v>39</v>
      </c>
      <c r="O164" s="153">
        <v>0</v>
      </c>
      <c r="P164" s="153">
        <f t="shared" si="8"/>
        <v>0</v>
      </c>
      <c r="Q164" s="153">
        <v>6.0000000000000002E-5</v>
      </c>
      <c r="R164" s="153">
        <f t="shared" si="9"/>
        <v>8.4000000000000003E-4</v>
      </c>
      <c r="S164" s="153">
        <v>1.2E-2</v>
      </c>
      <c r="T164" s="154">
        <f t="shared" si="10"/>
        <v>0.16800000000000001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245</v>
      </c>
      <c r="AT164" s="155" t="s">
        <v>184</v>
      </c>
      <c r="AU164" s="155" t="s">
        <v>86</v>
      </c>
      <c r="AY164" s="14" t="s">
        <v>182</v>
      </c>
      <c r="BE164" s="156">
        <f t="shared" si="11"/>
        <v>0</v>
      </c>
      <c r="BF164" s="156">
        <f t="shared" si="12"/>
        <v>0</v>
      </c>
      <c r="BG164" s="156">
        <f t="shared" si="13"/>
        <v>0</v>
      </c>
      <c r="BH164" s="156">
        <f t="shared" si="14"/>
        <v>0</v>
      </c>
      <c r="BI164" s="156">
        <f t="shared" si="15"/>
        <v>0</v>
      </c>
      <c r="BJ164" s="14" t="s">
        <v>86</v>
      </c>
      <c r="BK164" s="156">
        <f>ROUND(I165*H164,2)</f>
        <v>0</v>
      </c>
      <c r="BL164" s="14" t="s">
        <v>245</v>
      </c>
      <c r="BM164" s="155" t="s">
        <v>385</v>
      </c>
    </row>
    <row r="165" spans="1:65" s="2" customFormat="1" ht="16.5" customHeight="1">
      <c r="A165" s="26"/>
      <c r="B165" s="143"/>
      <c r="C165" s="157" t="s">
        <v>278</v>
      </c>
      <c r="D165" s="157" t="s">
        <v>246</v>
      </c>
      <c r="E165" s="158" t="s">
        <v>2381</v>
      </c>
      <c r="F165" s="159" t="s">
        <v>2382</v>
      </c>
      <c r="G165" s="160" t="s">
        <v>1797</v>
      </c>
      <c r="H165" s="161">
        <v>1</v>
      </c>
      <c r="I165" s="149"/>
      <c r="J165" s="162">
        <f>ROUND(I166*H165,2)</f>
        <v>0</v>
      </c>
      <c r="K165" s="163"/>
      <c r="L165" s="164"/>
      <c r="M165" s="165" t="s">
        <v>1</v>
      </c>
      <c r="N165" s="166" t="s">
        <v>39</v>
      </c>
      <c r="O165" s="153">
        <v>0</v>
      </c>
      <c r="P165" s="153">
        <f t="shared" si="8"/>
        <v>0</v>
      </c>
      <c r="Q165" s="153">
        <v>0</v>
      </c>
      <c r="R165" s="153">
        <f t="shared" si="9"/>
        <v>0</v>
      </c>
      <c r="S165" s="153">
        <v>0</v>
      </c>
      <c r="T165" s="154">
        <f t="shared" si="10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313</v>
      </c>
      <c r="AT165" s="155" t="s">
        <v>246</v>
      </c>
      <c r="AU165" s="155" t="s">
        <v>86</v>
      </c>
      <c r="AY165" s="14" t="s">
        <v>182</v>
      </c>
      <c r="BE165" s="156">
        <f t="shared" si="11"/>
        <v>0</v>
      </c>
      <c r="BF165" s="156">
        <f t="shared" si="12"/>
        <v>0</v>
      </c>
      <c r="BG165" s="156">
        <f t="shared" si="13"/>
        <v>0</v>
      </c>
      <c r="BH165" s="156">
        <f t="shared" si="14"/>
        <v>0</v>
      </c>
      <c r="BI165" s="156">
        <f t="shared" si="15"/>
        <v>0</v>
      </c>
      <c r="BJ165" s="14" t="s">
        <v>86</v>
      </c>
      <c r="BK165" s="156">
        <f>ROUND(I166*H165,2)</f>
        <v>0</v>
      </c>
      <c r="BL165" s="14" t="s">
        <v>245</v>
      </c>
      <c r="BM165" s="155" t="s">
        <v>393</v>
      </c>
    </row>
    <row r="166" spans="1:65" s="2" customFormat="1" ht="16.5" customHeight="1">
      <c r="A166" s="26"/>
      <c r="B166" s="143"/>
      <c r="C166" s="157" t="s">
        <v>282</v>
      </c>
      <c r="D166" s="157" t="s">
        <v>246</v>
      </c>
      <c r="E166" s="158" t="s">
        <v>1842</v>
      </c>
      <c r="F166" s="159" t="s">
        <v>1843</v>
      </c>
      <c r="G166" s="160" t="s">
        <v>1797</v>
      </c>
      <c r="H166" s="161">
        <v>1</v>
      </c>
      <c r="I166" s="162"/>
      <c r="J166" s="162">
        <f>ROUND(I167*H166,2)</f>
        <v>0</v>
      </c>
      <c r="K166" s="163"/>
      <c r="L166" s="164"/>
      <c r="M166" s="165" t="s">
        <v>1</v>
      </c>
      <c r="N166" s="166" t="s">
        <v>39</v>
      </c>
      <c r="O166" s="153">
        <v>0</v>
      </c>
      <c r="P166" s="153">
        <f t="shared" si="8"/>
        <v>0</v>
      </c>
      <c r="Q166" s="153">
        <v>0</v>
      </c>
      <c r="R166" s="153">
        <f t="shared" si="9"/>
        <v>0</v>
      </c>
      <c r="S166" s="153">
        <v>0</v>
      </c>
      <c r="T166" s="154">
        <f t="shared" si="10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313</v>
      </c>
      <c r="AT166" s="155" t="s">
        <v>246</v>
      </c>
      <c r="AU166" s="155" t="s">
        <v>86</v>
      </c>
      <c r="AY166" s="14" t="s">
        <v>182</v>
      </c>
      <c r="BE166" s="156">
        <f t="shared" si="11"/>
        <v>0</v>
      </c>
      <c r="BF166" s="156">
        <f t="shared" si="12"/>
        <v>0</v>
      </c>
      <c r="BG166" s="156">
        <f t="shared" si="13"/>
        <v>0</v>
      </c>
      <c r="BH166" s="156">
        <f t="shared" si="14"/>
        <v>0</v>
      </c>
      <c r="BI166" s="156">
        <f t="shared" si="15"/>
        <v>0</v>
      </c>
      <c r="BJ166" s="14" t="s">
        <v>86</v>
      </c>
      <c r="BK166" s="156">
        <f>ROUND(I167*H166,2)</f>
        <v>0</v>
      </c>
      <c r="BL166" s="14" t="s">
        <v>245</v>
      </c>
      <c r="BM166" s="155" t="s">
        <v>401</v>
      </c>
    </row>
    <row r="167" spans="1:65" s="2" customFormat="1" ht="16.5" customHeight="1">
      <c r="A167" s="26"/>
      <c r="B167" s="143"/>
      <c r="C167" s="157" t="s">
        <v>286</v>
      </c>
      <c r="D167" s="157" t="s">
        <v>246</v>
      </c>
      <c r="E167" s="158" t="s">
        <v>1844</v>
      </c>
      <c r="F167" s="159" t="s">
        <v>1845</v>
      </c>
      <c r="G167" s="160" t="s">
        <v>1797</v>
      </c>
      <c r="H167" s="161">
        <v>2</v>
      </c>
      <c r="I167" s="162"/>
      <c r="J167" s="162">
        <f>ROUND(I168*H167,2)</f>
        <v>0</v>
      </c>
      <c r="K167" s="163"/>
      <c r="L167" s="164"/>
      <c r="M167" s="165" t="s">
        <v>1</v>
      </c>
      <c r="N167" s="166" t="s">
        <v>39</v>
      </c>
      <c r="O167" s="153">
        <v>0</v>
      </c>
      <c r="P167" s="153">
        <f t="shared" si="8"/>
        <v>0</v>
      </c>
      <c r="Q167" s="153">
        <v>0</v>
      </c>
      <c r="R167" s="153">
        <f t="shared" si="9"/>
        <v>0</v>
      </c>
      <c r="S167" s="153">
        <v>0</v>
      </c>
      <c r="T167" s="154">
        <f t="shared" si="10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313</v>
      </c>
      <c r="AT167" s="155" t="s">
        <v>246</v>
      </c>
      <c r="AU167" s="155" t="s">
        <v>86</v>
      </c>
      <c r="AY167" s="14" t="s">
        <v>182</v>
      </c>
      <c r="BE167" s="156">
        <f t="shared" si="11"/>
        <v>0</v>
      </c>
      <c r="BF167" s="156">
        <f t="shared" si="12"/>
        <v>0</v>
      </c>
      <c r="BG167" s="156">
        <f t="shared" si="13"/>
        <v>0</v>
      </c>
      <c r="BH167" s="156">
        <f t="shared" si="14"/>
        <v>0</v>
      </c>
      <c r="BI167" s="156">
        <f t="shared" si="15"/>
        <v>0</v>
      </c>
      <c r="BJ167" s="14" t="s">
        <v>86</v>
      </c>
      <c r="BK167" s="156">
        <f>ROUND(I168*H167,2)</f>
        <v>0</v>
      </c>
      <c r="BL167" s="14" t="s">
        <v>245</v>
      </c>
      <c r="BM167" s="155" t="s">
        <v>409</v>
      </c>
    </row>
    <row r="168" spans="1:65" s="2" customFormat="1" ht="16.5" customHeight="1">
      <c r="A168" s="26"/>
      <c r="B168" s="143"/>
      <c r="C168" s="157" t="s">
        <v>290</v>
      </c>
      <c r="D168" s="157" t="s">
        <v>246</v>
      </c>
      <c r="E168" s="158" t="s">
        <v>1850</v>
      </c>
      <c r="F168" s="159" t="s">
        <v>1851</v>
      </c>
      <c r="G168" s="160" t="s">
        <v>1797</v>
      </c>
      <c r="H168" s="161">
        <v>1</v>
      </c>
      <c r="I168" s="162"/>
      <c r="J168" s="162">
        <f>ROUND(I169*H168,2)</f>
        <v>0</v>
      </c>
      <c r="K168" s="163"/>
      <c r="L168" s="164"/>
      <c r="M168" s="165" t="s">
        <v>1</v>
      </c>
      <c r="N168" s="166" t="s">
        <v>39</v>
      </c>
      <c r="O168" s="153">
        <v>0</v>
      </c>
      <c r="P168" s="153">
        <f t="shared" si="8"/>
        <v>0</v>
      </c>
      <c r="Q168" s="153">
        <v>0</v>
      </c>
      <c r="R168" s="153">
        <f t="shared" si="9"/>
        <v>0</v>
      </c>
      <c r="S168" s="153">
        <v>0</v>
      </c>
      <c r="T168" s="154">
        <f t="shared" si="10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313</v>
      </c>
      <c r="AT168" s="155" t="s">
        <v>246</v>
      </c>
      <c r="AU168" s="155" t="s">
        <v>86</v>
      </c>
      <c r="AY168" s="14" t="s">
        <v>182</v>
      </c>
      <c r="BE168" s="156">
        <f t="shared" si="11"/>
        <v>0</v>
      </c>
      <c r="BF168" s="156">
        <f t="shared" si="12"/>
        <v>0</v>
      </c>
      <c r="BG168" s="156">
        <f t="shared" si="13"/>
        <v>0</v>
      </c>
      <c r="BH168" s="156">
        <f t="shared" si="14"/>
        <v>0</v>
      </c>
      <c r="BI168" s="156">
        <f t="shared" si="15"/>
        <v>0</v>
      </c>
      <c r="BJ168" s="14" t="s">
        <v>86</v>
      </c>
      <c r="BK168" s="156">
        <f>ROUND(I169*H168,2)</f>
        <v>0</v>
      </c>
      <c r="BL168" s="14" t="s">
        <v>245</v>
      </c>
      <c r="BM168" s="155" t="s">
        <v>418</v>
      </c>
    </row>
    <row r="169" spans="1:65" s="2" customFormat="1" ht="16.5" customHeight="1">
      <c r="A169" s="26"/>
      <c r="B169" s="143"/>
      <c r="C169" s="157" t="s">
        <v>296</v>
      </c>
      <c r="D169" s="157" t="s">
        <v>246</v>
      </c>
      <c r="E169" s="158" t="s">
        <v>1852</v>
      </c>
      <c r="F169" s="159" t="s">
        <v>1853</v>
      </c>
      <c r="G169" s="160" t="s">
        <v>1797</v>
      </c>
      <c r="H169" s="161">
        <v>1</v>
      </c>
      <c r="I169" s="162"/>
      <c r="J169" s="162">
        <f>ROUND(I170*H169,2)</f>
        <v>0</v>
      </c>
      <c r="K169" s="163"/>
      <c r="L169" s="164"/>
      <c r="M169" s="165" t="s">
        <v>1</v>
      </c>
      <c r="N169" s="166" t="s">
        <v>39</v>
      </c>
      <c r="O169" s="153">
        <v>0</v>
      </c>
      <c r="P169" s="153">
        <f t="shared" si="8"/>
        <v>0</v>
      </c>
      <c r="Q169" s="153">
        <v>0</v>
      </c>
      <c r="R169" s="153">
        <f t="shared" si="9"/>
        <v>0</v>
      </c>
      <c r="S169" s="153">
        <v>0</v>
      </c>
      <c r="T169" s="154">
        <f t="shared" si="10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313</v>
      </c>
      <c r="AT169" s="155" t="s">
        <v>246</v>
      </c>
      <c r="AU169" s="155" t="s">
        <v>86</v>
      </c>
      <c r="AY169" s="14" t="s">
        <v>182</v>
      </c>
      <c r="BE169" s="156">
        <f t="shared" si="11"/>
        <v>0</v>
      </c>
      <c r="BF169" s="156">
        <f t="shared" si="12"/>
        <v>0</v>
      </c>
      <c r="BG169" s="156">
        <f t="shared" si="13"/>
        <v>0</v>
      </c>
      <c r="BH169" s="156">
        <f t="shared" si="14"/>
        <v>0</v>
      </c>
      <c r="BI169" s="156">
        <f t="shared" si="15"/>
        <v>0</v>
      </c>
      <c r="BJ169" s="14" t="s">
        <v>86</v>
      </c>
      <c r="BK169" s="156">
        <f>ROUND(I170*H169,2)</f>
        <v>0</v>
      </c>
      <c r="BL169" s="14" t="s">
        <v>245</v>
      </c>
      <c r="BM169" s="155" t="s">
        <v>426</v>
      </c>
    </row>
    <row r="170" spans="1:65" s="2" customFormat="1" ht="16.5" customHeight="1">
      <c r="A170" s="26"/>
      <c r="B170" s="143"/>
      <c r="C170" s="157" t="s">
        <v>301</v>
      </c>
      <c r="D170" s="157" t="s">
        <v>246</v>
      </c>
      <c r="E170" s="158" t="s">
        <v>2383</v>
      </c>
      <c r="F170" s="159" t="s">
        <v>2384</v>
      </c>
      <c r="G170" s="160" t="s">
        <v>1797</v>
      </c>
      <c r="H170" s="161">
        <v>6</v>
      </c>
      <c r="I170" s="162"/>
      <c r="J170" s="162">
        <f>ROUND(I171*H170,2)</f>
        <v>0</v>
      </c>
      <c r="K170" s="163"/>
      <c r="L170" s="164"/>
      <c r="M170" s="165" t="s">
        <v>1</v>
      </c>
      <c r="N170" s="166" t="s">
        <v>39</v>
      </c>
      <c r="O170" s="153">
        <v>0</v>
      </c>
      <c r="P170" s="153">
        <f t="shared" si="8"/>
        <v>0</v>
      </c>
      <c r="Q170" s="153">
        <v>0</v>
      </c>
      <c r="R170" s="153">
        <f t="shared" si="9"/>
        <v>0</v>
      </c>
      <c r="S170" s="153">
        <v>0</v>
      </c>
      <c r="T170" s="154">
        <f t="shared" si="10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313</v>
      </c>
      <c r="AT170" s="155" t="s">
        <v>246</v>
      </c>
      <c r="AU170" s="155" t="s">
        <v>86</v>
      </c>
      <c r="AY170" s="14" t="s">
        <v>182</v>
      </c>
      <c r="BE170" s="156">
        <f t="shared" si="11"/>
        <v>0</v>
      </c>
      <c r="BF170" s="156">
        <f t="shared" si="12"/>
        <v>0</v>
      </c>
      <c r="BG170" s="156">
        <f t="shared" si="13"/>
        <v>0</v>
      </c>
      <c r="BH170" s="156">
        <f t="shared" si="14"/>
        <v>0</v>
      </c>
      <c r="BI170" s="156">
        <f t="shared" si="15"/>
        <v>0</v>
      </c>
      <c r="BJ170" s="14" t="s">
        <v>86</v>
      </c>
      <c r="BK170" s="156">
        <f>ROUND(I171*H170,2)</f>
        <v>0</v>
      </c>
      <c r="BL170" s="14" t="s">
        <v>245</v>
      </c>
      <c r="BM170" s="155" t="s">
        <v>434</v>
      </c>
    </row>
    <row r="171" spans="1:65" s="2" customFormat="1" ht="16.5" customHeight="1">
      <c r="A171" s="26"/>
      <c r="B171" s="143"/>
      <c r="C171" s="157" t="s">
        <v>305</v>
      </c>
      <c r="D171" s="157" t="s">
        <v>246</v>
      </c>
      <c r="E171" s="158" t="s">
        <v>2385</v>
      </c>
      <c r="F171" s="159" t="s">
        <v>2386</v>
      </c>
      <c r="G171" s="160" t="s">
        <v>1797</v>
      </c>
      <c r="H171" s="161">
        <v>2</v>
      </c>
      <c r="I171" s="162"/>
      <c r="J171" s="162">
        <f>ROUND(I172*H171,2)</f>
        <v>0</v>
      </c>
      <c r="K171" s="163"/>
      <c r="L171" s="164"/>
      <c r="M171" s="165" t="s">
        <v>1</v>
      </c>
      <c r="N171" s="166" t="s">
        <v>39</v>
      </c>
      <c r="O171" s="153">
        <v>0</v>
      </c>
      <c r="P171" s="153">
        <f t="shared" si="8"/>
        <v>0</v>
      </c>
      <c r="Q171" s="153">
        <v>0</v>
      </c>
      <c r="R171" s="153">
        <f t="shared" si="9"/>
        <v>0</v>
      </c>
      <c r="S171" s="153">
        <v>0</v>
      </c>
      <c r="T171" s="154">
        <f t="shared" si="10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313</v>
      </c>
      <c r="AT171" s="155" t="s">
        <v>246</v>
      </c>
      <c r="AU171" s="155" t="s">
        <v>86</v>
      </c>
      <c r="AY171" s="14" t="s">
        <v>182</v>
      </c>
      <c r="BE171" s="156">
        <f t="shared" si="11"/>
        <v>0</v>
      </c>
      <c r="BF171" s="156">
        <f t="shared" si="12"/>
        <v>0</v>
      </c>
      <c r="BG171" s="156">
        <f t="shared" si="13"/>
        <v>0</v>
      </c>
      <c r="BH171" s="156">
        <f t="shared" si="14"/>
        <v>0</v>
      </c>
      <c r="BI171" s="156">
        <f t="shared" si="15"/>
        <v>0</v>
      </c>
      <c r="BJ171" s="14" t="s">
        <v>86</v>
      </c>
      <c r="BK171" s="156">
        <f>ROUND(I172*H171,2)</f>
        <v>0</v>
      </c>
      <c r="BL171" s="14" t="s">
        <v>245</v>
      </c>
      <c r="BM171" s="155" t="s">
        <v>442</v>
      </c>
    </row>
    <row r="172" spans="1:65" s="12" customFormat="1" ht="25.9" customHeight="1">
      <c r="B172" s="131"/>
      <c r="D172" s="132" t="s">
        <v>72</v>
      </c>
      <c r="E172" s="133" t="s">
        <v>1529</v>
      </c>
      <c r="F172" s="133" t="s">
        <v>1854</v>
      </c>
      <c r="I172" s="162"/>
      <c r="J172" s="134">
        <f>BK172</f>
        <v>0</v>
      </c>
      <c r="L172" s="131"/>
      <c r="M172" s="135"/>
      <c r="N172" s="136"/>
      <c r="O172" s="136"/>
      <c r="P172" s="137">
        <f>P173</f>
        <v>0</v>
      </c>
      <c r="Q172" s="136"/>
      <c r="R172" s="137">
        <f>R173</f>
        <v>0</v>
      </c>
      <c r="S172" s="136"/>
      <c r="T172" s="138">
        <f>T173</f>
        <v>0</v>
      </c>
      <c r="AR172" s="132" t="s">
        <v>86</v>
      </c>
      <c r="AT172" s="139" t="s">
        <v>72</v>
      </c>
      <c r="AU172" s="139" t="s">
        <v>73</v>
      </c>
      <c r="AY172" s="132" t="s">
        <v>182</v>
      </c>
      <c r="BK172" s="140">
        <f>BK173</f>
        <v>0</v>
      </c>
    </row>
    <row r="173" spans="1:65" s="2" customFormat="1" ht="16.5" customHeight="1">
      <c r="A173" s="26"/>
      <c r="B173" s="143"/>
      <c r="C173" s="144" t="s">
        <v>309</v>
      </c>
      <c r="D173" s="144" t="s">
        <v>184</v>
      </c>
      <c r="E173" s="145" t="s">
        <v>1855</v>
      </c>
      <c r="F173" s="146" t="s">
        <v>1856</v>
      </c>
      <c r="G173" s="147" t="s">
        <v>1785</v>
      </c>
      <c r="H173" s="148">
        <v>1</v>
      </c>
      <c r="I173" s="12"/>
      <c r="J173" s="149">
        <f>ROUND(I174*H173,2)</f>
        <v>0</v>
      </c>
      <c r="K173" s="150"/>
      <c r="L173" s="27"/>
      <c r="M173" s="167" t="s">
        <v>1</v>
      </c>
      <c r="N173" s="168" t="s">
        <v>39</v>
      </c>
      <c r="O173" s="169">
        <v>0</v>
      </c>
      <c r="P173" s="169">
        <f>O173*H173</f>
        <v>0</v>
      </c>
      <c r="Q173" s="169">
        <v>0</v>
      </c>
      <c r="R173" s="169">
        <f>Q173*H173</f>
        <v>0</v>
      </c>
      <c r="S173" s="169">
        <v>0</v>
      </c>
      <c r="T173" s="170">
        <f>S173*H173</f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245</v>
      </c>
      <c r="AT173" s="155" t="s">
        <v>184</v>
      </c>
      <c r="AU173" s="155" t="s">
        <v>80</v>
      </c>
      <c r="AY173" s="14" t="s">
        <v>182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4" t="s">
        <v>86</v>
      </c>
      <c r="BK173" s="156">
        <f>ROUND(I174*H173,2)</f>
        <v>0</v>
      </c>
      <c r="BL173" s="14" t="s">
        <v>245</v>
      </c>
      <c r="BM173" s="155" t="s">
        <v>450</v>
      </c>
    </row>
    <row r="174" spans="1:65" s="2" customFormat="1" ht="6.95" customHeight="1">
      <c r="A174" s="26"/>
      <c r="B174" s="41"/>
      <c r="C174" s="42"/>
      <c r="D174" s="42"/>
      <c r="E174" s="42"/>
      <c r="F174" s="42"/>
      <c r="G174" s="42"/>
      <c r="H174" s="42"/>
      <c r="I174" s="149"/>
      <c r="J174" s="42"/>
      <c r="K174" s="42"/>
      <c r="L174" s="27"/>
      <c r="M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</row>
  </sheetData>
  <autoFilter ref="C130:K173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52"/>
  <sheetViews>
    <sheetView showGridLines="0" topLeftCell="A113" workbookViewId="0">
      <selection activeCell="I151" sqref="I132:I151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191" t="s">
        <v>5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4" t="s">
        <v>127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6" s="1" customFormat="1" ht="12" customHeight="1">
      <c r="B8" s="17"/>
      <c r="D8" s="23" t="s">
        <v>132</v>
      </c>
      <c r="L8" s="17"/>
    </row>
    <row r="9" spans="1:46" s="2" customFormat="1" ht="16.5" customHeight="1">
      <c r="A9" s="26"/>
      <c r="B9" s="27"/>
      <c r="C9" s="26"/>
      <c r="D9" s="26"/>
      <c r="E9" s="226" t="s">
        <v>2194</v>
      </c>
      <c r="F9" s="225"/>
      <c r="G9" s="225"/>
      <c r="H9" s="22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27" customHeight="1">
      <c r="A11" s="26"/>
      <c r="B11" s="27"/>
      <c r="C11" s="26"/>
      <c r="D11" s="26"/>
      <c r="E11" s="209" t="s">
        <v>2387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26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88" t="str">
        <f>'Rekapitulácia stavby'!E14</f>
        <v xml:space="preserve"> </v>
      </c>
      <c r="F20" s="188"/>
      <c r="G20" s="188"/>
      <c r="H20" s="188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1771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>Ing.Ivana Brecková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192" t="s">
        <v>1</v>
      </c>
      <c r="F29" s="192"/>
      <c r="G29" s="192"/>
      <c r="H29" s="192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ROUND(J129,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ROUND((SUM(BE129:BE151)),  2)</f>
        <v>0</v>
      </c>
      <c r="G35" s="26"/>
      <c r="H35" s="26"/>
      <c r="I35" s="100">
        <v>0.2</v>
      </c>
      <c r="J35" s="99">
        <f>ROUND(((SUM(BE129:BE151))*I35),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39</v>
      </c>
      <c r="F36" s="99">
        <f>ROUND((SUM(BF129:BF151)),  2)</f>
        <v>0</v>
      </c>
      <c r="G36" s="26"/>
      <c r="H36" s="26"/>
      <c r="I36" s="100">
        <v>0.2</v>
      </c>
      <c r="J36" s="99">
        <f>ROUND(((SUM(BF129:BF151))*I36),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40</v>
      </c>
      <c r="F37" s="99">
        <f>ROUND((SUM(BG129:BG151)),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41</v>
      </c>
      <c r="F38" s="99">
        <f>ROUND((SUM(BH129:BH151)),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42</v>
      </c>
      <c r="F39" s="99">
        <f>ROUND((SUM(BI129:BI151)),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2" customFormat="1" ht="16.5" customHeight="1">
      <c r="A87" s="26"/>
      <c r="B87" s="27"/>
      <c r="C87" s="26"/>
      <c r="D87" s="26"/>
      <c r="E87" s="226" t="s">
        <v>2194</v>
      </c>
      <c r="F87" s="225"/>
      <c r="G87" s="225"/>
      <c r="H87" s="22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27" customHeight="1">
      <c r="A89" s="26"/>
      <c r="B89" s="27"/>
      <c r="C89" s="26"/>
      <c r="D89" s="26"/>
      <c r="E89" s="209" t="str">
        <f>E11</f>
        <v>002.4 - 4. časť PL (výkaz rozdelený na 50% oprávnené a 50% neoprávnené náklady)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 xml:space="preserve"> 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Gasotherm plus s.r.o.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J129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12"/>
      <c r="D99" s="113" t="s">
        <v>1772</v>
      </c>
      <c r="E99" s="114"/>
      <c r="F99" s="114"/>
      <c r="G99" s="114"/>
      <c r="H99" s="114"/>
      <c r="I99" s="114"/>
      <c r="J99" s="115">
        <f>J130</f>
        <v>0</v>
      </c>
      <c r="L99" s="112"/>
    </row>
    <row r="100" spans="1:47" s="10" customFormat="1" ht="19.899999999999999" customHeight="1">
      <c r="B100" s="116"/>
      <c r="D100" s="117" t="s">
        <v>2096</v>
      </c>
      <c r="E100" s="118"/>
      <c r="F100" s="118"/>
      <c r="G100" s="118"/>
      <c r="H100" s="118"/>
      <c r="I100" s="118"/>
      <c r="J100" s="119">
        <f>J131</f>
        <v>0</v>
      </c>
      <c r="L100" s="116"/>
    </row>
    <row r="101" spans="1:47" s="9" customFormat="1" ht="24.95" customHeight="1">
      <c r="B101" s="112"/>
      <c r="D101" s="113" t="s">
        <v>1773</v>
      </c>
      <c r="E101" s="114"/>
      <c r="F101" s="114"/>
      <c r="G101" s="114"/>
      <c r="H101" s="114"/>
      <c r="I101" s="114"/>
      <c r="J101" s="115">
        <f>J133</f>
        <v>0</v>
      </c>
      <c r="L101" s="112"/>
    </row>
    <row r="102" spans="1:47" s="10" customFormat="1" ht="19.899999999999999" customHeight="1">
      <c r="B102" s="116"/>
      <c r="D102" s="117" t="s">
        <v>2097</v>
      </c>
      <c r="E102" s="118"/>
      <c r="F102" s="118"/>
      <c r="G102" s="118"/>
      <c r="H102" s="118"/>
      <c r="I102" s="118"/>
      <c r="J102" s="119">
        <f>J134</f>
        <v>0</v>
      </c>
      <c r="L102" s="116"/>
    </row>
    <row r="103" spans="1:47" s="10" customFormat="1" ht="19.899999999999999" customHeight="1">
      <c r="B103" s="116"/>
      <c r="D103" s="117" t="s">
        <v>1777</v>
      </c>
      <c r="E103" s="118"/>
      <c r="F103" s="118"/>
      <c r="G103" s="118"/>
      <c r="H103" s="118"/>
      <c r="I103" s="118"/>
      <c r="J103" s="119">
        <f>J142</f>
        <v>0</v>
      </c>
      <c r="L103" s="116"/>
    </row>
    <row r="104" spans="1:47" s="10" customFormat="1" ht="19.899999999999999" customHeight="1">
      <c r="B104" s="116"/>
      <c r="D104" s="117" t="s">
        <v>2098</v>
      </c>
      <c r="E104" s="118"/>
      <c r="F104" s="118"/>
      <c r="G104" s="118"/>
      <c r="H104" s="118"/>
      <c r="I104" s="118"/>
      <c r="J104" s="119">
        <f>J144</f>
        <v>0</v>
      </c>
      <c r="L104" s="116"/>
    </row>
    <row r="105" spans="1:47" s="9" customFormat="1" ht="24.95" customHeight="1">
      <c r="B105" s="112"/>
      <c r="D105" s="113" t="s">
        <v>2099</v>
      </c>
      <c r="E105" s="114"/>
      <c r="F105" s="114"/>
      <c r="G105" s="114"/>
      <c r="H105" s="114"/>
      <c r="I105" s="114"/>
      <c r="J105" s="115">
        <f>J146</f>
        <v>0</v>
      </c>
      <c r="L105" s="112"/>
    </row>
    <row r="106" spans="1:47" s="10" customFormat="1" ht="19.899999999999999" customHeight="1">
      <c r="B106" s="116"/>
      <c r="D106" s="117" t="s">
        <v>2100</v>
      </c>
      <c r="E106" s="118"/>
      <c r="F106" s="118"/>
      <c r="G106" s="118"/>
      <c r="H106" s="118"/>
      <c r="I106" s="118"/>
      <c r="J106" s="119">
        <f>J147</f>
        <v>0</v>
      </c>
      <c r="L106" s="116"/>
    </row>
    <row r="107" spans="1:47" s="9" customFormat="1" ht="24.95" customHeight="1">
      <c r="B107" s="112"/>
      <c r="D107" s="113" t="s">
        <v>2101</v>
      </c>
      <c r="E107" s="114"/>
      <c r="F107" s="114"/>
      <c r="G107" s="114"/>
      <c r="H107" s="114"/>
      <c r="I107" s="114"/>
      <c r="J107" s="115">
        <f>J150</f>
        <v>0</v>
      </c>
      <c r="L107" s="112"/>
    </row>
    <row r="108" spans="1:47" s="2" customFormat="1" ht="21.7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6.95" customHeight="1">
      <c r="A109" s="26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3" spans="1:31" s="2" customFormat="1" ht="6.95" customHeight="1">
      <c r="A113" s="26"/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31" s="2" customFormat="1" ht="24.95" customHeight="1">
      <c r="A114" s="26"/>
      <c r="B114" s="27"/>
      <c r="C114" s="18" t="s">
        <v>168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31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2" customFormat="1" ht="12" customHeight="1">
      <c r="A116" s="26"/>
      <c r="B116" s="27"/>
      <c r="C116" s="23" t="s">
        <v>13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25.5" customHeight="1">
      <c r="A117" s="26"/>
      <c r="B117" s="27"/>
      <c r="C117" s="26"/>
      <c r="D117" s="26"/>
      <c r="E117" s="226" t="str">
        <f>E7</f>
        <v>Komunitné centrum - Rekonštrukcia, prístavba ku kultúrnemu domu v obci Bačkov-(stupeň PSP)</v>
      </c>
      <c r="F117" s="227"/>
      <c r="G117" s="227"/>
      <c r="H117" s="227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1" customFormat="1" ht="12" customHeight="1">
      <c r="B118" s="17"/>
      <c r="C118" s="23" t="s">
        <v>132</v>
      </c>
      <c r="L118" s="17"/>
    </row>
    <row r="119" spans="1:31" s="2" customFormat="1" ht="16.5" customHeight="1">
      <c r="A119" s="26"/>
      <c r="B119" s="27"/>
      <c r="C119" s="26"/>
      <c r="D119" s="26"/>
      <c r="E119" s="226" t="s">
        <v>2194</v>
      </c>
      <c r="F119" s="225"/>
      <c r="G119" s="225"/>
      <c r="H119" s="225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2" customHeight="1">
      <c r="A120" s="26"/>
      <c r="B120" s="27"/>
      <c r="C120" s="23" t="s">
        <v>134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27" customHeight="1">
      <c r="A121" s="26"/>
      <c r="B121" s="27"/>
      <c r="C121" s="26"/>
      <c r="D121" s="26"/>
      <c r="E121" s="209" t="str">
        <f>E11</f>
        <v>002.4 - 4. časť PL (výkaz rozdelený na 50% oprávnené a 50% neoprávnené náklady)</v>
      </c>
      <c r="F121" s="225"/>
      <c r="G121" s="225"/>
      <c r="H121" s="225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2" customHeight="1">
      <c r="A123" s="26"/>
      <c r="B123" s="27"/>
      <c r="C123" s="23" t="s">
        <v>17</v>
      </c>
      <c r="D123" s="26"/>
      <c r="E123" s="26"/>
      <c r="F123" s="21" t="str">
        <f>F14</f>
        <v xml:space="preserve"> </v>
      </c>
      <c r="G123" s="26"/>
      <c r="H123" s="26"/>
      <c r="I123" s="23" t="s">
        <v>19</v>
      </c>
      <c r="J123" s="49" t="str">
        <f>IF(J14="","",J14)</f>
        <v>15. 11. 2019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27.95" customHeight="1">
      <c r="A125" s="26"/>
      <c r="B125" s="27"/>
      <c r="C125" s="23" t="s">
        <v>21</v>
      </c>
      <c r="D125" s="26"/>
      <c r="E125" s="26"/>
      <c r="F125" s="21" t="str">
        <f>E17</f>
        <v>obec Bačkov</v>
      </c>
      <c r="G125" s="26"/>
      <c r="H125" s="26"/>
      <c r="I125" s="23" t="s">
        <v>27</v>
      </c>
      <c r="J125" s="24" t="str">
        <f>E23</f>
        <v>Gasotherm plus s.r.o.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5.2" customHeight="1">
      <c r="A126" s="26"/>
      <c r="B126" s="27"/>
      <c r="C126" s="23" t="s">
        <v>25</v>
      </c>
      <c r="D126" s="26"/>
      <c r="E126" s="26"/>
      <c r="F126" s="21" t="str">
        <f>IF(E20="","",E20)</f>
        <v xml:space="preserve"> </v>
      </c>
      <c r="G126" s="26"/>
      <c r="H126" s="26"/>
      <c r="I126" s="23" t="s">
        <v>30</v>
      </c>
      <c r="J126" s="24" t="str">
        <f>E26</f>
        <v>Ing.Ivana Brecková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11" customFormat="1" ht="29.25" customHeight="1">
      <c r="A128" s="120"/>
      <c r="B128" s="121"/>
      <c r="C128" s="122" t="s">
        <v>169</v>
      </c>
      <c r="D128" s="123" t="s">
        <v>58</v>
      </c>
      <c r="E128" s="123" t="s">
        <v>54</v>
      </c>
      <c r="F128" s="123" t="s">
        <v>55</v>
      </c>
      <c r="G128" s="123" t="s">
        <v>170</v>
      </c>
      <c r="H128" s="123" t="s">
        <v>171</v>
      </c>
      <c r="I128" s="123" t="s">
        <v>172</v>
      </c>
      <c r="J128" s="124" t="s">
        <v>138</v>
      </c>
      <c r="K128" s="125" t="s">
        <v>173</v>
      </c>
      <c r="L128" s="126"/>
      <c r="M128" s="56" t="s">
        <v>1</v>
      </c>
      <c r="N128" s="57" t="s">
        <v>37</v>
      </c>
      <c r="O128" s="57" t="s">
        <v>174</v>
      </c>
      <c r="P128" s="57" t="s">
        <v>175</v>
      </c>
      <c r="Q128" s="57" t="s">
        <v>176</v>
      </c>
      <c r="R128" s="57" t="s">
        <v>177</v>
      </c>
      <c r="S128" s="57" t="s">
        <v>178</v>
      </c>
      <c r="T128" s="58" t="s">
        <v>179</v>
      </c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</row>
    <row r="129" spans="1:65" s="2" customFormat="1" ht="22.9" customHeight="1">
      <c r="A129" s="26"/>
      <c r="B129" s="27"/>
      <c r="C129" s="63" t="s">
        <v>139</v>
      </c>
      <c r="D129" s="26"/>
      <c r="E129" s="26"/>
      <c r="F129" s="26"/>
      <c r="G129" s="26"/>
      <c r="H129" s="26"/>
      <c r="I129" s="26"/>
      <c r="J129" s="127">
        <f>BK129</f>
        <v>0</v>
      </c>
      <c r="K129" s="26"/>
      <c r="L129" s="27"/>
      <c r="M129" s="59"/>
      <c r="N129" s="50"/>
      <c r="O129" s="60"/>
      <c r="P129" s="128">
        <f>P130+P133+P146+P150</f>
        <v>0</v>
      </c>
      <c r="Q129" s="60"/>
      <c r="R129" s="128">
        <f>R130+R133+R146+R150</f>
        <v>8.7049999999999992E-3</v>
      </c>
      <c r="S129" s="60"/>
      <c r="T129" s="129">
        <f>T130+T133+T146+T150</f>
        <v>0.18500000000000003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T129" s="14" t="s">
        <v>72</v>
      </c>
      <c r="AU129" s="14" t="s">
        <v>140</v>
      </c>
      <c r="BK129" s="130">
        <f>BK130+BK133+BK146+BK150</f>
        <v>0</v>
      </c>
    </row>
    <row r="130" spans="1:65" s="12" customFormat="1" ht="25.9" customHeight="1">
      <c r="B130" s="131"/>
      <c r="D130" s="132" t="s">
        <v>72</v>
      </c>
      <c r="E130" s="133" t="s">
        <v>1502</v>
      </c>
      <c r="F130" s="133" t="s">
        <v>1779</v>
      </c>
      <c r="J130" s="134">
        <f>BK130</f>
        <v>0</v>
      </c>
      <c r="L130" s="131"/>
      <c r="M130" s="135"/>
      <c r="N130" s="136"/>
      <c r="O130" s="136"/>
      <c r="P130" s="137">
        <f>P131</f>
        <v>0</v>
      </c>
      <c r="Q130" s="136"/>
      <c r="R130" s="137">
        <f>R131</f>
        <v>0</v>
      </c>
      <c r="S130" s="136"/>
      <c r="T130" s="138">
        <f>T131</f>
        <v>0</v>
      </c>
      <c r="AR130" s="132" t="s">
        <v>80</v>
      </c>
      <c r="AT130" s="139" t="s">
        <v>72</v>
      </c>
      <c r="AU130" s="139" t="s">
        <v>73</v>
      </c>
      <c r="AY130" s="132" t="s">
        <v>182</v>
      </c>
      <c r="BK130" s="140">
        <f>BK131</f>
        <v>0</v>
      </c>
    </row>
    <row r="131" spans="1:65" s="12" customFormat="1" ht="22.9" customHeight="1">
      <c r="B131" s="131"/>
      <c r="D131" s="132" t="s">
        <v>72</v>
      </c>
      <c r="E131" s="141" t="s">
        <v>73</v>
      </c>
      <c r="F131" s="141" t="s">
        <v>2102</v>
      </c>
      <c r="J131" s="142">
        <f>BK131</f>
        <v>0</v>
      </c>
      <c r="L131" s="131"/>
      <c r="M131" s="135"/>
      <c r="N131" s="136"/>
      <c r="O131" s="136"/>
      <c r="P131" s="137">
        <f>P132</f>
        <v>0</v>
      </c>
      <c r="Q131" s="136"/>
      <c r="R131" s="137">
        <f>R132</f>
        <v>0</v>
      </c>
      <c r="S131" s="136"/>
      <c r="T131" s="138">
        <f>T132</f>
        <v>0</v>
      </c>
      <c r="AR131" s="132" t="s">
        <v>80</v>
      </c>
      <c r="AT131" s="139" t="s">
        <v>72</v>
      </c>
      <c r="AU131" s="139" t="s">
        <v>80</v>
      </c>
      <c r="AY131" s="132" t="s">
        <v>182</v>
      </c>
      <c r="BK131" s="140">
        <f>BK132</f>
        <v>0</v>
      </c>
    </row>
    <row r="132" spans="1:65" s="2" customFormat="1" ht="16.5" customHeight="1">
      <c r="A132" s="26"/>
      <c r="B132" s="143"/>
      <c r="C132" s="144" t="s">
        <v>80</v>
      </c>
      <c r="D132" s="144" t="s">
        <v>184</v>
      </c>
      <c r="E132" s="145" t="s">
        <v>2103</v>
      </c>
      <c r="F132" s="146" t="s">
        <v>2104</v>
      </c>
      <c r="G132" s="147" t="s">
        <v>293</v>
      </c>
      <c r="H132" s="148">
        <v>3</v>
      </c>
      <c r="I132" s="149"/>
      <c r="J132" s="149">
        <f>ROUND(I132*H132,2)</f>
        <v>0</v>
      </c>
      <c r="K132" s="150"/>
      <c r="L132" s="27"/>
      <c r="M132" s="151" t="s">
        <v>1</v>
      </c>
      <c r="N132" s="152" t="s">
        <v>39</v>
      </c>
      <c r="O132" s="153">
        <v>0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188</v>
      </c>
      <c r="AT132" s="155" t="s">
        <v>184</v>
      </c>
      <c r="AU132" s="155" t="s">
        <v>86</v>
      </c>
      <c r="AY132" s="14" t="s">
        <v>182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4" t="s">
        <v>86</v>
      </c>
      <c r="BK132" s="156">
        <f>ROUND(I132*H132,2)</f>
        <v>0</v>
      </c>
      <c r="BL132" s="14" t="s">
        <v>188</v>
      </c>
      <c r="BM132" s="155" t="s">
        <v>86</v>
      </c>
    </row>
    <row r="133" spans="1:65" s="12" customFormat="1" ht="25.9" customHeight="1">
      <c r="B133" s="131"/>
      <c r="D133" s="132" t="s">
        <v>72</v>
      </c>
      <c r="E133" s="133" t="s">
        <v>1504</v>
      </c>
      <c r="F133" s="133" t="s">
        <v>1786</v>
      </c>
      <c r="J133" s="134">
        <f>BK133</f>
        <v>0</v>
      </c>
      <c r="L133" s="131"/>
      <c r="M133" s="135"/>
      <c r="N133" s="136"/>
      <c r="O133" s="136"/>
      <c r="P133" s="137">
        <f>P134+P142+P144</f>
        <v>0</v>
      </c>
      <c r="Q133" s="136"/>
      <c r="R133" s="137">
        <f>R134+R142+R144</f>
        <v>8.7049999999999992E-3</v>
      </c>
      <c r="S133" s="136"/>
      <c r="T133" s="138">
        <f>T134+T142+T144</f>
        <v>0.18500000000000003</v>
      </c>
      <c r="AR133" s="132" t="s">
        <v>86</v>
      </c>
      <c r="AT133" s="139" t="s">
        <v>72</v>
      </c>
      <c r="AU133" s="139" t="s">
        <v>73</v>
      </c>
      <c r="AY133" s="132" t="s">
        <v>182</v>
      </c>
      <c r="BK133" s="140">
        <f>BK134+BK142+BK144</f>
        <v>0</v>
      </c>
    </row>
    <row r="134" spans="1:65" s="12" customFormat="1" ht="22.9" customHeight="1">
      <c r="B134" s="131"/>
      <c r="D134" s="132" t="s">
        <v>72</v>
      </c>
      <c r="E134" s="141" t="s">
        <v>2105</v>
      </c>
      <c r="F134" s="141" t="s">
        <v>2106</v>
      </c>
      <c r="J134" s="142">
        <f>BK134</f>
        <v>0</v>
      </c>
      <c r="L134" s="131"/>
      <c r="M134" s="135"/>
      <c r="N134" s="136"/>
      <c r="O134" s="136"/>
      <c r="P134" s="137">
        <f>SUM(P135:P141)</f>
        <v>0</v>
      </c>
      <c r="Q134" s="136"/>
      <c r="R134" s="137">
        <f>SUM(R135:R141)</f>
        <v>8.2150000000000001E-3</v>
      </c>
      <c r="S134" s="136"/>
      <c r="T134" s="138">
        <f>SUM(T135:T141)</f>
        <v>0.01</v>
      </c>
      <c r="AR134" s="132" t="s">
        <v>86</v>
      </c>
      <c r="AT134" s="139" t="s">
        <v>72</v>
      </c>
      <c r="AU134" s="139" t="s">
        <v>80</v>
      </c>
      <c r="AY134" s="132" t="s">
        <v>182</v>
      </c>
      <c r="BK134" s="140">
        <f>SUM(BK135:BK141)</f>
        <v>0</v>
      </c>
    </row>
    <row r="135" spans="1:65" s="2" customFormat="1" ht="16.5" customHeight="1">
      <c r="A135" s="26"/>
      <c r="B135" s="143"/>
      <c r="C135" s="144" t="s">
        <v>86</v>
      </c>
      <c r="D135" s="144" t="s">
        <v>184</v>
      </c>
      <c r="E135" s="145" t="s">
        <v>2107</v>
      </c>
      <c r="F135" s="146" t="s">
        <v>2108</v>
      </c>
      <c r="G135" s="147" t="s">
        <v>1785</v>
      </c>
      <c r="H135" s="148">
        <v>0.5</v>
      </c>
      <c r="I135" s="149"/>
      <c r="J135" s="149">
        <f t="shared" ref="J135:J141" si="0">ROUND(I135*H135,2)</f>
        <v>0</v>
      </c>
      <c r="K135" s="150"/>
      <c r="L135" s="27"/>
      <c r="M135" s="151" t="s">
        <v>1</v>
      </c>
      <c r="N135" s="152" t="s">
        <v>39</v>
      </c>
      <c r="O135" s="153">
        <v>0</v>
      </c>
      <c r="P135" s="153">
        <f t="shared" ref="P135:P141" si="1">O135*H135</f>
        <v>0</v>
      </c>
      <c r="Q135" s="153">
        <v>0</v>
      </c>
      <c r="R135" s="153">
        <f t="shared" ref="R135:R141" si="2">Q135*H135</f>
        <v>0</v>
      </c>
      <c r="S135" s="153">
        <v>0</v>
      </c>
      <c r="T135" s="154">
        <f t="shared" ref="T135:T141" si="3"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245</v>
      </c>
      <c r="AT135" s="155" t="s">
        <v>184</v>
      </c>
      <c r="AU135" s="155" t="s">
        <v>86</v>
      </c>
      <c r="AY135" s="14" t="s">
        <v>182</v>
      </c>
      <c r="BE135" s="156">
        <f t="shared" ref="BE135:BE141" si="4">IF(N135="základná",J135,0)</f>
        <v>0</v>
      </c>
      <c r="BF135" s="156">
        <f t="shared" ref="BF135:BF141" si="5">IF(N135="znížená",J135,0)</f>
        <v>0</v>
      </c>
      <c r="BG135" s="156">
        <f t="shared" ref="BG135:BG141" si="6">IF(N135="zákl. prenesená",J135,0)</f>
        <v>0</v>
      </c>
      <c r="BH135" s="156">
        <f t="shared" ref="BH135:BH141" si="7">IF(N135="zníž. prenesená",J135,0)</f>
        <v>0</v>
      </c>
      <c r="BI135" s="156">
        <f t="shared" ref="BI135:BI141" si="8">IF(N135="nulová",J135,0)</f>
        <v>0</v>
      </c>
      <c r="BJ135" s="14" t="s">
        <v>86</v>
      </c>
      <c r="BK135" s="156">
        <f t="shared" ref="BK135:BK141" si="9">ROUND(I135*H135,2)</f>
        <v>0</v>
      </c>
      <c r="BL135" s="14" t="s">
        <v>245</v>
      </c>
      <c r="BM135" s="155" t="s">
        <v>188</v>
      </c>
    </row>
    <row r="136" spans="1:65" s="2" customFormat="1" ht="16.5" customHeight="1">
      <c r="A136" s="26"/>
      <c r="B136" s="143"/>
      <c r="C136" s="144" t="s">
        <v>93</v>
      </c>
      <c r="D136" s="144" t="s">
        <v>184</v>
      </c>
      <c r="E136" s="145" t="s">
        <v>2109</v>
      </c>
      <c r="F136" s="146" t="s">
        <v>2110</v>
      </c>
      <c r="G136" s="147" t="s">
        <v>198</v>
      </c>
      <c r="H136" s="148">
        <v>2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39</v>
      </c>
      <c r="O136" s="153">
        <v>0</v>
      </c>
      <c r="P136" s="153">
        <f t="shared" si="1"/>
        <v>0</v>
      </c>
      <c r="Q136" s="153">
        <v>2.31E-3</v>
      </c>
      <c r="R136" s="153">
        <f t="shared" si="2"/>
        <v>4.62E-3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245</v>
      </c>
      <c r="AT136" s="155" t="s">
        <v>184</v>
      </c>
      <c r="AU136" s="155" t="s">
        <v>86</v>
      </c>
      <c r="AY136" s="14" t="s">
        <v>182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86</v>
      </c>
      <c r="BK136" s="156">
        <f t="shared" si="9"/>
        <v>0</v>
      </c>
      <c r="BL136" s="14" t="s">
        <v>245</v>
      </c>
      <c r="BM136" s="155" t="s">
        <v>204</v>
      </c>
    </row>
    <row r="137" spans="1:65" s="2" customFormat="1" ht="24" customHeight="1">
      <c r="A137" s="26"/>
      <c r="B137" s="143"/>
      <c r="C137" s="144" t="s">
        <v>188</v>
      </c>
      <c r="D137" s="144" t="s">
        <v>184</v>
      </c>
      <c r="E137" s="145" t="s">
        <v>2111</v>
      </c>
      <c r="F137" s="146" t="s">
        <v>2112</v>
      </c>
      <c r="G137" s="147" t="s">
        <v>198</v>
      </c>
      <c r="H137" s="148">
        <v>5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 t="shared" si="1"/>
        <v>0</v>
      </c>
      <c r="Q137" s="153">
        <v>1.4999999999999999E-4</v>
      </c>
      <c r="R137" s="153">
        <f t="shared" si="2"/>
        <v>7.4999999999999991E-4</v>
      </c>
      <c r="S137" s="153">
        <v>2E-3</v>
      </c>
      <c r="T137" s="154">
        <f t="shared" si="3"/>
        <v>0.01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245</v>
      </c>
      <c r="AT137" s="155" t="s">
        <v>184</v>
      </c>
      <c r="AU137" s="155" t="s">
        <v>86</v>
      </c>
      <c r="AY137" s="14" t="s">
        <v>182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86</v>
      </c>
      <c r="BK137" s="156">
        <f t="shared" si="9"/>
        <v>0</v>
      </c>
      <c r="BL137" s="14" t="s">
        <v>245</v>
      </c>
      <c r="BM137" s="155" t="s">
        <v>213</v>
      </c>
    </row>
    <row r="138" spans="1:65" s="2" customFormat="1" ht="16.5" customHeight="1">
      <c r="A138" s="26"/>
      <c r="B138" s="143"/>
      <c r="C138" s="144" t="s">
        <v>200</v>
      </c>
      <c r="D138" s="144" t="s">
        <v>184</v>
      </c>
      <c r="E138" s="145" t="s">
        <v>2113</v>
      </c>
      <c r="F138" s="146" t="s">
        <v>2114</v>
      </c>
      <c r="G138" s="147" t="s">
        <v>198</v>
      </c>
      <c r="H138" s="148">
        <v>0.5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39</v>
      </c>
      <c r="O138" s="153">
        <v>0</v>
      </c>
      <c r="P138" s="153">
        <f t="shared" si="1"/>
        <v>0</v>
      </c>
      <c r="Q138" s="153">
        <v>4.3099999999999996E-3</v>
      </c>
      <c r="R138" s="153">
        <f t="shared" si="2"/>
        <v>2.1549999999999998E-3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245</v>
      </c>
      <c r="AT138" s="155" t="s">
        <v>184</v>
      </c>
      <c r="AU138" s="155" t="s">
        <v>86</v>
      </c>
      <c r="AY138" s="14" t="s">
        <v>182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86</v>
      </c>
      <c r="BK138" s="156">
        <f t="shared" si="9"/>
        <v>0</v>
      </c>
      <c r="BL138" s="14" t="s">
        <v>245</v>
      </c>
      <c r="BM138" s="155" t="s">
        <v>221</v>
      </c>
    </row>
    <row r="139" spans="1:65" s="2" customFormat="1" ht="24" customHeight="1">
      <c r="A139" s="26"/>
      <c r="B139" s="143"/>
      <c r="C139" s="144" t="s">
        <v>204</v>
      </c>
      <c r="D139" s="144" t="s">
        <v>184</v>
      </c>
      <c r="E139" s="145" t="s">
        <v>2115</v>
      </c>
      <c r="F139" s="146" t="s">
        <v>2116</v>
      </c>
      <c r="G139" s="147" t="s">
        <v>1797</v>
      </c>
      <c r="H139" s="148">
        <v>0.5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39</v>
      </c>
      <c r="O139" s="153">
        <v>0</v>
      </c>
      <c r="P139" s="153">
        <f t="shared" si="1"/>
        <v>0</v>
      </c>
      <c r="Q139" s="153">
        <v>2.7999999999999998E-4</v>
      </c>
      <c r="R139" s="153">
        <f t="shared" si="2"/>
        <v>1.3999999999999999E-4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245</v>
      </c>
      <c r="AT139" s="155" t="s">
        <v>184</v>
      </c>
      <c r="AU139" s="155" t="s">
        <v>86</v>
      </c>
      <c r="AY139" s="14" t="s">
        <v>182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86</v>
      </c>
      <c r="BK139" s="156">
        <f t="shared" si="9"/>
        <v>0</v>
      </c>
      <c r="BL139" s="14" t="s">
        <v>245</v>
      </c>
      <c r="BM139" s="155" t="s">
        <v>229</v>
      </c>
    </row>
    <row r="140" spans="1:65" s="2" customFormat="1" ht="16.5" customHeight="1">
      <c r="A140" s="26"/>
      <c r="B140" s="143"/>
      <c r="C140" s="144" t="s">
        <v>208</v>
      </c>
      <c r="D140" s="144" t="s">
        <v>184</v>
      </c>
      <c r="E140" s="145" t="s">
        <v>2117</v>
      </c>
      <c r="F140" s="146" t="s">
        <v>2118</v>
      </c>
      <c r="G140" s="147" t="s">
        <v>198</v>
      </c>
      <c r="H140" s="148">
        <v>0.5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39</v>
      </c>
      <c r="O140" s="153">
        <v>0</v>
      </c>
      <c r="P140" s="153">
        <f t="shared" si="1"/>
        <v>0</v>
      </c>
      <c r="Q140" s="153">
        <v>5.5999999999999995E-4</v>
      </c>
      <c r="R140" s="153">
        <f t="shared" si="2"/>
        <v>2.7999999999999998E-4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245</v>
      </c>
      <c r="AT140" s="155" t="s">
        <v>184</v>
      </c>
      <c r="AU140" s="155" t="s">
        <v>86</v>
      </c>
      <c r="AY140" s="14" t="s">
        <v>182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86</v>
      </c>
      <c r="BK140" s="156">
        <f t="shared" si="9"/>
        <v>0</v>
      </c>
      <c r="BL140" s="14" t="s">
        <v>245</v>
      </c>
      <c r="BM140" s="155" t="s">
        <v>237</v>
      </c>
    </row>
    <row r="141" spans="1:65" s="2" customFormat="1" ht="16.5" customHeight="1">
      <c r="A141" s="26"/>
      <c r="B141" s="143"/>
      <c r="C141" s="144" t="s">
        <v>213</v>
      </c>
      <c r="D141" s="144" t="s">
        <v>184</v>
      </c>
      <c r="E141" s="145" t="s">
        <v>2119</v>
      </c>
      <c r="F141" s="146" t="s">
        <v>2120</v>
      </c>
      <c r="G141" s="147" t="s">
        <v>1797</v>
      </c>
      <c r="H141" s="148">
        <v>0.5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39</v>
      </c>
      <c r="O141" s="153">
        <v>0</v>
      </c>
      <c r="P141" s="153">
        <f t="shared" si="1"/>
        <v>0</v>
      </c>
      <c r="Q141" s="153">
        <v>5.4000000000000001E-4</v>
      </c>
      <c r="R141" s="153">
        <f t="shared" si="2"/>
        <v>2.7E-4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245</v>
      </c>
      <c r="AT141" s="155" t="s">
        <v>184</v>
      </c>
      <c r="AU141" s="155" t="s">
        <v>86</v>
      </c>
      <c r="AY141" s="14" t="s">
        <v>182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86</v>
      </c>
      <c r="BK141" s="156">
        <f t="shared" si="9"/>
        <v>0</v>
      </c>
      <c r="BL141" s="14" t="s">
        <v>245</v>
      </c>
      <c r="BM141" s="155" t="s">
        <v>245</v>
      </c>
    </row>
    <row r="142" spans="1:65" s="12" customFormat="1" ht="22.9" customHeight="1">
      <c r="B142" s="131"/>
      <c r="D142" s="132" t="s">
        <v>72</v>
      </c>
      <c r="E142" s="141" t="s">
        <v>1834</v>
      </c>
      <c r="F142" s="141" t="s">
        <v>1835</v>
      </c>
      <c r="J142" s="142">
        <f>BK142</f>
        <v>0</v>
      </c>
      <c r="L142" s="131"/>
      <c r="M142" s="135"/>
      <c r="N142" s="136"/>
      <c r="O142" s="136"/>
      <c r="P142" s="137">
        <f>P143</f>
        <v>0</v>
      </c>
      <c r="Q142" s="136"/>
      <c r="R142" s="137">
        <f>R143</f>
        <v>3.4999999999999994E-4</v>
      </c>
      <c r="S142" s="136"/>
      <c r="T142" s="138">
        <f>T143</f>
        <v>0.17500000000000002</v>
      </c>
      <c r="AR142" s="132" t="s">
        <v>86</v>
      </c>
      <c r="AT142" s="139" t="s">
        <v>72</v>
      </c>
      <c r="AU142" s="139" t="s">
        <v>80</v>
      </c>
      <c r="AY142" s="132" t="s">
        <v>182</v>
      </c>
      <c r="BK142" s="140">
        <f>BK143</f>
        <v>0</v>
      </c>
    </row>
    <row r="143" spans="1:65" s="2" customFormat="1" ht="16.5" customHeight="1">
      <c r="A143" s="26"/>
      <c r="B143" s="143"/>
      <c r="C143" s="144" t="s">
        <v>217</v>
      </c>
      <c r="D143" s="144" t="s">
        <v>184</v>
      </c>
      <c r="E143" s="145" t="s">
        <v>2121</v>
      </c>
      <c r="F143" s="146" t="s">
        <v>2122</v>
      </c>
      <c r="G143" s="147" t="s">
        <v>1797</v>
      </c>
      <c r="H143" s="148">
        <v>2.5</v>
      </c>
      <c r="I143" s="149"/>
      <c r="J143" s="149">
        <f>ROUND(I143*H143,2)</f>
        <v>0</v>
      </c>
      <c r="K143" s="150"/>
      <c r="L143" s="27"/>
      <c r="M143" s="151" t="s">
        <v>1</v>
      </c>
      <c r="N143" s="152" t="s">
        <v>39</v>
      </c>
      <c r="O143" s="153">
        <v>0</v>
      </c>
      <c r="P143" s="153">
        <f>O143*H143</f>
        <v>0</v>
      </c>
      <c r="Q143" s="153">
        <v>1.3999999999999999E-4</v>
      </c>
      <c r="R143" s="153">
        <f>Q143*H143</f>
        <v>3.4999999999999994E-4</v>
      </c>
      <c r="S143" s="153">
        <v>7.0000000000000007E-2</v>
      </c>
      <c r="T143" s="154">
        <f>S143*H143</f>
        <v>0.17500000000000002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245</v>
      </c>
      <c r="AT143" s="155" t="s">
        <v>184</v>
      </c>
      <c r="AU143" s="155" t="s">
        <v>86</v>
      </c>
      <c r="AY143" s="14" t="s">
        <v>182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86</v>
      </c>
      <c r="BK143" s="156">
        <f>ROUND(I143*H143,2)</f>
        <v>0</v>
      </c>
      <c r="BL143" s="14" t="s">
        <v>245</v>
      </c>
      <c r="BM143" s="155" t="s">
        <v>255</v>
      </c>
    </row>
    <row r="144" spans="1:65" s="12" customFormat="1" ht="22.9" customHeight="1">
      <c r="B144" s="131"/>
      <c r="D144" s="132" t="s">
        <v>72</v>
      </c>
      <c r="E144" s="141" t="s">
        <v>1449</v>
      </c>
      <c r="F144" s="141" t="s">
        <v>2123</v>
      </c>
      <c r="J144" s="142">
        <f>BK144</f>
        <v>0</v>
      </c>
      <c r="L144" s="131"/>
      <c r="M144" s="135"/>
      <c r="N144" s="136"/>
      <c r="O144" s="136"/>
      <c r="P144" s="137">
        <f>P145</f>
        <v>0</v>
      </c>
      <c r="Q144" s="136"/>
      <c r="R144" s="137">
        <f>R145</f>
        <v>1.3999999999999999E-4</v>
      </c>
      <c r="S144" s="136"/>
      <c r="T144" s="138">
        <f>T145</f>
        <v>0</v>
      </c>
      <c r="AR144" s="132" t="s">
        <v>86</v>
      </c>
      <c r="AT144" s="139" t="s">
        <v>72</v>
      </c>
      <c r="AU144" s="139" t="s">
        <v>80</v>
      </c>
      <c r="AY144" s="132" t="s">
        <v>182</v>
      </c>
      <c r="BK144" s="140">
        <f>BK145</f>
        <v>0</v>
      </c>
    </row>
    <row r="145" spans="1:65" s="2" customFormat="1" ht="24" customHeight="1">
      <c r="A145" s="26"/>
      <c r="B145" s="143"/>
      <c r="C145" s="144" t="s">
        <v>221</v>
      </c>
      <c r="D145" s="144" t="s">
        <v>184</v>
      </c>
      <c r="E145" s="145" t="s">
        <v>2124</v>
      </c>
      <c r="F145" s="146" t="s">
        <v>2125</v>
      </c>
      <c r="G145" s="147" t="s">
        <v>198</v>
      </c>
      <c r="H145" s="148">
        <v>2</v>
      </c>
      <c r="I145" s="149"/>
      <c r="J145" s="149">
        <f>ROUND(I145*H145,2)</f>
        <v>0</v>
      </c>
      <c r="K145" s="150"/>
      <c r="L145" s="27"/>
      <c r="M145" s="151" t="s">
        <v>1</v>
      </c>
      <c r="N145" s="152" t="s">
        <v>39</v>
      </c>
      <c r="O145" s="153">
        <v>0</v>
      </c>
      <c r="P145" s="153">
        <f>O145*H145</f>
        <v>0</v>
      </c>
      <c r="Q145" s="153">
        <v>6.9999999999999994E-5</v>
      </c>
      <c r="R145" s="153">
        <f>Q145*H145</f>
        <v>1.3999999999999999E-4</v>
      </c>
      <c r="S145" s="153">
        <v>0</v>
      </c>
      <c r="T145" s="154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245</v>
      </c>
      <c r="AT145" s="155" t="s">
        <v>184</v>
      </c>
      <c r="AU145" s="155" t="s">
        <v>86</v>
      </c>
      <c r="AY145" s="14" t="s">
        <v>182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86</v>
      </c>
      <c r="BK145" s="156">
        <f>ROUND(I145*H145,2)</f>
        <v>0</v>
      </c>
      <c r="BL145" s="14" t="s">
        <v>245</v>
      </c>
      <c r="BM145" s="155" t="s">
        <v>7</v>
      </c>
    </row>
    <row r="146" spans="1:65" s="12" customFormat="1" ht="25.9" customHeight="1">
      <c r="B146" s="131"/>
      <c r="D146" s="132" t="s">
        <v>72</v>
      </c>
      <c r="E146" s="133" t="s">
        <v>1529</v>
      </c>
      <c r="F146" s="133" t="s">
        <v>2126</v>
      </c>
      <c r="J146" s="134">
        <f>BK146</f>
        <v>0</v>
      </c>
      <c r="L146" s="131"/>
      <c r="M146" s="135"/>
      <c r="N146" s="136"/>
      <c r="O146" s="136"/>
      <c r="P146" s="137">
        <f>P147</f>
        <v>0</v>
      </c>
      <c r="Q146" s="136"/>
      <c r="R146" s="137">
        <f>R147</f>
        <v>0</v>
      </c>
      <c r="S146" s="136"/>
      <c r="T146" s="138">
        <f>T147</f>
        <v>0</v>
      </c>
      <c r="AR146" s="132" t="s">
        <v>93</v>
      </c>
      <c r="AT146" s="139" t="s">
        <v>72</v>
      </c>
      <c r="AU146" s="139" t="s">
        <v>73</v>
      </c>
      <c r="AY146" s="132" t="s">
        <v>182</v>
      </c>
      <c r="BK146" s="140">
        <f>BK147</f>
        <v>0</v>
      </c>
    </row>
    <row r="147" spans="1:65" s="12" customFormat="1" ht="22.9" customHeight="1">
      <c r="B147" s="131"/>
      <c r="D147" s="132" t="s">
        <v>72</v>
      </c>
      <c r="E147" s="141" t="s">
        <v>1282</v>
      </c>
      <c r="F147" s="141" t="s">
        <v>2127</v>
      </c>
      <c r="J147" s="142">
        <f>BK147</f>
        <v>0</v>
      </c>
      <c r="L147" s="131"/>
      <c r="M147" s="135"/>
      <c r="N147" s="136"/>
      <c r="O147" s="136"/>
      <c r="P147" s="137">
        <f>SUM(P148:P149)</f>
        <v>0</v>
      </c>
      <c r="Q147" s="136"/>
      <c r="R147" s="137">
        <f>SUM(R148:R149)</f>
        <v>0</v>
      </c>
      <c r="S147" s="136"/>
      <c r="T147" s="138">
        <f>SUM(T148:T149)</f>
        <v>0</v>
      </c>
      <c r="AR147" s="132" t="s">
        <v>93</v>
      </c>
      <c r="AT147" s="139" t="s">
        <v>72</v>
      </c>
      <c r="AU147" s="139" t="s">
        <v>80</v>
      </c>
      <c r="AY147" s="132" t="s">
        <v>182</v>
      </c>
      <c r="BK147" s="140">
        <f>SUM(BK148:BK149)</f>
        <v>0</v>
      </c>
    </row>
    <row r="148" spans="1:65" s="2" customFormat="1" ht="16.5" customHeight="1">
      <c r="A148" s="26"/>
      <c r="B148" s="143"/>
      <c r="C148" s="144" t="s">
        <v>225</v>
      </c>
      <c r="D148" s="144" t="s">
        <v>184</v>
      </c>
      <c r="E148" s="145" t="s">
        <v>2128</v>
      </c>
      <c r="F148" s="146" t="s">
        <v>2129</v>
      </c>
      <c r="G148" s="147" t="s">
        <v>1785</v>
      </c>
      <c r="H148" s="148">
        <v>0.5</v>
      </c>
      <c r="I148" s="149"/>
      <c r="J148" s="149">
        <f>ROUND(I148*H148,2)</f>
        <v>0</v>
      </c>
      <c r="K148" s="150"/>
      <c r="L148" s="27"/>
      <c r="M148" s="151" t="s">
        <v>1</v>
      </c>
      <c r="N148" s="152" t="s">
        <v>39</v>
      </c>
      <c r="O148" s="153">
        <v>0</v>
      </c>
      <c r="P148" s="153">
        <f>O148*H148</f>
        <v>0</v>
      </c>
      <c r="Q148" s="153">
        <v>0</v>
      </c>
      <c r="R148" s="153">
        <f>Q148*H148</f>
        <v>0</v>
      </c>
      <c r="S148" s="153">
        <v>0</v>
      </c>
      <c r="T148" s="154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442</v>
      </c>
      <c r="AT148" s="155" t="s">
        <v>184</v>
      </c>
      <c r="AU148" s="155" t="s">
        <v>86</v>
      </c>
      <c r="AY148" s="14" t="s">
        <v>182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4" t="s">
        <v>86</v>
      </c>
      <c r="BK148" s="156">
        <f>ROUND(I148*H148,2)</f>
        <v>0</v>
      </c>
      <c r="BL148" s="14" t="s">
        <v>442</v>
      </c>
      <c r="BM148" s="155" t="s">
        <v>270</v>
      </c>
    </row>
    <row r="149" spans="1:65" s="2" customFormat="1" ht="16.5" customHeight="1">
      <c r="A149" s="26"/>
      <c r="B149" s="143"/>
      <c r="C149" s="144" t="s">
        <v>229</v>
      </c>
      <c r="D149" s="144" t="s">
        <v>184</v>
      </c>
      <c r="E149" s="145" t="s">
        <v>2130</v>
      </c>
      <c r="F149" s="146" t="s">
        <v>2131</v>
      </c>
      <c r="G149" s="147" t="s">
        <v>198</v>
      </c>
      <c r="H149" s="148">
        <v>2</v>
      </c>
      <c r="I149" s="149"/>
      <c r="J149" s="149">
        <f>ROUND(I149*H149,2)</f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>O149*H149</f>
        <v>0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442</v>
      </c>
      <c r="AT149" s="155" t="s">
        <v>184</v>
      </c>
      <c r="AU149" s="155" t="s">
        <v>86</v>
      </c>
      <c r="AY149" s="14" t="s">
        <v>182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86</v>
      </c>
      <c r="BK149" s="156">
        <f>ROUND(I149*H149,2)</f>
        <v>0</v>
      </c>
      <c r="BL149" s="14" t="s">
        <v>442</v>
      </c>
      <c r="BM149" s="155" t="s">
        <v>278</v>
      </c>
    </row>
    <row r="150" spans="1:65" s="12" customFormat="1" ht="25.9" customHeight="1">
      <c r="B150" s="131"/>
      <c r="D150" s="132" t="s">
        <v>72</v>
      </c>
      <c r="E150" s="133" t="s">
        <v>1533</v>
      </c>
      <c r="F150" s="133" t="s">
        <v>1854</v>
      </c>
      <c r="J150" s="134">
        <f>BK150</f>
        <v>0</v>
      </c>
      <c r="L150" s="131"/>
      <c r="M150" s="135"/>
      <c r="N150" s="136"/>
      <c r="O150" s="136"/>
      <c r="P150" s="137">
        <f>P151</f>
        <v>0</v>
      </c>
      <c r="Q150" s="136"/>
      <c r="R150" s="137">
        <f>R151</f>
        <v>0</v>
      </c>
      <c r="S150" s="136"/>
      <c r="T150" s="138">
        <f>T151</f>
        <v>0</v>
      </c>
      <c r="AR150" s="132" t="s">
        <v>93</v>
      </c>
      <c r="AT150" s="139" t="s">
        <v>72</v>
      </c>
      <c r="AU150" s="139" t="s">
        <v>73</v>
      </c>
      <c r="AY150" s="132" t="s">
        <v>182</v>
      </c>
      <c r="BK150" s="140">
        <f>BK151</f>
        <v>0</v>
      </c>
    </row>
    <row r="151" spans="1:65" s="2" customFormat="1" ht="16.5" customHeight="1">
      <c r="A151" s="26"/>
      <c r="B151" s="143"/>
      <c r="C151" s="144" t="s">
        <v>233</v>
      </c>
      <c r="D151" s="144" t="s">
        <v>184</v>
      </c>
      <c r="E151" s="145" t="s">
        <v>2132</v>
      </c>
      <c r="F151" s="146" t="s">
        <v>1856</v>
      </c>
      <c r="G151" s="147" t="s">
        <v>1785</v>
      </c>
      <c r="H151" s="148">
        <v>0.5</v>
      </c>
      <c r="I151" s="149"/>
      <c r="J151" s="149">
        <f>ROUND(I151*H151,2)</f>
        <v>0</v>
      </c>
      <c r="K151" s="150"/>
      <c r="L151" s="27"/>
      <c r="M151" s="167" t="s">
        <v>1</v>
      </c>
      <c r="N151" s="168" t="s">
        <v>39</v>
      </c>
      <c r="O151" s="169">
        <v>0</v>
      </c>
      <c r="P151" s="169">
        <f>O151*H151</f>
        <v>0</v>
      </c>
      <c r="Q151" s="169">
        <v>0</v>
      </c>
      <c r="R151" s="169">
        <f>Q151*H151</f>
        <v>0</v>
      </c>
      <c r="S151" s="169">
        <v>0</v>
      </c>
      <c r="T151" s="170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442</v>
      </c>
      <c r="AT151" s="155" t="s">
        <v>184</v>
      </c>
      <c r="AU151" s="155" t="s">
        <v>80</v>
      </c>
      <c r="AY151" s="14" t="s">
        <v>182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4" t="s">
        <v>86</v>
      </c>
      <c r="BK151" s="156">
        <f>ROUND(I151*H151,2)</f>
        <v>0</v>
      </c>
      <c r="BL151" s="14" t="s">
        <v>442</v>
      </c>
      <c r="BM151" s="155" t="s">
        <v>286</v>
      </c>
    </row>
    <row r="152" spans="1:65" s="2" customFormat="1" ht="6.95" customHeight="1">
      <c r="A152" s="26"/>
      <c r="B152" s="41"/>
      <c r="C152" s="42"/>
      <c r="D152" s="42"/>
      <c r="E152" s="42"/>
      <c r="F152" s="42"/>
      <c r="G152" s="42"/>
      <c r="H152" s="42"/>
      <c r="I152" s="42"/>
      <c r="J152" s="42"/>
      <c r="K152" s="42"/>
      <c r="L152" s="27"/>
      <c r="M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</row>
  </sheetData>
  <autoFilter ref="C128:K151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68"/>
  <sheetViews>
    <sheetView showGridLines="0" topLeftCell="A115" workbookViewId="0">
      <selection activeCell="I132" sqref="I132:I167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6.33203125" style="1" customWidth="1"/>
    <col min="23" max="23" width="12.33203125" style="1" customWidth="1"/>
    <col min="24" max="24" width="15" style="1" customWidth="1"/>
    <col min="25" max="25" width="11" style="1" customWidth="1"/>
    <col min="26" max="26" width="15" style="1" customWidth="1"/>
    <col min="27" max="27" width="16.33203125" style="1" customWidth="1"/>
    <col min="28" max="28" width="11" style="1" customWidth="1"/>
    <col min="29" max="29" width="15" style="1" customWidth="1"/>
    <col min="30" max="30" width="16.33203125" style="1" customWidth="1"/>
    <col min="43" max="64" width="9.33203125" style="1" hidden="1"/>
  </cols>
  <sheetData>
    <row r="1" spans="1:45">
      <c r="A1" s="92"/>
    </row>
    <row r="2" spans="1:45" s="1" customFormat="1" ht="36.950000000000003" customHeight="1">
      <c r="L2" s="191" t="s">
        <v>5</v>
      </c>
      <c r="M2" s="189"/>
      <c r="N2" s="189"/>
      <c r="O2" s="189"/>
      <c r="P2" s="189"/>
      <c r="Q2" s="189"/>
      <c r="R2" s="189"/>
      <c r="S2" s="189"/>
      <c r="T2" s="189"/>
      <c r="U2" s="189"/>
      <c r="AS2" s="14" t="s">
        <v>130</v>
      </c>
    </row>
    <row r="3" spans="1:45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S3" s="14" t="s">
        <v>73</v>
      </c>
    </row>
    <row r="4" spans="1:45" s="1" customFormat="1" ht="24.95" customHeight="1">
      <c r="B4" s="17"/>
      <c r="D4" s="18" t="s">
        <v>131</v>
      </c>
      <c r="L4" s="17"/>
      <c r="M4" s="93" t="s">
        <v>9</v>
      </c>
      <c r="AS4" s="14" t="s">
        <v>3</v>
      </c>
    </row>
    <row r="5" spans="1:45" s="1" customFormat="1" ht="6.95" customHeight="1">
      <c r="B5" s="17"/>
      <c r="L5" s="17"/>
    </row>
    <row r="6" spans="1:45" s="1" customFormat="1" ht="12" customHeight="1">
      <c r="B6" s="17"/>
      <c r="D6" s="23" t="s">
        <v>13</v>
      </c>
      <c r="L6" s="17"/>
    </row>
    <row r="7" spans="1:45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5" s="1" customFormat="1" ht="12" customHeight="1">
      <c r="B8" s="17"/>
      <c r="D8" s="23" t="s">
        <v>132</v>
      </c>
      <c r="L8" s="17"/>
    </row>
    <row r="9" spans="1:45" s="2" customFormat="1" ht="16.5" customHeight="1">
      <c r="A9" s="26"/>
      <c r="B9" s="27"/>
      <c r="C9" s="26"/>
      <c r="D9" s="26"/>
      <c r="E9" s="226" t="s">
        <v>2194</v>
      </c>
      <c r="F9" s="225"/>
      <c r="G9" s="225"/>
      <c r="H9" s="22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</row>
    <row r="10" spans="1:45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</row>
    <row r="11" spans="1:45" s="2" customFormat="1" ht="27" customHeight="1">
      <c r="A11" s="26"/>
      <c r="B11" s="27"/>
      <c r="C11" s="26"/>
      <c r="D11" s="26"/>
      <c r="E11" s="209" t="s">
        <v>2388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</row>
    <row r="12" spans="1:45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</row>
    <row r="13" spans="1:45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</row>
    <row r="14" spans="1:45" s="2" customFormat="1" ht="12" customHeight="1">
      <c r="A14" s="26"/>
      <c r="B14" s="27"/>
      <c r="C14" s="26"/>
      <c r="D14" s="23" t="s">
        <v>17</v>
      </c>
      <c r="E14" s="26"/>
      <c r="F14" s="21" t="s">
        <v>26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pans="1:45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45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s="2" customFormat="1" ht="18" customHeight="1">
      <c r="A20" s="26"/>
      <c r="B20" s="27"/>
      <c r="C20" s="26"/>
      <c r="D20" s="26"/>
      <c r="E20" s="188" t="str">
        <f>'Rekapitulácia stavby'!E14</f>
        <v xml:space="preserve"> </v>
      </c>
      <c r="F20" s="188"/>
      <c r="G20" s="188"/>
      <c r="H20" s="188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s="2" customFormat="1" ht="18" customHeight="1">
      <c r="A23" s="26"/>
      <c r="B23" s="27"/>
      <c r="C23" s="26"/>
      <c r="D23" s="26"/>
      <c r="E23" s="21" t="s">
        <v>1771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s="2" customFormat="1" ht="18" customHeight="1">
      <c r="A26" s="26"/>
      <c r="B26" s="27"/>
      <c r="C26" s="26"/>
      <c r="D26" s="26"/>
      <c r="E26" s="21" t="str">
        <f>IF('Rekapitulácia stavby'!E20="","",'Rekapitulácia stavby'!E20)</f>
        <v>Ing.Ivana Brecková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s="8" customFormat="1" ht="16.5" customHeight="1">
      <c r="A29" s="94"/>
      <c r="B29" s="95"/>
      <c r="C29" s="94"/>
      <c r="D29" s="94"/>
      <c r="E29" s="192" t="s">
        <v>1</v>
      </c>
      <c r="F29" s="192"/>
      <c r="G29" s="192"/>
      <c r="H29" s="192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</row>
    <row r="30" spans="1:30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ROUND(J129,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ROUND((SUM(BD129:BD167)),  2)</f>
        <v>0</v>
      </c>
      <c r="G35" s="26"/>
      <c r="H35" s="26"/>
      <c r="I35" s="100">
        <v>0.2</v>
      </c>
      <c r="J35" s="99">
        <f>ROUND(((SUM(BD129:BD167))*I35),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s="2" customFormat="1" ht="14.45" customHeight="1">
      <c r="A36" s="26"/>
      <c r="B36" s="27"/>
      <c r="C36" s="26"/>
      <c r="D36" s="26"/>
      <c r="E36" s="23" t="s">
        <v>39</v>
      </c>
      <c r="F36" s="99">
        <f>ROUND((SUM(BE129:BE167)),  2)</f>
        <v>0</v>
      </c>
      <c r="G36" s="26"/>
      <c r="H36" s="26"/>
      <c r="I36" s="100">
        <v>0.2</v>
      </c>
      <c r="J36" s="99">
        <f>ROUND(((SUM(BE129:BE167))*I36),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s="2" customFormat="1" ht="14.45" hidden="1" customHeight="1">
      <c r="A37" s="26"/>
      <c r="B37" s="27"/>
      <c r="C37" s="26"/>
      <c r="D37" s="26"/>
      <c r="E37" s="23" t="s">
        <v>40</v>
      </c>
      <c r="F37" s="99">
        <f>ROUND((SUM(BF129:BF167)),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s="2" customFormat="1" ht="14.45" hidden="1" customHeight="1">
      <c r="A38" s="26"/>
      <c r="B38" s="27"/>
      <c r="C38" s="26"/>
      <c r="D38" s="26"/>
      <c r="E38" s="23" t="s">
        <v>41</v>
      </c>
      <c r="F38" s="99">
        <f>ROUND((SUM(BG129:BG167)),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s="2" customFormat="1" ht="14.45" hidden="1" customHeight="1">
      <c r="A39" s="26"/>
      <c r="B39" s="27"/>
      <c r="C39" s="26"/>
      <c r="D39" s="26"/>
      <c r="E39" s="23" t="s">
        <v>42</v>
      </c>
      <c r="F39" s="99">
        <f>ROUND((SUM(BH129:BH167)),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s="1" customFormat="1" ht="14.45" customHeight="1">
      <c r="B43" s="17"/>
      <c r="L43" s="17"/>
    </row>
    <row r="44" spans="1:30" s="1" customFormat="1" ht="14.45" customHeight="1">
      <c r="B44" s="17"/>
      <c r="L44" s="17"/>
    </row>
    <row r="45" spans="1:30" s="1" customFormat="1" ht="14.45" customHeight="1">
      <c r="B45" s="17"/>
      <c r="L45" s="17"/>
    </row>
    <row r="46" spans="1:30" s="1" customFormat="1" ht="14.45" customHeight="1">
      <c r="B46" s="17"/>
      <c r="L46" s="17"/>
    </row>
    <row r="47" spans="1:30" s="1" customFormat="1" ht="14.45" customHeight="1">
      <c r="B47" s="17"/>
      <c r="L47" s="17"/>
    </row>
    <row r="48" spans="1:30" s="1" customFormat="1" ht="14.45" customHeight="1">
      <c r="B48" s="17"/>
      <c r="L48" s="17"/>
    </row>
    <row r="49" spans="1:30" s="1" customFormat="1" ht="14.45" customHeight="1">
      <c r="B49" s="17"/>
      <c r="L49" s="17"/>
    </row>
    <row r="50" spans="1:30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0">
      <c r="B51" s="17"/>
      <c r="L51" s="17"/>
    </row>
    <row r="52" spans="1:30">
      <c r="B52" s="17"/>
      <c r="L52" s="17"/>
    </row>
    <row r="53" spans="1:30">
      <c r="B53" s="17"/>
      <c r="L53" s="17"/>
    </row>
    <row r="54" spans="1:30">
      <c r="B54" s="17"/>
      <c r="L54" s="17"/>
    </row>
    <row r="55" spans="1:30">
      <c r="B55" s="17"/>
      <c r="L55" s="17"/>
    </row>
    <row r="56" spans="1:30">
      <c r="B56" s="17"/>
      <c r="L56" s="17"/>
    </row>
    <row r="57" spans="1:30">
      <c r="B57" s="17"/>
      <c r="L57" s="17"/>
    </row>
    <row r="58" spans="1:30">
      <c r="B58" s="17"/>
      <c r="L58" s="17"/>
    </row>
    <row r="59" spans="1:30">
      <c r="B59" s="17"/>
      <c r="L59" s="17"/>
    </row>
    <row r="60" spans="1:30">
      <c r="B60" s="17"/>
      <c r="L60" s="17"/>
    </row>
    <row r="61" spans="1:30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</row>
    <row r="62" spans="1:30">
      <c r="B62" s="17"/>
      <c r="L62" s="17"/>
    </row>
    <row r="63" spans="1:30">
      <c r="B63" s="17"/>
      <c r="L63" s="17"/>
    </row>
    <row r="64" spans="1:30">
      <c r="B64" s="17"/>
      <c r="L64" s="17"/>
    </row>
    <row r="65" spans="1:30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</row>
    <row r="66" spans="1:30">
      <c r="B66" s="17"/>
      <c r="L66" s="17"/>
    </row>
    <row r="67" spans="1:30">
      <c r="B67" s="17"/>
      <c r="L67" s="17"/>
    </row>
    <row r="68" spans="1:30">
      <c r="B68" s="17"/>
      <c r="L68" s="17"/>
    </row>
    <row r="69" spans="1:30">
      <c r="B69" s="17"/>
      <c r="L69" s="17"/>
    </row>
    <row r="70" spans="1:30">
      <c r="B70" s="17"/>
      <c r="L70" s="17"/>
    </row>
    <row r="71" spans="1:30">
      <c r="B71" s="17"/>
      <c r="L71" s="17"/>
    </row>
    <row r="72" spans="1:30">
      <c r="B72" s="17"/>
      <c r="L72" s="17"/>
    </row>
    <row r="73" spans="1:30">
      <c r="B73" s="17"/>
      <c r="L73" s="17"/>
    </row>
    <row r="74" spans="1:30">
      <c r="B74" s="17"/>
      <c r="L74" s="17"/>
    </row>
    <row r="75" spans="1:30">
      <c r="B75" s="17"/>
      <c r="L75" s="17"/>
    </row>
    <row r="76" spans="1:30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</row>
    <row r="77" spans="1:30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</row>
    <row r="81" spans="1:3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</row>
    <row r="82" spans="1:30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</row>
    <row r="83" spans="1:3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</row>
    <row r="84" spans="1:30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</row>
    <row r="85" spans="1:30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</row>
    <row r="86" spans="1:30" s="1" customFormat="1" ht="12" customHeight="1">
      <c r="B86" s="17"/>
      <c r="C86" s="23" t="s">
        <v>132</v>
      </c>
      <c r="L86" s="17"/>
    </row>
    <row r="87" spans="1:30" s="2" customFormat="1" ht="16.5" customHeight="1">
      <c r="A87" s="26"/>
      <c r="B87" s="27"/>
      <c r="C87" s="26"/>
      <c r="D87" s="26"/>
      <c r="E87" s="226" t="s">
        <v>2194</v>
      </c>
      <c r="F87" s="225"/>
      <c r="G87" s="225"/>
      <c r="H87" s="22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</row>
    <row r="88" spans="1:30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</row>
    <row r="89" spans="1:30" s="2" customFormat="1" ht="27" customHeight="1">
      <c r="A89" s="26"/>
      <c r="B89" s="27"/>
      <c r="C89" s="26"/>
      <c r="D89" s="26"/>
      <c r="E89" s="209" t="str">
        <f>E11</f>
        <v>002.5 - 5. časť Kotolňa (výkaz rozdelený na 50% oprávnené a 50% neoprávnené náklady)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</row>
    <row r="90" spans="1:30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</row>
    <row r="91" spans="1:30" s="2" customFormat="1" ht="12" customHeight="1">
      <c r="A91" s="26"/>
      <c r="B91" s="27"/>
      <c r="C91" s="23" t="s">
        <v>17</v>
      </c>
      <c r="D91" s="26"/>
      <c r="E91" s="26"/>
      <c r="F91" s="21" t="str">
        <f>F14</f>
        <v xml:space="preserve"> 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</row>
    <row r="92" spans="1:30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</row>
    <row r="93" spans="1:30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Gasotherm plus s.r.o.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</row>
    <row r="94" spans="1:30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</row>
    <row r="95" spans="1:30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</row>
    <row r="96" spans="1:30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</row>
    <row r="97" spans="1:46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</row>
    <row r="98" spans="1:46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J129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T98" s="14" t="s">
        <v>140</v>
      </c>
    </row>
    <row r="99" spans="1:46" s="9" customFormat="1" ht="24.95" customHeight="1">
      <c r="B99" s="112"/>
      <c r="D99" s="113" t="s">
        <v>1772</v>
      </c>
      <c r="E99" s="114"/>
      <c r="F99" s="114"/>
      <c r="G99" s="114"/>
      <c r="H99" s="114"/>
      <c r="I99" s="114"/>
      <c r="J99" s="115">
        <f>J130</f>
        <v>0</v>
      </c>
      <c r="L99" s="112"/>
    </row>
    <row r="100" spans="1:46" s="10" customFormat="1" ht="19.899999999999999" customHeight="1">
      <c r="B100" s="116"/>
      <c r="D100" s="117" t="s">
        <v>2096</v>
      </c>
      <c r="E100" s="118"/>
      <c r="F100" s="118"/>
      <c r="G100" s="118"/>
      <c r="H100" s="118"/>
      <c r="I100" s="118"/>
      <c r="J100" s="119">
        <f>J131</f>
        <v>0</v>
      </c>
      <c r="L100" s="116"/>
    </row>
    <row r="101" spans="1:46" s="9" customFormat="1" ht="24.95" customHeight="1">
      <c r="B101" s="112"/>
      <c r="D101" s="113" t="s">
        <v>1773</v>
      </c>
      <c r="E101" s="114"/>
      <c r="F101" s="114"/>
      <c r="G101" s="114"/>
      <c r="H101" s="114"/>
      <c r="I101" s="114"/>
      <c r="J101" s="115">
        <f>J133</f>
        <v>0</v>
      </c>
      <c r="L101" s="112"/>
    </row>
    <row r="102" spans="1:46" s="10" customFormat="1" ht="19.899999999999999" customHeight="1">
      <c r="B102" s="116"/>
      <c r="D102" s="117" t="s">
        <v>2134</v>
      </c>
      <c r="E102" s="118"/>
      <c r="F102" s="118"/>
      <c r="G102" s="118"/>
      <c r="H102" s="118"/>
      <c r="I102" s="118"/>
      <c r="J102" s="119">
        <f>J134</f>
        <v>0</v>
      </c>
      <c r="L102" s="116"/>
    </row>
    <row r="103" spans="1:46" s="10" customFormat="1" ht="19.899999999999999" customHeight="1">
      <c r="B103" s="116"/>
      <c r="D103" s="117" t="s">
        <v>2135</v>
      </c>
      <c r="E103" s="118"/>
      <c r="F103" s="118"/>
      <c r="G103" s="118"/>
      <c r="H103" s="118"/>
      <c r="I103" s="118"/>
      <c r="J103" s="119">
        <f>J136</f>
        <v>0</v>
      </c>
      <c r="L103" s="116"/>
    </row>
    <row r="104" spans="1:46" s="10" customFormat="1" ht="19.899999999999999" customHeight="1">
      <c r="B104" s="116"/>
      <c r="D104" s="117" t="s">
        <v>1774</v>
      </c>
      <c r="E104" s="118"/>
      <c r="F104" s="118"/>
      <c r="G104" s="118"/>
      <c r="H104" s="118"/>
      <c r="I104" s="118"/>
      <c r="J104" s="119">
        <f>J150</f>
        <v>0</v>
      </c>
      <c r="L104" s="116"/>
    </row>
    <row r="105" spans="1:46" s="10" customFormat="1" ht="19.899999999999999" customHeight="1">
      <c r="B105" s="116"/>
      <c r="D105" s="117" t="s">
        <v>1775</v>
      </c>
      <c r="E105" s="118"/>
      <c r="F105" s="118"/>
      <c r="G105" s="118"/>
      <c r="H105" s="118"/>
      <c r="I105" s="118"/>
      <c r="J105" s="119">
        <f>J152</f>
        <v>0</v>
      </c>
      <c r="L105" s="116"/>
    </row>
    <row r="106" spans="1:46" s="10" customFormat="1" ht="19.899999999999999" customHeight="1">
      <c r="B106" s="116"/>
      <c r="D106" s="117" t="s">
        <v>1776</v>
      </c>
      <c r="E106" s="118"/>
      <c r="F106" s="118"/>
      <c r="G106" s="118"/>
      <c r="H106" s="118"/>
      <c r="I106" s="118"/>
      <c r="J106" s="119">
        <f>J156</f>
        <v>0</v>
      </c>
      <c r="L106" s="116"/>
    </row>
    <row r="107" spans="1:46" s="10" customFormat="1" ht="19.899999999999999" customHeight="1">
      <c r="B107" s="116"/>
      <c r="D107" s="117" t="s">
        <v>2098</v>
      </c>
      <c r="E107" s="118"/>
      <c r="F107" s="118"/>
      <c r="G107" s="118"/>
      <c r="H107" s="118"/>
      <c r="I107" s="118"/>
      <c r="J107" s="119">
        <f>J166</f>
        <v>0</v>
      </c>
      <c r="L107" s="116"/>
    </row>
    <row r="108" spans="1:46" s="2" customFormat="1" ht="21.7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</row>
    <row r="109" spans="1:46" s="2" customFormat="1" ht="6.95" customHeight="1">
      <c r="A109" s="26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</row>
    <row r="113" spans="1:30" s="2" customFormat="1" ht="6.95" customHeight="1">
      <c r="A113" s="26"/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</row>
    <row r="114" spans="1:30" s="2" customFormat="1" ht="24.95" customHeight="1">
      <c r="A114" s="26"/>
      <c r="B114" s="27"/>
      <c r="C114" s="18" t="s">
        <v>168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</row>
    <row r="115" spans="1:30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</row>
    <row r="116" spans="1:30" s="2" customFormat="1" ht="12" customHeight="1">
      <c r="A116" s="26"/>
      <c r="B116" s="27"/>
      <c r="C116" s="23" t="s">
        <v>13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</row>
    <row r="117" spans="1:30" s="2" customFormat="1" ht="25.5" customHeight="1">
      <c r="A117" s="26"/>
      <c r="B117" s="27"/>
      <c r="C117" s="26"/>
      <c r="D117" s="26"/>
      <c r="E117" s="226" t="str">
        <f>E7</f>
        <v>Komunitné centrum - Rekonštrukcia, prístavba ku kultúrnemu domu v obci Bačkov-(stupeň PSP)</v>
      </c>
      <c r="F117" s="227"/>
      <c r="G117" s="227"/>
      <c r="H117" s="227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</row>
    <row r="118" spans="1:30" s="1" customFormat="1" ht="12" customHeight="1">
      <c r="B118" s="17"/>
      <c r="C118" s="23" t="s">
        <v>132</v>
      </c>
      <c r="L118" s="17"/>
    </row>
    <row r="119" spans="1:30" s="2" customFormat="1" ht="16.5" customHeight="1">
      <c r="A119" s="26"/>
      <c r="B119" s="27"/>
      <c r="C119" s="26"/>
      <c r="D119" s="26"/>
      <c r="E119" s="226" t="s">
        <v>2194</v>
      </c>
      <c r="F119" s="225"/>
      <c r="G119" s="225"/>
      <c r="H119" s="225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</row>
    <row r="120" spans="1:30" s="2" customFormat="1" ht="12" customHeight="1">
      <c r="A120" s="26"/>
      <c r="B120" s="27"/>
      <c r="C120" s="23" t="s">
        <v>134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</row>
    <row r="121" spans="1:30" s="2" customFormat="1" ht="27" customHeight="1">
      <c r="A121" s="26"/>
      <c r="B121" s="27"/>
      <c r="C121" s="26"/>
      <c r="D121" s="26"/>
      <c r="E121" s="209" t="str">
        <f>E11</f>
        <v>002.5 - 5. časť Kotolňa (výkaz rozdelený na 50% oprávnené a 50% neoprávnené náklady)</v>
      </c>
      <c r="F121" s="225"/>
      <c r="G121" s="225"/>
      <c r="H121" s="225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</row>
    <row r="122" spans="1:30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</row>
    <row r="123" spans="1:30" s="2" customFormat="1" ht="12" customHeight="1">
      <c r="A123" s="26"/>
      <c r="B123" s="27"/>
      <c r="C123" s="23" t="s">
        <v>17</v>
      </c>
      <c r="D123" s="26"/>
      <c r="E123" s="26"/>
      <c r="F123" s="21" t="str">
        <f>F14</f>
        <v xml:space="preserve"> </v>
      </c>
      <c r="G123" s="26"/>
      <c r="H123" s="26"/>
      <c r="I123" s="23" t="s">
        <v>19</v>
      </c>
      <c r="J123" s="49" t="str">
        <f>IF(J14="","",J14)</f>
        <v>15. 11. 2019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</row>
    <row r="124" spans="1:30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</row>
    <row r="125" spans="1:30" s="2" customFormat="1" ht="27.95" customHeight="1">
      <c r="A125" s="26"/>
      <c r="B125" s="27"/>
      <c r="C125" s="23" t="s">
        <v>21</v>
      </c>
      <c r="D125" s="26"/>
      <c r="E125" s="26"/>
      <c r="F125" s="21" t="str">
        <f>E17</f>
        <v>obec Bačkov</v>
      </c>
      <c r="G125" s="26"/>
      <c r="H125" s="26"/>
      <c r="I125" s="23" t="s">
        <v>27</v>
      </c>
      <c r="J125" s="24" t="str">
        <f>E23</f>
        <v>Gasotherm plus s.r.o.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</row>
    <row r="126" spans="1:30" s="2" customFormat="1" ht="15.2" customHeight="1">
      <c r="A126" s="26"/>
      <c r="B126" s="27"/>
      <c r="C126" s="23" t="s">
        <v>25</v>
      </c>
      <c r="D126" s="26"/>
      <c r="E126" s="26"/>
      <c r="F126" s="21" t="str">
        <f>IF(E20="","",E20)</f>
        <v xml:space="preserve"> </v>
      </c>
      <c r="G126" s="26"/>
      <c r="H126" s="26"/>
      <c r="I126" s="23" t="s">
        <v>30</v>
      </c>
      <c r="J126" s="24" t="str">
        <f>E26</f>
        <v>Ing.Ivana Brecková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</row>
    <row r="127" spans="1:30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</row>
    <row r="128" spans="1:30" s="11" customFormat="1" ht="29.25" customHeight="1">
      <c r="A128" s="120"/>
      <c r="B128" s="121"/>
      <c r="C128" s="122" t="s">
        <v>169</v>
      </c>
      <c r="D128" s="123" t="s">
        <v>58</v>
      </c>
      <c r="E128" s="123" t="s">
        <v>54</v>
      </c>
      <c r="F128" s="123" t="s">
        <v>55</v>
      </c>
      <c r="G128" s="123" t="s">
        <v>170</v>
      </c>
      <c r="H128" s="123" t="s">
        <v>171</v>
      </c>
      <c r="I128" s="123" t="s">
        <v>172</v>
      </c>
      <c r="J128" s="124" t="s">
        <v>138</v>
      </c>
      <c r="K128" s="125" t="s">
        <v>173</v>
      </c>
      <c r="L128" s="126"/>
      <c r="M128" s="56" t="s">
        <v>1</v>
      </c>
      <c r="N128" s="57" t="s">
        <v>37</v>
      </c>
      <c r="O128" s="57" t="s">
        <v>174</v>
      </c>
      <c r="P128" s="57" t="s">
        <v>175</v>
      </c>
      <c r="Q128" s="57" t="s">
        <v>176</v>
      </c>
      <c r="R128" s="57" t="s">
        <v>177</v>
      </c>
      <c r="S128" s="57" t="s">
        <v>178</v>
      </c>
      <c r="T128" s="58" t="s">
        <v>179</v>
      </c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</row>
    <row r="129" spans="1:64" s="2" customFormat="1" ht="22.9" customHeight="1">
      <c r="A129" s="26"/>
      <c r="B129" s="27"/>
      <c r="C129" s="63" t="s">
        <v>139</v>
      </c>
      <c r="D129" s="26"/>
      <c r="E129" s="26"/>
      <c r="F129" s="26"/>
      <c r="G129" s="26"/>
      <c r="H129" s="26"/>
      <c r="I129" s="26"/>
      <c r="J129" s="127">
        <f>BJ129</f>
        <v>0</v>
      </c>
      <c r="K129" s="26"/>
      <c r="L129" s="27"/>
      <c r="M129" s="59"/>
      <c r="N129" s="50"/>
      <c r="O129" s="60"/>
      <c r="P129" s="128">
        <f>P130+P133</f>
        <v>0</v>
      </c>
      <c r="Q129" s="60"/>
      <c r="R129" s="128">
        <f>R130+R133</f>
        <v>0.27269499999999997</v>
      </c>
      <c r="S129" s="60"/>
      <c r="T129" s="129">
        <f>T130+T133</f>
        <v>0.1225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S129" s="14" t="s">
        <v>72</v>
      </c>
      <c r="AT129" s="14" t="s">
        <v>140</v>
      </c>
      <c r="BJ129" s="130">
        <f>BJ130+BJ133</f>
        <v>0</v>
      </c>
    </row>
    <row r="130" spans="1:64" s="12" customFormat="1" ht="25.9" customHeight="1">
      <c r="B130" s="131"/>
      <c r="D130" s="132" t="s">
        <v>72</v>
      </c>
      <c r="E130" s="133" t="s">
        <v>1502</v>
      </c>
      <c r="F130" s="133" t="s">
        <v>1779</v>
      </c>
      <c r="J130" s="134">
        <f>BJ130</f>
        <v>0</v>
      </c>
      <c r="L130" s="131"/>
      <c r="M130" s="135"/>
      <c r="N130" s="136"/>
      <c r="O130" s="136"/>
      <c r="P130" s="137">
        <f>P131</f>
        <v>0</v>
      </c>
      <c r="Q130" s="136"/>
      <c r="R130" s="137">
        <f>R131</f>
        <v>0</v>
      </c>
      <c r="S130" s="136"/>
      <c r="T130" s="138">
        <f>T131</f>
        <v>0</v>
      </c>
      <c r="AQ130" s="132" t="s">
        <v>80</v>
      </c>
      <c r="AS130" s="139" t="s">
        <v>72</v>
      </c>
      <c r="AT130" s="139" t="s">
        <v>73</v>
      </c>
      <c r="AX130" s="132" t="s">
        <v>182</v>
      </c>
      <c r="BJ130" s="140">
        <f>BJ131</f>
        <v>0</v>
      </c>
    </row>
    <row r="131" spans="1:64" s="12" customFormat="1" ht="22.9" customHeight="1">
      <c r="B131" s="131"/>
      <c r="D131" s="132" t="s">
        <v>72</v>
      </c>
      <c r="E131" s="141" t="s">
        <v>73</v>
      </c>
      <c r="F131" s="141" t="s">
        <v>2102</v>
      </c>
      <c r="J131" s="142">
        <f>BJ131</f>
        <v>0</v>
      </c>
      <c r="L131" s="131"/>
      <c r="M131" s="135"/>
      <c r="N131" s="136"/>
      <c r="O131" s="136"/>
      <c r="P131" s="137">
        <f>P132</f>
        <v>0</v>
      </c>
      <c r="Q131" s="136"/>
      <c r="R131" s="137">
        <f>R132</f>
        <v>0</v>
      </c>
      <c r="S131" s="136"/>
      <c r="T131" s="138">
        <f>T132</f>
        <v>0</v>
      </c>
      <c r="AQ131" s="132" t="s">
        <v>80</v>
      </c>
      <c r="AS131" s="139" t="s">
        <v>72</v>
      </c>
      <c r="AT131" s="139" t="s">
        <v>80</v>
      </c>
      <c r="AX131" s="132" t="s">
        <v>182</v>
      </c>
      <c r="BJ131" s="140">
        <f>BJ132</f>
        <v>0</v>
      </c>
    </row>
    <row r="132" spans="1:64" s="2" customFormat="1" ht="16.5" customHeight="1">
      <c r="A132" s="26"/>
      <c r="B132" s="143"/>
      <c r="C132" s="144" t="s">
        <v>80</v>
      </c>
      <c r="D132" s="144" t="s">
        <v>184</v>
      </c>
      <c r="E132" s="145" t="s">
        <v>2136</v>
      </c>
      <c r="F132" s="146" t="s">
        <v>2137</v>
      </c>
      <c r="G132" s="147" t="s">
        <v>1785</v>
      </c>
      <c r="H132" s="148">
        <v>0.5</v>
      </c>
      <c r="I132" s="149"/>
      <c r="J132" s="149">
        <f>ROUND(I132*H132,2)</f>
        <v>0</v>
      </c>
      <c r="K132" s="150"/>
      <c r="L132" s="27"/>
      <c r="M132" s="151" t="s">
        <v>1</v>
      </c>
      <c r="N132" s="152" t="s">
        <v>39</v>
      </c>
      <c r="O132" s="153">
        <v>0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Q132" s="155" t="s">
        <v>188</v>
      </c>
      <c r="AS132" s="155" t="s">
        <v>184</v>
      </c>
      <c r="AT132" s="155" t="s">
        <v>86</v>
      </c>
      <c r="AX132" s="14" t="s">
        <v>182</v>
      </c>
      <c r="BD132" s="156">
        <f>IF(N132="základná",J132,0)</f>
        <v>0</v>
      </c>
      <c r="BE132" s="156">
        <f>IF(N132="znížená",J132,0)</f>
        <v>0</v>
      </c>
      <c r="BF132" s="156">
        <f>IF(N132="zákl. prenesená",J132,0)</f>
        <v>0</v>
      </c>
      <c r="BG132" s="156">
        <f>IF(N132="zníž. prenesená",J132,0)</f>
        <v>0</v>
      </c>
      <c r="BH132" s="156">
        <f>IF(N132="nulová",J132,0)</f>
        <v>0</v>
      </c>
      <c r="BI132" s="14" t="s">
        <v>86</v>
      </c>
      <c r="BJ132" s="156">
        <f>ROUND(I132*H132,2)</f>
        <v>0</v>
      </c>
      <c r="BK132" s="14" t="s">
        <v>188</v>
      </c>
      <c r="BL132" s="155" t="s">
        <v>86</v>
      </c>
    </row>
    <row r="133" spans="1:64" s="12" customFormat="1" ht="25.9" customHeight="1">
      <c r="B133" s="131"/>
      <c r="D133" s="132" t="s">
        <v>72</v>
      </c>
      <c r="E133" s="133" t="s">
        <v>1504</v>
      </c>
      <c r="F133" s="133" t="s">
        <v>1786</v>
      </c>
      <c r="J133" s="134">
        <f>BJ133</f>
        <v>0</v>
      </c>
      <c r="L133" s="131"/>
      <c r="M133" s="135"/>
      <c r="N133" s="136"/>
      <c r="O133" s="136"/>
      <c r="P133" s="137">
        <f>P134+P136+P150+P152+P156+P166</f>
        <v>0</v>
      </c>
      <c r="Q133" s="136"/>
      <c r="R133" s="137">
        <f>R134+R136+R150+R152+R156+R166</f>
        <v>0.27269499999999997</v>
      </c>
      <c r="S133" s="136"/>
      <c r="T133" s="138">
        <f>T134+T136+T150+T152+T156+T166</f>
        <v>0.1225</v>
      </c>
      <c r="AQ133" s="132" t="s">
        <v>86</v>
      </c>
      <c r="AS133" s="139" t="s">
        <v>72</v>
      </c>
      <c r="AT133" s="139" t="s">
        <v>73</v>
      </c>
      <c r="AX133" s="132" t="s">
        <v>182</v>
      </c>
      <c r="BJ133" s="140">
        <f>BJ134+BJ136+BJ150+BJ152+BJ156+BJ166</f>
        <v>0</v>
      </c>
    </row>
    <row r="134" spans="1:64" s="12" customFormat="1" ht="22.9" customHeight="1">
      <c r="B134" s="131"/>
      <c r="D134" s="132" t="s">
        <v>72</v>
      </c>
      <c r="E134" s="141" t="s">
        <v>2138</v>
      </c>
      <c r="F134" s="141" t="s">
        <v>2139</v>
      </c>
      <c r="J134" s="142">
        <f>BJ134</f>
        <v>0</v>
      </c>
      <c r="L134" s="131"/>
      <c r="M134" s="135"/>
      <c r="N134" s="136"/>
      <c r="O134" s="136"/>
      <c r="P134" s="137">
        <f>P135</f>
        <v>0</v>
      </c>
      <c r="Q134" s="136"/>
      <c r="R134" s="137">
        <f>R135</f>
        <v>5.6999999999999998E-4</v>
      </c>
      <c r="S134" s="136"/>
      <c r="T134" s="138">
        <f>T135</f>
        <v>0</v>
      </c>
      <c r="AQ134" s="132" t="s">
        <v>86</v>
      </c>
      <c r="AS134" s="139" t="s">
        <v>72</v>
      </c>
      <c r="AT134" s="139" t="s">
        <v>80</v>
      </c>
      <c r="AX134" s="132" t="s">
        <v>182</v>
      </c>
      <c r="BJ134" s="140">
        <f>BJ135</f>
        <v>0</v>
      </c>
    </row>
    <row r="135" spans="1:64" s="2" customFormat="1" ht="16.5" customHeight="1">
      <c r="A135" s="26"/>
      <c r="B135" s="143"/>
      <c r="C135" s="144" t="s">
        <v>86</v>
      </c>
      <c r="D135" s="144" t="s">
        <v>184</v>
      </c>
      <c r="E135" s="145" t="s">
        <v>2140</v>
      </c>
      <c r="F135" s="146" t="s">
        <v>2141</v>
      </c>
      <c r="G135" s="147" t="s">
        <v>1785</v>
      </c>
      <c r="H135" s="148">
        <v>0.5</v>
      </c>
      <c r="I135" s="149"/>
      <c r="J135" s="149">
        <f>ROUND(I135*H135,2)</f>
        <v>0</v>
      </c>
      <c r="K135" s="150"/>
      <c r="L135" s="27"/>
      <c r="M135" s="151" t="s">
        <v>1</v>
      </c>
      <c r="N135" s="152" t="s">
        <v>39</v>
      </c>
      <c r="O135" s="153">
        <v>0</v>
      </c>
      <c r="P135" s="153">
        <f>O135*H135</f>
        <v>0</v>
      </c>
      <c r="Q135" s="153">
        <v>1.14E-3</v>
      </c>
      <c r="R135" s="153">
        <f>Q135*H135</f>
        <v>5.6999999999999998E-4</v>
      </c>
      <c r="S135" s="153">
        <v>0</v>
      </c>
      <c r="T135" s="154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Q135" s="155" t="s">
        <v>245</v>
      </c>
      <c r="AS135" s="155" t="s">
        <v>184</v>
      </c>
      <c r="AT135" s="155" t="s">
        <v>86</v>
      </c>
      <c r="AX135" s="14" t="s">
        <v>182</v>
      </c>
      <c r="BD135" s="156">
        <f>IF(N135="základná",J135,0)</f>
        <v>0</v>
      </c>
      <c r="BE135" s="156">
        <f>IF(N135="znížená",J135,0)</f>
        <v>0</v>
      </c>
      <c r="BF135" s="156">
        <f>IF(N135="zákl. prenesená",J135,0)</f>
        <v>0</v>
      </c>
      <c r="BG135" s="156">
        <f>IF(N135="zníž. prenesená",J135,0)</f>
        <v>0</v>
      </c>
      <c r="BH135" s="156">
        <f>IF(N135="nulová",J135,0)</f>
        <v>0</v>
      </c>
      <c r="BI135" s="14" t="s">
        <v>86</v>
      </c>
      <c r="BJ135" s="156">
        <f>ROUND(I135*H135,2)</f>
        <v>0</v>
      </c>
      <c r="BK135" s="14" t="s">
        <v>245</v>
      </c>
      <c r="BL135" s="155" t="s">
        <v>188</v>
      </c>
    </row>
    <row r="136" spans="1:64" s="12" customFormat="1" ht="22.9" customHeight="1">
      <c r="B136" s="131"/>
      <c r="D136" s="132" t="s">
        <v>72</v>
      </c>
      <c r="E136" s="141" t="s">
        <v>2142</v>
      </c>
      <c r="F136" s="141" t="s">
        <v>2143</v>
      </c>
      <c r="J136" s="142">
        <f>BJ136</f>
        <v>0</v>
      </c>
      <c r="L136" s="131"/>
      <c r="M136" s="135"/>
      <c r="N136" s="136"/>
      <c r="O136" s="136"/>
      <c r="P136" s="137">
        <f>SUM(P137:P149)</f>
        <v>0</v>
      </c>
      <c r="Q136" s="136"/>
      <c r="R136" s="137">
        <f>SUM(R137:R149)</f>
        <v>0.22767500000000002</v>
      </c>
      <c r="S136" s="136"/>
      <c r="T136" s="138">
        <f>SUM(T137:T149)</f>
        <v>0.1225</v>
      </c>
      <c r="AQ136" s="132" t="s">
        <v>86</v>
      </c>
      <c r="AS136" s="139" t="s">
        <v>72</v>
      </c>
      <c r="AT136" s="139" t="s">
        <v>80</v>
      </c>
      <c r="AX136" s="132" t="s">
        <v>182</v>
      </c>
      <c r="BJ136" s="140">
        <f>SUM(BJ137:BJ149)</f>
        <v>0</v>
      </c>
    </row>
    <row r="137" spans="1:64" s="2" customFormat="1" ht="16.5" customHeight="1">
      <c r="A137" s="26"/>
      <c r="B137" s="143"/>
      <c r="C137" s="144" t="s">
        <v>93</v>
      </c>
      <c r="D137" s="144" t="s">
        <v>184</v>
      </c>
      <c r="E137" s="145" t="s">
        <v>2144</v>
      </c>
      <c r="F137" s="146" t="s">
        <v>2145</v>
      </c>
      <c r="G137" s="147" t="s">
        <v>1785</v>
      </c>
      <c r="H137" s="148">
        <v>0.5</v>
      </c>
      <c r="I137" s="149"/>
      <c r="J137" s="149">
        <f t="shared" ref="J137:J149" si="0">ROUND(I137*H137,2)</f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 t="shared" ref="P137:P149" si="1">O137*H137</f>
        <v>0</v>
      </c>
      <c r="Q137" s="153">
        <v>1.0000000000000001E-5</v>
      </c>
      <c r="R137" s="153">
        <f t="shared" ref="R137:R149" si="2">Q137*H137</f>
        <v>5.0000000000000004E-6</v>
      </c>
      <c r="S137" s="153">
        <v>0.245</v>
      </c>
      <c r="T137" s="154">
        <f t="shared" ref="T137:T149" si="3">S137*H137</f>
        <v>0.1225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Q137" s="155" t="s">
        <v>245</v>
      </c>
      <c r="AS137" s="155" t="s">
        <v>184</v>
      </c>
      <c r="AT137" s="155" t="s">
        <v>86</v>
      </c>
      <c r="AX137" s="14" t="s">
        <v>182</v>
      </c>
      <c r="BD137" s="156">
        <f t="shared" ref="BD137:BD149" si="4">IF(N137="základná",J137,0)</f>
        <v>0</v>
      </c>
      <c r="BE137" s="156">
        <f t="shared" ref="BE137:BE149" si="5">IF(N137="znížená",J137,0)</f>
        <v>0</v>
      </c>
      <c r="BF137" s="156">
        <f t="shared" ref="BF137:BF149" si="6">IF(N137="zákl. prenesená",J137,0)</f>
        <v>0</v>
      </c>
      <c r="BG137" s="156">
        <f t="shared" ref="BG137:BG149" si="7">IF(N137="zníž. prenesená",J137,0)</f>
        <v>0</v>
      </c>
      <c r="BH137" s="156">
        <f t="shared" ref="BH137:BH149" si="8">IF(N137="nulová",J137,0)</f>
        <v>0</v>
      </c>
      <c r="BI137" s="14" t="s">
        <v>86</v>
      </c>
      <c r="BJ137" s="156">
        <f t="shared" ref="BJ137:BJ149" si="9">ROUND(I137*H137,2)</f>
        <v>0</v>
      </c>
      <c r="BK137" s="14" t="s">
        <v>245</v>
      </c>
      <c r="BL137" s="155" t="s">
        <v>204</v>
      </c>
    </row>
    <row r="138" spans="1:64" s="2" customFormat="1" ht="24" customHeight="1">
      <c r="A138" s="26"/>
      <c r="B138" s="143"/>
      <c r="C138" s="144" t="s">
        <v>188</v>
      </c>
      <c r="D138" s="144" t="s">
        <v>184</v>
      </c>
      <c r="E138" s="145" t="s">
        <v>2146</v>
      </c>
      <c r="F138" s="146" t="s">
        <v>2147</v>
      </c>
      <c r="G138" s="147" t="s">
        <v>1785</v>
      </c>
      <c r="H138" s="148">
        <v>0.5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39</v>
      </c>
      <c r="O138" s="153">
        <v>0</v>
      </c>
      <c r="P138" s="153">
        <f t="shared" si="1"/>
        <v>0</v>
      </c>
      <c r="Q138" s="153">
        <v>1.7000000000000001E-4</v>
      </c>
      <c r="R138" s="153">
        <f t="shared" si="2"/>
        <v>8.5000000000000006E-5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Q138" s="155" t="s">
        <v>245</v>
      </c>
      <c r="AS138" s="155" t="s">
        <v>184</v>
      </c>
      <c r="AT138" s="155" t="s">
        <v>86</v>
      </c>
      <c r="AX138" s="14" t="s">
        <v>182</v>
      </c>
      <c r="BD138" s="156">
        <f t="shared" si="4"/>
        <v>0</v>
      </c>
      <c r="BE138" s="156">
        <f t="shared" si="5"/>
        <v>0</v>
      </c>
      <c r="BF138" s="156">
        <f t="shared" si="6"/>
        <v>0</v>
      </c>
      <c r="BG138" s="156">
        <f t="shared" si="7"/>
        <v>0</v>
      </c>
      <c r="BH138" s="156">
        <f t="shared" si="8"/>
        <v>0</v>
      </c>
      <c r="BI138" s="14" t="s">
        <v>86</v>
      </c>
      <c r="BJ138" s="156">
        <f t="shared" si="9"/>
        <v>0</v>
      </c>
      <c r="BK138" s="14" t="s">
        <v>245</v>
      </c>
      <c r="BL138" s="155" t="s">
        <v>213</v>
      </c>
    </row>
    <row r="139" spans="1:64" s="2" customFormat="1" ht="16.5" customHeight="1">
      <c r="A139" s="26"/>
      <c r="B139" s="143"/>
      <c r="C139" s="157" t="s">
        <v>200</v>
      </c>
      <c r="D139" s="157" t="s">
        <v>246</v>
      </c>
      <c r="E139" s="158" t="s">
        <v>2148</v>
      </c>
      <c r="F139" s="159" t="s">
        <v>2149</v>
      </c>
      <c r="G139" s="160" t="s">
        <v>1797</v>
      </c>
      <c r="H139" s="161">
        <v>0.5</v>
      </c>
      <c r="I139" s="162"/>
      <c r="J139" s="162">
        <f t="shared" si="0"/>
        <v>0</v>
      </c>
      <c r="K139" s="163"/>
      <c r="L139" s="164"/>
      <c r="M139" s="165" t="s">
        <v>1</v>
      </c>
      <c r="N139" s="166" t="s">
        <v>39</v>
      </c>
      <c r="O139" s="153">
        <v>0</v>
      </c>
      <c r="P139" s="153">
        <f t="shared" si="1"/>
        <v>0</v>
      </c>
      <c r="Q139" s="153">
        <v>0.45500000000000002</v>
      </c>
      <c r="R139" s="153">
        <f t="shared" si="2"/>
        <v>0.22750000000000001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Q139" s="155" t="s">
        <v>313</v>
      </c>
      <c r="AS139" s="155" t="s">
        <v>246</v>
      </c>
      <c r="AT139" s="155" t="s">
        <v>86</v>
      </c>
      <c r="AX139" s="14" t="s">
        <v>182</v>
      </c>
      <c r="BD139" s="156">
        <f t="shared" si="4"/>
        <v>0</v>
      </c>
      <c r="BE139" s="156">
        <f t="shared" si="5"/>
        <v>0</v>
      </c>
      <c r="BF139" s="156">
        <f t="shared" si="6"/>
        <v>0</v>
      </c>
      <c r="BG139" s="156">
        <f t="shared" si="7"/>
        <v>0</v>
      </c>
      <c r="BH139" s="156">
        <f t="shared" si="8"/>
        <v>0</v>
      </c>
      <c r="BI139" s="14" t="s">
        <v>86</v>
      </c>
      <c r="BJ139" s="156">
        <f t="shared" si="9"/>
        <v>0</v>
      </c>
      <c r="BK139" s="14" t="s">
        <v>245</v>
      </c>
      <c r="BL139" s="155" t="s">
        <v>221</v>
      </c>
    </row>
    <row r="140" spans="1:64" s="2" customFormat="1" ht="16.5" customHeight="1">
      <c r="A140" s="26"/>
      <c r="B140" s="143"/>
      <c r="C140" s="157" t="s">
        <v>204</v>
      </c>
      <c r="D140" s="157" t="s">
        <v>246</v>
      </c>
      <c r="E140" s="158" t="s">
        <v>2150</v>
      </c>
      <c r="F140" s="159" t="s">
        <v>2151</v>
      </c>
      <c r="G140" s="160" t="s">
        <v>2075</v>
      </c>
      <c r="H140" s="161">
        <v>0.5</v>
      </c>
      <c r="I140" s="162"/>
      <c r="J140" s="162">
        <f t="shared" si="0"/>
        <v>0</v>
      </c>
      <c r="K140" s="163"/>
      <c r="L140" s="164"/>
      <c r="M140" s="165" t="s">
        <v>1</v>
      </c>
      <c r="N140" s="166" t="s">
        <v>39</v>
      </c>
      <c r="O140" s="153">
        <v>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Q140" s="155" t="s">
        <v>313</v>
      </c>
      <c r="AS140" s="155" t="s">
        <v>246</v>
      </c>
      <c r="AT140" s="155" t="s">
        <v>86</v>
      </c>
      <c r="AX140" s="14" t="s">
        <v>182</v>
      </c>
      <c r="BD140" s="156">
        <f t="shared" si="4"/>
        <v>0</v>
      </c>
      <c r="BE140" s="156">
        <f t="shared" si="5"/>
        <v>0</v>
      </c>
      <c r="BF140" s="156">
        <f t="shared" si="6"/>
        <v>0</v>
      </c>
      <c r="BG140" s="156">
        <f t="shared" si="7"/>
        <v>0</v>
      </c>
      <c r="BH140" s="156">
        <f t="shared" si="8"/>
        <v>0</v>
      </c>
      <c r="BI140" s="14" t="s">
        <v>86</v>
      </c>
      <c r="BJ140" s="156">
        <f t="shared" si="9"/>
        <v>0</v>
      </c>
      <c r="BK140" s="14" t="s">
        <v>245</v>
      </c>
      <c r="BL140" s="155" t="s">
        <v>229</v>
      </c>
    </row>
    <row r="141" spans="1:64" s="2" customFormat="1" ht="16.5" customHeight="1">
      <c r="A141" s="26"/>
      <c r="B141" s="143"/>
      <c r="C141" s="157" t="s">
        <v>208</v>
      </c>
      <c r="D141" s="157" t="s">
        <v>246</v>
      </c>
      <c r="E141" s="158" t="s">
        <v>2152</v>
      </c>
      <c r="F141" s="159" t="s">
        <v>2153</v>
      </c>
      <c r="G141" s="160" t="s">
        <v>1797</v>
      </c>
      <c r="H141" s="161">
        <v>0.5</v>
      </c>
      <c r="I141" s="162"/>
      <c r="J141" s="162">
        <f t="shared" si="0"/>
        <v>0</v>
      </c>
      <c r="K141" s="163"/>
      <c r="L141" s="164"/>
      <c r="M141" s="165" t="s">
        <v>1</v>
      </c>
      <c r="N141" s="166" t="s">
        <v>39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Q141" s="155" t="s">
        <v>313</v>
      </c>
      <c r="AS141" s="155" t="s">
        <v>246</v>
      </c>
      <c r="AT141" s="155" t="s">
        <v>86</v>
      </c>
      <c r="AX141" s="14" t="s">
        <v>182</v>
      </c>
      <c r="BD141" s="156">
        <f t="shared" si="4"/>
        <v>0</v>
      </c>
      <c r="BE141" s="156">
        <f t="shared" si="5"/>
        <v>0</v>
      </c>
      <c r="BF141" s="156">
        <f t="shared" si="6"/>
        <v>0</v>
      </c>
      <c r="BG141" s="156">
        <f t="shared" si="7"/>
        <v>0</v>
      </c>
      <c r="BH141" s="156">
        <f t="shared" si="8"/>
        <v>0</v>
      </c>
      <c r="BI141" s="14" t="s">
        <v>86</v>
      </c>
      <c r="BJ141" s="156">
        <f t="shared" si="9"/>
        <v>0</v>
      </c>
      <c r="BK141" s="14" t="s">
        <v>245</v>
      </c>
      <c r="BL141" s="155" t="s">
        <v>237</v>
      </c>
    </row>
    <row r="142" spans="1:64" s="2" customFormat="1" ht="16.5" customHeight="1">
      <c r="A142" s="26"/>
      <c r="B142" s="143"/>
      <c r="C142" s="157" t="s">
        <v>213</v>
      </c>
      <c r="D142" s="157" t="s">
        <v>246</v>
      </c>
      <c r="E142" s="158" t="s">
        <v>2154</v>
      </c>
      <c r="F142" s="159" t="s">
        <v>2155</v>
      </c>
      <c r="G142" s="160" t="s">
        <v>1785</v>
      </c>
      <c r="H142" s="161">
        <v>0.5</v>
      </c>
      <c r="I142" s="162"/>
      <c r="J142" s="162">
        <f t="shared" si="0"/>
        <v>0</v>
      </c>
      <c r="K142" s="163"/>
      <c r="L142" s="164"/>
      <c r="M142" s="165" t="s">
        <v>1</v>
      </c>
      <c r="N142" s="166" t="s">
        <v>39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Q142" s="155" t="s">
        <v>313</v>
      </c>
      <c r="AS142" s="155" t="s">
        <v>246</v>
      </c>
      <c r="AT142" s="155" t="s">
        <v>86</v>
      </c>
      <c r="AX142" s="14" t="s">
        <v>182</v>
      </c>
      <c r="BD142" s="156">
        <f t="shared" si="4"/>
        <v>0</v>
      </c>
      <c r="BE142" s="156">
        <f t="shared" si="5"/>
        <v>0</v>
      </c>
      <c r="BF142" s="156">
        <f t="shared" si="6"/>
        <v>0</v>
      </c>
      <c r="BG142" s="156">
        <f t="shared" si="7"/>
        <v>0</v>
      </c>
      <c r="BH142" s="156">
        <f t="shared" si="8"/>
        <v>0</v>
      </c>
      <c r="BI142" s="14" t="s">
        <v>86</v>
      </c>
      <c r="BJ142" s="156">
        <f t="shared" si="9"/>
        <v>0</v>
      </c>
      <c r="BK142" s="14" t="s">
        <v>245</v>
      </c>
      <c r="BL142" s="155" t="s">
        <v>245</v>
      </c>
    </row>
    <row r="143" spans="1:64" s="2" customFormat="1" ht="16.5" customHeight="1">
      <c r="A143" s="26"/>
      <c r="B143" s="143"/>
      <c r="C143" s="157" t="s">
        <v>217</v>
      </c>
      <c r="D143" s="157" t="s">
        <v>246</v>
      </c>
      <c r="E143" s="158" t="s">
        <v>2156</v>
      </c>
      <c r="F143" s="159" t="s">
        <v>2157</v>
      </c>
      <c r="G143" s="160" t="s">
        <v>1797</v>
      </c>
      <c r="H143" s="161">
        <v>0.5</v>
      </c>
      <c r="I143" s="162"/>
      <c r="J143" s="162">
        <f t="shared" si="0"/>
        <v>0</v>
      </c>
      <c r="K143" s="163"/>
      <c r="L143" s="164"/>
      <c r="M143" s="165" t="s">
        <v>1</v>
      </c>
      <c r="N143" s="166" t="s">
        <v>39</v>
      </c>
      <c r="O143" s="153">
        <v>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Q143" s="155" t="s">
        <v>313</v>
      </c>
      <c r="AS143" s="155" t="s">
        <v>246</v>
      </c>
      <c r="AT143" s="155" t="s">
        <v>86</v>
      </c>
      <c r="AX143" s="14" t="s">
        <v>182</v>
      </c>
      <c r="BD143" s="156">
        <f t="shared" si="4"/>
        <v>0</v>
      </c>
      <c r="BE143" s="156">
        <f t="shared" si="5"/>
        <v>0</v>
      </c>
      <c r="BF143" s="156">
        <f t="shared" si="6"/>
        <v>0</v>
      </c>
      <c r="BG143" s="156">
        <f t="shared" si="7"/>
        <v>0</v>
      </c>
      <c r="BH143" s="156">
        <f t="shared" si="8"/>
        <v>0</v>
      </c>
      <c r="BI143" s="14" t="s">
        <v>86</v>
      </c>
      <c r="BJ143" s="156">
        <f t="shared" si="9"/>
        <v>0</v>
      </c>
      <c r="BK143" s="14" t="s">
        <v>245</v>
      </c>
      <c r="BL143" s="155" t="s">
        <v>255</v>
      </c>
    </row>
    <row r="144" spans="1:64" s="2" customFormat="1" ht="16.5" customHeight="1">
      <c r="A144" s="26"/>
      <c r="B144" s="143"/>
      <c r="C144" s="157" t="s">
        <v>221</v>
      </c>
      <c r="D144" s="157" t="s">
        <v>246</v>
      </c>
      <c r="E144" s="158" t="s">
        <v>2158</v>
      </c>
      <c r="F144" s="159" t="s">
        <v>2159</v>
      </c>
      <c r="G144" s="160" t="s">
        <v>1785</v>
      </c>
      <c r="H144" s="161">
        <v>0.5</v>
      </c>
      <c r="I144" s="162"/>
      <c r="J144" s="162">
        <f t="shared" si="0"/>
        <v>0</v>
      </c>
      <c r="K144" s="163"/>
      <c r="L144" s="164"/>
      <c r="M144" s="165" t="s">
        <v>1</v>
      </c>
      <c r="N144" s="166" t="s">
        <v>39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Q144" s="155" t="s">
        <v>313</v>
      </c>
      <c r="AS144" s="155" t="s">
        <v>246</v>
      </c>
      <c r="AT144" s="155" t="s">
        <v>86</v>
      </c>
      <c r="AX144" s="14" t="s">
        <v>182</v>
      </c>
      <c r="BD144" s="156">
        <f t="shared" si="4"/>
        <v>0</v>
      </c>
      <c r="BE144" s="156">
        <f t="shared" si="5"/>
        <v>0</v>
      </c>
      <c r="BF144" s="156">
        <f t="shared" si="6"/>
        <v>0</v>
      </c>
      <c r="BG144" s="156">
        <f t="shared" si="7"/>
        <v>0</v>
      </c>
      <c r="BH144" s="156">
        <f t="shared" si="8"/>
        <v>0</v>
      </c>
      <c r="BI144" s="14" t="s">
        <v>86</v>
      </c>
      <c r="BJ144" s="156">
        <f t="shared" si="9"/>
        <v>0</v>
      </c>
      <c r="BK144" s="14" t="s">
        <v>245</v>
      </c>
      <c r="BL144" s="155" t="s">
        <v>7</v>
      </c>
    </row>
    <row r="145" spans="1:64" s="2" customFormat="1" ht="16.5" customHeight="1">
      <c r="A145" s="26"/>
      <c r="B145" s="143"/>
      <c r="C145" s="157" t="s">
        <v>225</v>
      </c>
      <c r="D145" s="157" t="s">
        <v>246</v>
      </c>
      <c r="E145" s="158" t="s">
        <v>2160</v>
      </c>
      <c r="F145" s="159" t="s">
        <v>2161</v>
      </c>
      <c r="G145" s="160" t="s">
        <v>2075</v>
      </c>
      <c r="H145" s="161">
        <v>0.5</v>
      </c>
      <c r="I145" s="162"/>
      <c r="J145" s="162">
        <f t="shared" si="0"/>
        <v>0</v>
      </c>
      <c r="K145" s="163"/>
      <c r="L145" s="164"/>
      <c r="M145" s="165" t="s">
        <v>1</v>
      </c>
      <c r="N145" s="166" t="s">
        <v>39</v>
      </c>
      <c r="O145" s="153">
        <v>0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Q145" s="155" t="s">
        <v>313</v>
      </c>
      <c r="AS145" s="155" t="s">
        <v>246</v>
      </c>
      <c r="AT145" s="155" t="s">
        <v>86</v>
      </c>
      <c r="AX145" s="14" t="s">
        <v>182</v>
      </c>
      <c r="BD145" s="156">
        <f t="shared" si="4"/>
        <v>0</v>
      </c>
      <c r="BE145" s="156">
        <f t="shared" si="5"/>
        <v>0</v>
      </c>
      <c r="BF145" s="156">
        <f t="shared" si="6"/>
        <v>0</v>
      </c>
      <c r="BG145" s="156">
        <f t="shared" si="7"/>
        <v>0</v>
      </c>
      <c r="BH145" s="156">
        <f t="shared" si="8"/>
        <v>0</v>
      </c>
      <c r="BI145" s="14" t="s">
        <v>86</v>
      </c>
      <c r="BJ145" s="156">
        <f t="shared" si="9"/>
        <v>0</v>
      </c>
      <c r="BK145" s="14" t="s">
        <v>245</v>
      </c>
      <c r="BL145" s="155" t="s">
        <v>270</v>
      </c>
    </row>
    <row r="146" spans="1:64" s="2" customFormat="1" ht="16.5" customHeight="1">
      <c r="A146" s="26"/>
      <c r="B146" s="143"/>
      <c r="C146" s="157" t="s">
        <v>229</v>
      </c>
      <c r="D146" s="157" t="s">
        <v>246</v>
      </c>
      <c r="E146" s="158" t="s">
        <v>2162</v>
      </c>
      <c r="F146" s="159" t="s">
        <v>2163</v>
      </c>
      <c r="G146" s="160" t="s">
        <v>2075</v>
      </c>
      <c r="H146" s="161">
        <v>0.5</v>
      </c>
      <c r="I146" s="162"/>
      <c r="J146" s="162">
        <f t="shared" si="0"/>
        <v>0</v>
      </c>
      <c r="K146" s="163"/>
      <c r="L146" s="164"/>
      <c r="M146" s="165" t="s">
        <v>1</v>
      </c>
      <c r="N146" s="166" t="s">
        <v>39</v>
      </c>
      <c r="O146" s="153">
        <v>0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Q146" s="155" t="s">
        <v>313</v>
      </c>
      <c r="AS146" s="155" t="s">
        <v>246</v>
      </c>
      <c r="AT146" s="155" t="s">
        <v>86</v>
      </c>
      <c r="AX146" s="14" t="s">
        <v>182</v>
      </c>
      <c r="BD146" s="156">
        <f t="shared" si="4"/>
        <v>0</v>
      </c>
      <c r="BE146" s="156">
        <f t="shared" si="5"/>
        <v>0</v>
      </c>
      <c r="BF146" s="156">
        <f t="shared" si="6"/>
        <v>0</v>
      </c>
      <c r="BG146" s="156">
        <f t="shared" si="7"/>
        <v>0</v>
      </c>
      <c r="BH146" s="156">
        <f t="shared" si="8"/>
        <v>0</v>
      </c>
      <c r="BI146" s="14" t="s">
        <v>86</v>
      </c>
      <c r="BJ146" s="156">
        <f t="shared" si="9"/>
        <v>0</v>
      </c>
      <c r="BK146" s="14" t="s">
        <v>245</v>
      </c>
      <c r="BL146" s="155" t="s">
        <v>278</v>
      </c>
    </row>
    <row r="147" spans="1:64" s="2" customFormat="1" ht="16.5" customHeight="1">
      <c r="A147" s="26"/>
      <c r="B147" s="143"/>
      <c r="C147" s="157" t="s">
        <v>233</v>
      </c>
      <c r="D147" s="157" t="s">
        <v>246</v>
      </c>
      <c r="E147" s="158" t="s">
        <v>2164</v>
      </c>
      <c r="F147" s="159" t="s">
        <v>2165</v>
      </c>
      <c r="G147" s="160" t="s">
        <v>2075</v>
      </c>
      <c r="H147" s="161">
        <v>0.5</v>
      </c>
      <c r="I147" s="162"/>
      <c r="J147" s="162">
        <f t="shared" si="0"/>
        <v>0</v>
      </c>
      <c r="K147" s="163"/>
      <c r="L147" s="164"/>
      <c r="M147" s="165" t="s">
        <v>1</v>
      </c>
      <c r="N147" s="166" t="s">
        <v>39</v>
      </c>
      <c r="O147" s="153">
        <v>0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Q147" s="155" t="s">
        <v>313</v>
      </c>
      <c r="AS147" s="155" t="s">
        <v>246</v>
      </c>
      <c r="AT147" s="155" t="s">
        <v>86</v>
      </c>
      <c r="AX147" s="14" t="s">
        <v>182</v>
      </c>
      <c r="BD147" s="156">
        <f t="shared" si="4"/>
        <v>0</v>
      </c>
      <c r="BE147" s="156">
        <f t="shared" si="5"/>
        <v>0</v>
      </c>
      <c r="BF147" s="156">
        <f t="shared" si="6"/>
        <v>0</v>
      </c>
      <c r="BG147" s="156">
        <f t="shared" si="7"/>
        <v>0</v>
      </c>
      <c r="BH147" s="156">
        <f t="shared" si="8"/>
        <v>0</v>
      </c>
      <c r="BI147" s="14" t="s">
        <v>86</v>
      </c>
      <c r="BJ147" s="156">
        <f t="shared" si="9"/>
        <v>0</v>
      </c>
      <c r="BK147" s="14" t="s">
        <v>245</v>
      </c>
      <c r="BL147" s="155" t="s">
        <v>286</v>
      </c>
    </row>
    <row r="148" spans="1:64" s="2" customFormat="1" ht="16.5" customHeight="1">
      <c r="A148" s="26"/>
      <c r="B148" s="143"/>
      <c r="C148" s="157" t="s">
        <v>237</v>
      </c>
      <c r="D148" s="157" t="s">
        <v>246</v>
      </c>
      <c r="E148" s="158" t="s">
        <v>2166</v>
      </c>
      <c r="F148" s="159" t="s">
        <v>2167</v>
      </c>
      <c r="G148" s="160" t="s">
        <v>1785</v>
      </c>
      <c r="H148" s="161">
        <v>0.5</v>
      </c>
      <c r="I148" s="162"/>
      <c r="J148" s="162">
        <f t="shared" si="0"/>
        <v>0</v>
      </c>
      <c r="K148" s="163"/>
      <c r="L148" s="164"/>
      <c r="M148" s="165" t="s">
        <v>1</v>
      </c>
      <c r="N148" s="166" t="s">
        <v>39</v>
      </c>
      <c r="O148" s="153">
        <v>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Q148" s="155" t="s">
        <v>313</v>
      </c>
      <c r="AS148" s="155" t="s">
        <v>246</v>
      </c>
      <c r="AT148" s="155" t="s">
        <v>86</v>
      </c>
      <c r="AX148" s="14" t="s">
        <v>182</v>
      </c>
      <c r="BD148" s="156">
        <f t="shared" si="4"/>
        <v>0</v>
      </c>
      <c r="BE148" s="156">
        <f t="shared" si="5"/>
        <v>0</v>
      </c>
      <c r="BF148" s="156">
        <f t="shared" si="6"/>
        <v>0</v>
      </c>
      <c r="BG148" s="156">
        <f t="shared" si="7"/>
        <v>0</v>
      </c>
      <c r="BH148" s="156">
        <f t="shared" si="8"/>
        <v>0</v>
      </c>
      <c r="BI148" s="14" t="s">
        <v>86</v>
      </c>
      <c r="BJ148" s="156">
        <f t="shared" si="9"/>
        <v>0</v>
      </c>
      <c r="BK148" s="14" t="s">
        <v>245</v>
      </c>
      <c r="BL148" s="155" t="s">
        <v>296</v>
      </c>
    </row>
    <row r="149" spans="1:64" s="2" customFormat="1" ht="16.5" customHeight="1">
      <c r="A149" s="26"/>
      <c r="B149" s="143"/>
      <c r="C149" s="144" t="s">
        <v>241</v>
      </c>
      <c r="D149" s="144" t="s">
        <v>184</v>
      </c>
      <c r="E149" s="145" t="s">
        <v>2168</v>
      </c>
      <c r="F149" s="146" t="s">
        <v>2169</v>
      </c>
      <c r="G149" s="147" t="s">
        <v>1785</v>
      </c>
      <c r="H149" s="148">
        <v>0.5</v>
      </c>
      <c r="I149" s="149"/>
      <c r="J149" s="149">
        <f t="shared" si="0"/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 t="shared" si="1"/>
        <v>0</v>
      </c>
      <c r="Q149" s="153">
        <v>1.7000000000000001E-4</v>
      </c>
      <c r="R149" s="153">
        <f t="shared" si="2"/>
        <v>8.5000000000000006E-5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Q149" s="155" t="s">
        <v>245</v>
      </c>
      <c r="AS149" s="155" t="s">
        <v>184</v>
      </c>
      <c r="AT149" s="155" t="s">
        <v>86</v>
      </c>
      <c r="AX149" s="14" t="s">
        <v>182</v>
      </c>
      <c r="BD149" s="156">
        <f t="shared" si="4"/>
        <v>0</v>
      </c>
      <c r="BE149" s="156">
        <f t="shared" si="5"/>
        <v>0</v>
      </c>
      <c r="BF149" s="156">
        <f t="shared" si="6"/>
        <v>0</v>
      </c>
      <c r="BG149" s="156">
        <f t="shared" si="7"/>
        <v>0</v>
      </c>
      <c r="BH149" s="156">
        <f t="shared" si="8"/>
        <v>0</v>
      </c>
      <c r="BI149" s="14" t="s">
        <v>86</v>
      </c>
      <c r="BJ149" s="156">
        <f t="shared" si="9"/>
        <v>0</v>
      </c>
      <c r="BK149" s="14" t="s">
        <v>245</v>
      </c>
      <c r="BL149" s="155" t="s">
        <v>305</v>
      </c>
    </row>
    <row r="150" spans="1:64" s="12" customFormat="1" ht="22.9" customHeight="1">
      <c r="B150" s="131"/>
      <c r="D150" s="132" t="s">
        <v>72</v>
      </c>
      <c r="E150" s="141" t="s">
        <v>1791</v>
      </c>
      <c r="F150" s="141" t="s">
        <v>1792</v>
      </c>
      <c r="J150" s="142">
        <f>BJ150</f>
        <v>0</v>
      </c>
      <c r="L150" s="131"/>
      <c r="M150" s="135"/>
      <c r="N150" s="136"/>
      <c r="O150" s="136"/>
      <c r="P150" s="137">
        <f>P151</f>
        <v>0</v>
      </c>
      <c r="Q150" s="136"/>
      <c r="R150" s="137">
        <f>R151</f>
        <v>2.3820000000000001E-2</v>
      </c>
      <c r="S150" s="136"/>
      <c r="T150" s="138">
        <f>T151</f>
        <v>0</v>
      </c>
      <c r="AQ150" s="132" t="s">
        <v>86</v>
      </c>
      <c r="AS150" s="139" t="s">
        <v>72</v>
      </c>
      <c r="AT150" s="139" t="s">
        <v>80</v>
      </c>
      <c r="AX150" s="132" t="s">
        <v>182</v>
      </c>
      <c r="BJ150" s="140">
        <f>BJ151</f>
        <v>0</v>
      </c>
    </row>
    <row r="151" spans="1:64" s="2" customFormat="1" ht="16.5" customHeight="1">
      <c r="A151" s="26"/>
      <c r="B151" s="143"/>
      <c r="C151" s="144" t="s">
        <v>245</v>
      </c>
      <c r="D151" s="144" t="s">
        <v>184</v>
      </c>
      <c r="E151" s="145" t="s">
        <v>2170</v>
      </c>
      <c r="F151" s="146" t="s">
        <v>2171</v>
      </c>
      <c r="G151" s="147" t="s">
        <v>1785</v>
      </c>
      <c r="H151" s="148">
        <v>0.5</v>
      </c>
      <c r="I151" s="149"/>
      <c r="J151" s="149">
        <f>ROUND(I151*H151,2)</f>
        <v>0</v>
      </c>
      <c r="K151" s="150"/>
      <c r="L151" s="27"/>
      <c r="M151" s="151" t="s">
        <v>1</v>
      </c>
      <c r="N151" s="152" t="s">
        <v>39</v>
      </c>
      <c r="O151" s="153">
        <v>0</v>
      </c>
      <c r="P151" s="153">
        <f>O151*H151</f>
        <v>0</v>
      </c>
      <c r="Q151" s="153">
        <v>4.7640000000000002E-2</v>
      </c>
      <c r="R151" s="153">
        <f>Q151*H151</f>
        <v>2.3820000000000001E-2</v>
      </c>
      <c r="S151" s="153">
        <v>0</v>
      </c>
      <c r="T151" s="154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Q151" s="155" t="s">
        <v>245</v>
      </c>
      <c r="AS151" s="155" t="s">
        <v>184</v>
      </c>
      <c r="AT151" s="155" t="s">
        <v>86</v>
      </c>
      <c r="AX151" s="14" t="s">
        <v>182</v>
      </c>
      <c r="BD151" s="156">
        <f>IF(N151="základná",J151,0)</f>
        <v>0</v>
      </c>
      <c r="BE151" s="156">
        <f>IF(N151="znížená",J151,0)</f>
        <v>0</v>
      </c>
      <c r="BF151" s="156">
        <f>IF(N151="zákl. prenesená",J151,0)</f>
        <v>0</v>
      </c>
      <c r="BG151" s="156">
        <f>IF(N151="zníž. prenesená",J151,0)</f>
        <v>0</v>
      </c>
      <c r="BH151" s="156">
        <f>IF(N151="nulová",J151,0)</f>
        <v>0</v>
      </c>
      <c r="BI151" s="14" t="s">
        <v>86</v>
      </c>
      <c r="BJ151" s="156">
        <f>ROUND(I151*H151,2)</f>
        <v>0</v>
      </c>
      <c r="BK151" s="14" t="s">
        <v>245</v>
      </c>
      <c r="BL151" s="155" t="s">
        <v>313</v>
      </c>
    </row>
    <row r="152" spans="1:64" s="12" customFormat="1" ht="22.9" customHeight="1">
      <c r="B152" s="131"/>
      <c r="D152" s="132" t="s">
        <v>72</v>
      </c>
      <c r="E152" s="141" t="s">
        <v>1800</v>
      </c>
      <c r="F152" s="141" t="s">
        <v>1801</v>
      </c>
      <c r="J152" s="142">
        <f>BJ152</f>
        <v>0</v>
      </c>
      <c r="L152" s="131"/>
      <c r="M152" s="135"/>
      <c r="N152" s="136"/>
      <c r="O152" s="136"/>
      <c r="P152" s="137">
        <f>SUM(P153:P155)</f>
        <v>0</v>
      </c>
      <c r="Q152" s="136"/>
      <c r="R152" s="137">
        <f>SUM(R153:R155)</f>
        <v>1.52E-2</v>
      </c>
      <c r="S152" s="136"/>
      <c r="T152" s="138">
        <f>SUM(T153:T155)</f>
        <v>0</v>
      </c>
      <c r="AQ152" s="132" t="s">
        <v>86</v>
      </c>
      <c r="AS152" s="139" t="s">
        <v>72</v>
      </c>
      <c r="AT152" s="139" t="s">
        <v>80</v>
      </c>
      <c r="AX152" s="132" t="s">
        <v>182</v>
      </c>
      <c r="BJ152" s="140">
        <f>SUM(BJ153:BJ155)</f>
        <v>0</v>
      </c>
    </row>
    <row r="153" spans="1:64" s="2" customFormat="1" ht="24" customHeight="1">
      <c r="A153" s="26"/>
      <c r="B153" s="143"/>
      <c r="C153" s="144" t="s">
        <v>251</v>
      </c>
      <c r="D153" s="144" t="s">
        <v>184</v>
      </c>
      <c r="E153" s="145" t="s">
        <v>2172</v>
      </c>
      <c r="F153" s="146" t="s">
        <v>2173</v>
      </c>
      <c r="G153" s="147" t="s">
        <v>198</v>
      </c>
      <c r="H153" s="148">
        <v>2.5</v>
      </c>
      <c r="I153" s="149"/>
      <c r="J153" s="149">
        <f>ROUND(I153*H153,2)</f>
        <v>0</v>
      </c>
      <c r="K153" s="150"/>
      <c r="L153" s="27"/>
      <c r="M153" s="151" t="s">
        <v>1</v>
      </c>
      <c r="N153" s="152" t="s">
        <v>39</v>
      </c>
      <c r="O153" s="153">
        <v>0</v>
      </c>
      <c r="P153" s="153">
        <f>O153*H153</f>
        <v>0</v>
      </c>
      <c r="Q153" s="153">
        <v>2.96E-3</v>
      </c>
      <c r="R153" s="153">
        <f>Q153*H153</f>
        <v>7.4000000000000003E-3</v>
      </c>
      <c r="S153" s="153">
        <v>0</v>
      </c>
      <c r="T153" s="154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Q153" s="155" t="s">
        <v>245</v>
      </c>
      <c r="AS153" s="155" t="s">
        <v>184</v>
      </c>
      <c r="AT153" s="155" t="s">
        <v>86</v>
      </c>
      <c r="AX153" s="14" t="s">
        <v>182</v>
      </c>
      <c r="BD153" s="156">
        <f>IF(N153="základná",J153,0)</f>
        <v>0</v>
      </c>
      <c r="BE153" s="156">
        <f>IF(N153="znížená",J153,0)</f>
        <v>0</v>
      </c>
      <c r="BF153" s="156">
        <f>IF(N153="zákl. prenesená",J153,0)</f>
        <v>0</v>
      </c>
      <c r="BG153" s="156">
        <f>IF(N153="zníž. prenesená",J153,0)</f>
        <v>0</v>
      </c>
      <c r="BH153" s="156">
        <f>IF(N153="nulová",J153,0)</f>
        <v>0</v>
      </c>
      <c r="BI153" s="14" t="s">
        <v>86</v>
      </c>
      <c r="BJ153" s="156">
        <f>ROUND(I153*H153,2)</f>
        <v>0</v>
      </c>
      <c r="BK153" s="14" t="s">
        <v>245</v>
      </c>
      <c r="BL153" s="155" t="s">
        <v>321</v>
      </c>
    </row>
    <row r="154" spans="1:64" s="2" customFormat="1" ht="24" customHeight="1">
      <c r="A154" s="26"/>
      <c r="B154" s="143"/>
      <c r="C154" s="144" t="s">
        <v>255</v>
      </c>
      <c r="D154" s="144" t="s">
        <v>184</v>
      </c>
      <c r="E154" s="145" t="s">
        <v>2174</v>
      </c>
      <c r="F154" s="146" t="s">
        <v>2175</v>
      </c>
      <c r="G154" s="147" t="s">
        <v>198</v>
      </c>
      <c r="H154" s="148">
        <v>2</v>
      </c>
      <c r="I154" s="149"/>
      <c r="J154" s="149">
        <f>ROUND(I154*H154,2)</f>
        <v>0</v>
      </c>
      <c r="K154" s="150"/>
      <c r="L154" s="27"/>
      <c r="M154" s="151" t="s">
        <v>1</v>
      </c>
      <c r="N154" s="152" t="s">
        <v>39</v>
      </c>
      <c r="O154" s="153">
        <v>0</v>
      </c>
      <c r="P154" s="153">
        <f>O154*H154</f>
        <v>0</v>
      </c>
      <c r="Q154" s="153">
        <v>3.8999999999999998E-3</v>
      </c>
      <c r="R154" s="153">
        <f>Q154*H154</f>
        <v>7.7999999999999996E-3</v>
      </c>
      <c r="S154" s="153">
        <v>0</v>
      </c>
      <c r="T154" s="154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Q154" s="155" t="s">
        <v>245</v>
      </c>
      <c r="AS154" s="155" t="s">
        <v>184</v>
      </c>
      <c r="AT154" s="155" t="s">
        <v>86</v>
      </c>
      <c r="AX154" s="14" t="s">
        <v>182</v>
      </c>
      <c r="BD154" s="156">
        <f>IF(N154="základná",J154,0)</f>
        <v>0</v>
      </c>
      <c r="BE154" s="156">
        <f>IF(N154="znížená",J154,0)</f>
        <v>0</v>
      </c>
      <c r="BF154" s="156">
        <f>IF(N154="zákl. prenesená",J154,0)</f>
        <v>0</v>
      </c>
      <c r="BG154" s="156">
        <f>IF(N154="zníž. prenesená",J154,0)</f>
        <v>0</v>
      </c>
      <c r="BH154" s="156">
        <f>IF(N154="nulová",J154,0)</f>
        <v>0</v>
      </c>
      <c r="BI154" s="14" t="s">
        <v>86</v>
      </c>
      <c r="BJ154" s="156">
        <f>ROUND(I154*H154,2)</f>
        <v>0</v>
      </c>
      <c r="BK154" s="14" t="s">
        <v>245</v>
      </c>
      <c r="BL154" s="155" t="s">
        <v>329</v>
      </c>
    </row>
    <row r="155" spans="1:64" s="2" customFormat="1" ht="24" customHeight="1">
      <c r="A155" s="26"/>
      <c r="B155" s="143"/>
      <c r="C155" s="144" t="s">
        <v>259</v>
      </c>
      <c r="D155" s="144" t="s">
        <v>184</v>
      </c>
      <c r="E155" s="145" t="s">
        <v>2176</v>
      </c>
      <c r="F155" s="146" t="s">
        <v>2177</v>
      </c>
      <c r="G155" s="147" t="s">
        <v>198</v>
      </c>
      <c r="H155" s="148">
        <v>4.5</v>
      </c>
      <c r="I155" s="149"/>
      <c r="J155" s="149">
        <f>ROUND(I155*H155,2)</f>
        <v>0</v>
      </c>
      <c r="K155" s="150"/>
      <c r="L155" s="27"/>
      <c r="M155" s="151" t="s">
        <v>1</v>
      </c>
      <c r="N155" s="152" t="s">
        <v>39</v>
      </c>
      <c r="O155" s="153">
        <v>0</v>
      </c>
      <c r="P155" s="153">
        <f>O155*H155</f>
        <v>0</v>
      </c>
      <c r="Q155" s="153">
        <v>0</v>
      </c>
      <c r="R155" s="153">
        <f>Q155*H155</f>
        <v>0</v>
      </c>
      <c r="S155" s="153">
        <v>0</v>
      </c>
      <c r="T155" s="154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Q155" s="155" t="s">
        <v>245</v>
      </c>
      <c r="AS155" s="155" t="s">
        <v>184</v>
      </c>
      <c r="AT155" s="155" t="s">
        <v>86</v>
      </c>
      <c r="AX155" s="14" t="s">
        <v>182</v>
      </c>
      <c r="BD155" s="156">
        <f>IF(N155="základná",J155,0)</f>
        <v>0</v>
      </c>
      <c r="BE155" s="156">
        <f>IF(N155="znížená",J155,0)</f>
        <v>0</v>
      </c>
      <c r="BF155" s="156">
        <f>IF(N155="zákl. prenesená",J155,0)</f>
        <v>0</v>
      </c>
      <c r="BG155" s="156">
        <f>IF(N155="zníž. prenesená",J155,0)</f>
        <v>0</v>
      </c>
      <c r="BH155" s="156">
        <f>IF(N155="nulová",J155,0)</f>
        <v>0</v>
      </c>
      <c r="BI155" s="14" t="s">
        <v>86</v>
      </c>
      <c r="BJ155" s="156">
        <f>ROUND(I155*H155,2)</f>
        <v>0</v>
      </c>
      <c r="BK155" s="14" t="s">
        <v>245</v>
      </c>
      <c r="BL155" s="155" t="s">
        <v>337</v>
      </c>
    </row>
    <row r="156" spans="1:64" s="12" customFormat="1" ht="22.9" customHeight="1">
      <c r="B156" s="131"/>
      <c r="D156" s="132" t="s">
        <v>72</v>
      </c>
      <c r="E156" s="141" t="s">
        <v>1820</v>
      </c>
      <c r="F156" s="141" t="s">
        <v>1821</v>
      </c>
      <c r="J156" s="142">
        <f>BJ156</f>
        <v>0</v>
      </c>
      <c r="L156" s="131"/>
      <c r="M156" s="135"/>
      <c r="N156" s="136"/>
      <c r="O156" s="136"/>
      <c r="P156" s="137">
        <f>SUM(P157:P165)</f>
        <v>0</v>
      </c>
      <c r="Q156" s="136"/>
      <c r="R156" s="137">
        <f>SUM(R157:R165)</f>
        <v>5.0250000000000008E-3</v>
      </c>
      <c r="S156" s="136"/>
      <c r="T156" s="138">
        <f>SUM(T157:T165)</f>
        <v>0</v>
      </c>
      <c r="AQ156" s="132" t="s">
        <v>86</v>
      </c>
      <c r="AS156" s="139" t="s">
        <v>72</v>
      </c>
      <c r="AT156" s="139" t="s">
        <v>80</v>
      </c>
      <c r="AX156" s="132" t="s">
        <v>182</v>
      </c>
      <c r="BJ156" s="140">
        <f>SUM(BJ157:BJ165)</f>
        <v>0</v>
      </c>
    </row>
    <row r="157" spans="1:64" s="2" customFormat="1" ht="24" customHeight="1">
      <c r="A157" s="26"/>
      <c r="B157" s="143"/>
      <c r="C157" s="144" t="s">
        <v>7</v>
      </c>
      <c r="D157" s="144" t="s">
        <v>184</v>
      </c>
      <c r="E157" s="145" t="s">
        <v>2178</v>
      </c>
      <c r="F157" s="146" t="s">
        <v>2179</v>
      </c>
      <c r="G157" s="147" t="s">
        <v>1797</v>
      </c>
      <c r="H157" s="148">
        <v>3</v>
      </c>
      <c r="I157" s="149"/>
      <c r="J157" s="149">
        <f t="shared" ref="J157:J165" si="10">ROUND(I157*H157,2)</f>
        <v>0</v>
      </c>
      <c r="K157" s="150"/>
      <c r="L157" s="27"/>
      <c r="M157" s="151" t="s">
        <v>1</v>
      </c>
      <c r="N157" s="152" t="s">
        <v>39</v>
      </c>
      <c r="O157" s="153">
        <v>0</v>
      </c>
      <c r="P157" s="153">
        <f t="shared" ref="P157:P165" si="11">O157*H157</f>
        <v>0</v>
      </c>
      <c r="Q157" s="153">
        <v>2.4000000000000001E-4</v>
      </c>
      <c r="R157" s="153">
        <f t="shared" ref="R157:R165" si="12">Q157*H157</f>
        <v>7.2000000000000005E-4</v>
      </c>
      <c r="S157" s="153">
        <v>0</v>
      </c>
      <c r="T157" s="154">
        <f t="shared" ref="T157:T165" si="13"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Q157" s="155" t="s">
        <v>245</v>
      </c>
      <c r="AS157" s="155" t="s">
        <v>184</v>
      </c>
      <c r="AT157" s="155" t="s">
        <v>86</v>
      </c>
      <c r="AX157" s="14" t="s">
        <v>182</v>
      </c>
      <c r="BD157" s="156">
        <f t="shared" ref="BD157:BD165" si="14">IF(N157="základná",J157,0)</f>
        <v>0</v>
      </c>
      <c r="BE157" s="156">
        <f t="shared" ref="BE157:BE165" si="15">IF(N157="znížená",J157,0)</f>
        <v>0</v>
      </c>
      <c r="BF157" s="156">
        <f t="shared" ref="BF157:BF165" si="16">IF(N157="zákl. prenesená",J157,0)</f>
        <v>0</v>
      </c>
      <c r="BG157" s="156">
        <f t="shared" ref="BG157:BG165" si="17">IF(N157="zníž. prenesená",J157,0)</f>
        <v>0</v>
      </c>
      <c r="BH157" s="156">
        <f t="shared" ref="BH157:BH165" si="18">IF(N157="nulová",J157,0)</f>
        <v>0</v>
      </c>
      <c r="BI157" s="14" t="s">
        <v>86</v>
      </c>
      <c r="BJ157" s="156">
        <f t="shared" ref="BJ157:BJ165" si="19">ROUND(I157*H157,2)</f>
        <v>0</v>
      </c>
      <c r="BK157" s="14" t="s">
        <v>245</v>
      </c>
      <c r="BL157" s="155" t="s">
        <v>345</v>
      </c>
    </row>
    <row r="158" spans="1:64" s="2" customFormat="1" ht="16.5" customHeight="1">
      <c r="A158" s="26"/>
      <c r="B158" s="143"/>
      <c r="C158" s="144" t="s">
        <v>266</v>
      </c>
      <c r="D158" s="144" t="s">
        <v>184</v>
      </c>
      <c r="E158" s="145" t="s">
        <v>2180</v>
      </c>
      <c r="F158" s="146" t="s">
        <v>2181</v>
      </c>
      <c r="G158" s="147" t="s">
        <v>1797</v>
      </c>
      <c r="H158" s="148">
        <v>0.5</v>
      </c>
      <c r="I158" s="149"/>
      <c r="J158" s="149">
        <f t="shared" si="10"/>
        <v>0</v>
      </c>
      <c r="K158" s="150"/>
      <c r="L158" s="27"/>
      <c r="M158" s="151" t="s">
        <v>1</v>
      </c>
      <c r="N158" s="152" t="s">
        <v>39</v>
      </c>
      <c r="O158" s="153">
        <v>0</v>
      </c>
      <c r="P158" s="153">
        <f t="shared" si="11"/>
        <v>0</v>
      </c>
      <c r="Q158" s="153">
        <v>6.4000000000000005E-4</v>
      </c>
      <c r="R158" s="153">
        <f t="shared" si="12"/>
        <v>3.2000000000000003E-4</v>
      </c>
      <c r="S158" s="153">
        <v>0</v>
      </c>
      <c r="T158" s="154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Q158" s="155" t="s">
        <v>245</v>
      </c>
      <c r="AS158" s="155" t="s">
        <v>184</v>
      </c>
      <c r="AT158" s="155" t="s">
        <v>86</v>
      </c>
      <c r="AX158" s="14" t="s">
        <v>182</v>
      </c>
      <c r="BD158" s="156">
        <f t="shared" si="14"/>
        <v>0</v>
      </c>
      <c r="BE158" s="156">
        <f t="shared" si="15"/>
        <v>0</v>
      </c>
      <c r="BF158" s="156">
        <f t="shared" si="16"/>
        <v>0</v>
      </c>
      <c r="BG158" s="156">
        <f t="shared" si="17"/>
        <v>0</v>
      </c>
      <c r="BH158" s="156">
        <f t="shared" si="18"/>
        <v>0</v>
      </c>
      <c r="BI158" s="14" t="s">
        <v>86</v>
      </c>
      <c r="BJ158" s="156">
        <f t="shared" si="19"/>
        <v>0</v>
      </c>
      <c r="BK158" s="14" t="s">
        <v>245</v>
      </c>
      <c r="BL158" s="155" t="s">
        <v>353</v>
      </c>
    </row>
    <row r="159" spans="1:64" s="2" customFormat="1" ht="16.5" customHeight="1">
      <c r="A159" s="26"/>
      <c r="B159" s="143"/>
      <c r="C159" s="144" t="s">
        <v>270</v>
      </c>
      <c r="D159" s="144" t="s">
        <v>184</v>
      </c>
      <c r="E159" s="145" t="s">
        <v>2182</v>
      </c>
      <c r="F159" s="146" t="s">
        <v>2183</v>
      </c>
      <c r="G159" s="147" t="s">
        <v>1797</v>
      </c>
      <c r="H159" s="148">
        <v>0.5</v>
      </c>
      <c r="I159" s="149"/>
      <c r="J159" s="149">
        <f t="shared" si="10"/>
        <v>0</v>
      </c>
      <c r="K159" s="150"/>
      <c r="L159" s="27"/>
      <c r="M159" s="151" t="s">
        <v>1</v>
      </c>
      <c r="N159" s="152" t="s">
        <v>39</v>
      </c>
      <c r="O159" s="153">
        <v>0</v>
      </c>
      <c r="P159" s="153">
        <f t="shared" si="11"/>
        <v>0</v>
      </c>
      <c r="Q159" s="153">
        <v>1E-3</v>
      </c>
      <c r="R159" s="153">
        <f t="shared" si="12"/>
        <v>5.0000000000000001E-4</v>
      </c>
      <c r="S159" s="153">
        <v>0</v>
      </c>
      <c r="T159" s="154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Q159" s="155" t="s">
        <v>245</v>
      </c>
      <c r="AS159" s="155" t="s">
        <v>184</v>
      </c>
      <c r="AT159" s="155" t="s">
        <v>86</v>
      </c>
      <c r="AX159" s="14" t="s">
        <v>182</v>
      </c>
      <c r="BD159" s="156">
        <f t="shared" si="14"/>
        <v>0</v>
      </c>
      <c r="BE159" s="156">
        <f t="shared" si="15"/>
        <v>0</v>
      </c>
      <c r="BF159" s="156">
        <f t="shared" si="16"/>
        <v>0</v>
      </c>
      <c r="BG159" s="156">
        <f t="shared" si="17"/>
        <v>0</v>
      </c>
      <c r="BH159" s="156">
        <f t="shared" si="18"/>
        <v>0</v>
      </c>
      <c r="BI159" s="14" t="s">
        <v>86</v>
      </c>
      <c r="BJ159" s="156">
        <f t="shared" si="19"/>
        <v>0</v>
      </c>
      <c r="BK159" s="14" t="s">
        <v>245</v>
      </c>
      <c r="BL159" s="155" t="s">
        <v>361</v>
      </c>
    </row>
    <row r="160" spans="1:64" s="2" customFormat="1" ht="16.5" customHeight="1">
      <c r="A160" s="26"/>
      <c r="B160" s="143"/>
      <c r="C160" s="144" t="s">
        <v>274</v>
      </c>
      <c r="D160" s="144" t="s">
        <v>184</v>
      </c>
      <c r="E160" s="145" t="s">
        <v>1832</v>
      </c>
      <c r="F160" s="146" t="s">
        <v>1833</v>
      </c>
      <c r="G160" s="147" t="s">
        <v>1797</v>
      </c>
      <c r="H160" s="148">
        <v>2</v>
      </c>
      <c r="I160" s="149"/>
      <c r="J160" s="149">
        <f t="shared" si="10"/>
        <v>0</v>
      </c>
      <c r="K160" s="150"/>
      <c r="L160" s="27"/>
      <c r="M160" s="151" t="s">
        <v>1</v>
      </c>
      <c r="N160" s="152" t="s">
        <v>39</v>
      </c>
      <c r="O160" s="153">
        <v>0</v>
      </c>
      <c r="P160" s="153">
        <f t="shared" si="11"/>
        <v>0</v>
      </c>
      <c r="Q160" s="153">
        <v>4.6000000000000001E-4</v>
      </c>
      <c r="R160" s="153">
        <f t="shared" si="12"/>
        <v>9.2000000000000003E-4</v>
      </c>
      <c r="S160" s="153">
        <v>0</v>
      </c>
      <c r="T160" s="154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Q160" s="155" t="s">
        <v>245</v>
      </c>
      <c r="AS160" s="155" t="s">
        <v>184</v>
      </c>
      <c r="AT160" s="155" t="s">
        <v>86</v>
      </c>
      <c r="AX160" s="14" t="s">
        <v>182</v>
      </c>
      <c r="BD160" s="156">
        <f t="shared" si="14"/>
        <v>0</v>
      </c>
      <c r="BE160" s="156">
        <f t="shared" si="15"/>
        <v>0</v>
      </c>
      <c r="BF160" s="156">
        <f t="shared" si="16"/>
        <v>0</v>
      </c>
      <c r="BG160" s="156">
        <f t="shared" si="17"/>
        <v>0</v>
      </c>
      <c r="BH160" s="156">
        <f t="shared" si="18"/>
        <v>0</v>
      </c>
      <c r="BI160" s="14" t="s">
        <v>86</v>
      </c>
      <c r="BJ160" s="156">
        <f t="shared" si="19"/>
        <v>0</v>
      </c>
      <c r="BK160" s="14" t="s">
        <v>245</v>
      </c>
      <c r="BL160" s="155" t="s">
        <v>369</v>
      </c>
    </row>
    <row r="161" spans="1:64" s="2" customFormat="1" ht="16.5" customHeight="1">
      <c r="A161" s="26"/>
      <c r="B161" s="143"/>
      <c r="C161" s="144" t="s">
        <v>278</v>
      </c>
      <c r="D161" s="144" t="s">
        <v>184</v>
      </c>
      <c r="E161" s="145" t="s">
        <v>2184</v>
      </c>
      <c r="F161" s="146" t="s">
        <v>2185</v>
      </c>
      <c r="G161" s="147" t="s">
        <v>1797</v>
      </c>
      <c r="H161" s="148">
        <v>0.5</v>
      </c>
      <c r="I161" s="149"/>
      <c r="J161" s="149">
        <f t="shared" si="10"/>
        <v>0</v>
      </c>
      <c r="K161" s="150"/>
      <c r="L161" s="27"/>
      <c r="M161" s="151" t="s">
        <v>1</v>
      </c>
      <c r="N161" s="152" t="s">
        <v>39</v>
      </c>
      <c r="O161" s="153">
        <v>0</v>
      </c>
      <c r="P161" s="153">
        <f t="shared" si="11"/>
        <v>0</v>
      </c>
      <c r="Q161" s="153">
        <v>4.0000000000000003E-5</v>
      </c>
      <c r="R161" s="153">
        <f t="shared" si="12"/>
        <v>2.0000000000000002E-5</v>
      </c>
      <c r="S161" s="153">
        <v>0</v>
      </c>
      <c r="T161" s="154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Q161" s="155" t="s">
        <v>245</v>
      </c>
      <c r="AS161" s="155" t="s">
        <v>184</v>
      </c>
      <c r="AT161" s="155" t="s">
        <v>86</v>
      </c>
      <c r="AX161" s="14" t="s">
        <v>182</v>
      </c>
      <c r="BD161" s="156">
        <f t="shared" si="14"/>
        <v>0</v>
      </c>
      <c r="BE161" s="156">
        <f t="shared" si="15"/>
        <v>0</v>
      </c>
      <c r="BF161" s="156">
        <f t="shared" si="16"/>
        <v>0</v>
      </c>
      <c r="BG161" s="156">
        <f t="shared" si="17"/>
        <v>0</v>
      </c>
      <c r="BH161" s="156">
        <f t="shared" si="18"/>
        <v>0</v>
      </c>
      <c r="BI161" s="14" t="s">
        <v>86</v>
      </c>
      <c r="BJ161" s="156">
        <f t="shared" si="19"/>
        <v>0</v>
      </c>
      <c r="BK161" s="14" t="s">
        <v>245</v>
      </c>
      <c r="BL161" s="155" t="s">
        <v>377</v>
      </c>
    </row>
    <row r="162" spans="1:64" s="2" customFormat="1" ht="24" customHeight="1">
      <c r="A162" s="26"/>
      <c r="B162" s="143"/>
      <c r="C162" s="144" t="s">
        <v>282</v>
      </c>
      <c r="D162" s="144" t="s">
        <v>184</v>
      </c>
      <c r="E162" s="145" t="s">
        <v>2186</v>
      </c>
      <c r="F162" s="146" t="s">
        <v>2187</v>
      </c>
      <c r="G162" s="147" t="s">
        <v>1797</v>
      </c>
      <c r="H162" s="148">
        <v>1.5</v>
      </c>
      <c r="I162" s="149"/>
      <c r="J162" s="149">
        <f t="shared" si="10"/>
        <v>0</v>
      </c>
      <c r="K162" s="150"/>
      <c r="L162" s="27"/>
      <c r="M162" s="151" t="s">
        <v>1</v>
      </c>
      <c r="N162" s="152" t="s">
        <v>39</v>
      </c>
      <c r="O162" s="153">
        <v>0</v>
      </c>
      <c r="P162" s="153">
        <f t="shared" si="11"/>
        <v>0</v>
      </c>
      <c r="Q162" s="153">
        <v>7.9000000000000001E-4</v>
      </c>
      <c r="R162" s="153">
        <f t="shared" si="12"/>
        <v>1.1850000000000001E-3</v>
      </c>
      <c r="S162" s="153">
        <v>0</v>
      </c>
      <c r="T162" s="154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Q162" s="155" t="s">
        <v>245</v>
      </c>
      <c r="AS162" s="155" t="s">
        <v>184</v>
      </c>
      <c r="AT162" s="155" t="s">
        <v>86</v>
      </c>
      <c r="AX162" s="14" t="s">
        <v>182</v>
      </c>
      <c r="BD162" s="156">
        <f t="shared" si="14"/>
        <v>0</v>
      </c>
      <c r="BE162" s="156">
        <f t="shared" si="15"/>
        <v>0</v>
      </c>
      <c r="BF162" s="156">
        <f t="shared" si="16"/>
        <v>0</v>
      </c>
      <c r="BG162" s="156">
        <f t="shared" si="17"/>
        <v>0</v>
      </c>
      <c r="BH162" s="156">
        <f t="shared" si="18"/>
        <v>0</v>
      </c>
      <c r="BI162" s="14" t="s">
        <v>86</v>
      </c>
      <c r="BJ162" s="156">
        <f t="shared" si="19"/>
        <v>0</v>
      </c>
      <c r="BK162" s="14" t="s">
        <v>245</v>
      </c>
      <c r="BL162" s="155" t="s">
        <v>385</v>
      </c>
    </row>
    <row r="163" spans="1:64" s="2" customFormat="1" ht="16.5" customHeight="1">
      <c r="A163" s="26"/>
      <c r="B163" s="143"/>
      <c r="C163" s="144" t="s">
        <v>286</v>
      </c>
      <c r="D163" s="144" t="s">
        <v>184</v>
      </c>
      <c r="E163" s="145" t="s">
        <v>2188</v>
      </c>
      <c r="F163" s="146" t="s">
        <v>2189</v>
      </c>
      <c r="G163" s="147" t="s">
        <v>1797</v>
      </c>
      <c r="H163" s="148">
        <v>0.5</v>
      </c>
      <c r="I163" s="149"/>
      <c r="J163" s="149">
        <f t="shared" si="10"/>
        <v>0</v>
      </c>
      <c r="K163" s="150"/>
      <c r="L163" s="27"/>
      <c r="M163" s="151" t="s">
        <v>1</v>
      </c>
      <c r="N163" s="152" t="s">
        <v>39</v>
      </c>
      <c r="O163" s="153">
        <v>0</v>
      </c>
      <c r="P163" s="153">
        <f t="shared" si="11"/>
        <v>0</v>
      </c>
      <c r="Q163" s="153">
        <v>2.5200000000000001E-3</v>
      </c>
      <c r="R163" s="153">
        <f t="shared" si="12"/>
        <v>1.2600000000000001E-3</v>
      </c>
      <c r="S163" s="153">
        <v>0</v>
      </c>
      <c r="T163" s="154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Q163" s="155" t="s">
        <v>245</v>
      </c>
      <c r="AS163" s="155" t="s">
        <v>184</v>
      </c>
      <c r="AT163" s="155" t="s">
        <v>86</v>
      </c>
      <c r="AX163" s="14" t="s">
        <v>182</v>
      </c>
      <c r="BD163" s="156">
        <f t="shared" si="14"/>
        <v>0</v>
      </c>
      <c r="BE163" s="156">
        <f t="shared" si="15"/>
        <v>0</v>
      </c>
      <c r="BF163" s="156">
        <f t="shared" si="16"/>
        <v>0</v>
      </c>
      <c r="BG163" s="156">
        <f t="shared" si="17"/>
        <v>0</v>
      </c>
      <c r="BH163" s="156">
        <f t="shared" si="18"/>
        <v>0</v>
      </c>
      <c r="BI163" s="14" t="s">
        <v>86</v>
      </c>
      <c r="BJ163" s="156">
        <f t="shared" si="19"/>
        <v>0</v>
      </c>
      <c r="BK163" s="14" t="s">
        <v>245</v>
      </c>
      <c r="BL163" s="155" t="s">
        <v>393</v>
      </c>
    </row>
    <row r="164" spans="1:64" s="2" customFormat="1" ht="24" customHeight="1">
      <c r="A164" s="26"/>
      <c r="B164" s="143"/>
      <c r="C164" s="144" t="s">
        <v>290</v>
      </c>
      <c r="D164" s="144" t="s">
        <v>184</v>
      </c>
      <c r="E164" s="145" t="s">
        <v>2190</v>
      </c>
      <c r="F164" s="146" t="s">
        <v>2191</v>
      </c>
      <c r="G164" s="147" t="s">
        <v>1797</v>
      </c>
      <c r="H164" s="148">
        <v>0.5</v>
      </c>
      <c r="I164" s="149"/>
      <c r="J164" s="149">
        <f t="shared" si="10"/>
        <v>0</v>
      </c>
      <c r="K164" s="150"/>
      <c r="L164" s="27"/>
      <c r="M164" s="151" t="s">
        <v>1</v>
      </c>
      <c r="N164" s="152" t="s">
        <v>39</v>
      </c>
      <c r="O164" s="153">
        <v>0</v>
      </c>
      <c r="P164" s="153">
        <f t="shared" si="11"/>
        <v>0</v>
      </c>
      <c r="Q164" s="153">
        <v>2.0000000000000001E-4</v>
      </c>
      <c r="R164" s="153">
        <f t="shared" si="12"/>
        <v>1E-4</v>
      </c>
      <c r="S164" s="153">
        <v>0</v>
      </c>
      <c r="T164" s="154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Q164" s="155" t="s">
        <v>245</v>
      </c>
      <c r="AS164" s="155" t="s">
        <v>184</v>
      </c>
      <c r="AT164" s="155" t="s">
        <v>86</v>
      </c>
      <c r="AX164" s="14" t="s">
        <v>182</v>
      </c>
      <c r="BD164" s="156">
        <f t="shared" si="14"/>
        <v>0</v>
      </c>
      <c r="BE164" s="156">
        <f t="shared" si="15"/>
        <v>0</v>
      </c>
      <c r="BF164" s="156">
        <f t="shared" si="16"/>
        <v>0</v>
      </c>
      <c r="BG164" s="156">
        <f t="shared" si="17"/>
        <v>0</v>
      </c>
      <c r="BH164" s="156">
        <f t="shared" si="18"/>
        <v>0</v>
      </c>
      <c r="BI164" s="14" t="s">
        <v>86</v>
      </c>
      <c r="BJ164" s="156">
        <f t="shared" si="19"/>
        <v>0</v>
      </c>
      <c r="BK164" s="14" t="s">
        <v>245</v>
      </c>
      <c r="BL164" s="155" t="s">
        <v>401</v>
      </c>
    </row>
    <row r="165" spans="1:64" s="2" customFormat="1" ht="16.5" customHeight="1">
      <c r="A165" s="26"/>
      <c r="B165" s="143"/>
      <c r="C165" s="144" t="s">
        <v>296</v>
      </c>
      <c r="D165" s="144" t="s">
        <v>184</v>
      </c>
      <c r="E165" s="145" t="s">
        <v>2192</v>
      </c>
      <c r="F165" s="146" t="s">
        <v>2193</v>
      </c>
      <c r="G165" s="147" t="s">
        <v>1797</v>
      </c>
      <c r="H165" s="148">
        <v>0.5</v>
      </c>
      <c r="I165" s="149"/>
      <c r="J165" s="149">
        <f t="shared" si="10"/>
        <v>0</v>
      </c>
      <c r="K165" s="150"/>
      <c r="L165" s="27"/>
      <c r="M165" s="151" t="s">
        <v>1</v>
      </c>
      <c r="N165" s="152" t="s">
        <v>39</v>
      </c>
      <c r="O165" s="153">
        <v>0</v>
      </c>
      <c r="P165" s="153">
        <f t="shared" si="11"/>
        <v>0</v>
      </c>
      <c r="Q165" s="153">
        <v>0</v>
      </c>
      <c r="R165" s="153">
        <f t="shared" si="12"/>
        <v>0</v>
      </c>
      <c r="S165" s="153">
        <v>0</v>
      </c>
      <c r="T165" s="154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Q165" s="155" t="s">
        <v>245</v>
      </c>
      <c r="AS165" s="155" t="s">
        <v>184</v>
      </c>
      <c r="AT165" s="155" t="s">
        <v>86</v>
      </c>
      <c r="AX165" s="14" t="s">
        <v>182</v>
      </c>
      <c r="BD165" s="156">
        <f t="shared" si="14"/>
        <v>0</v>
      </c>
      <c r="BE165" s="156">
        <f t="shared" si="15"/>
        <v>0</v>
      </c>
      <c r="BF165" s="156">
        <f t="shared" si="16"/>
        <v>0</v>
      </c>
      <c r="BG165" s="156">
        <f t="shared" si="17"/>
        <v>0</v>
      </c>
      <c r="BH165" s="156">
        <f t="shared" si="18"/>
        <v>0</v>
      </c>
      <c r="BI165" s="14" t="s">
        <v>86</v>
      </c>
      <c r="BJ165" s="156">
        <f t="shared" si="19"/>
        <v>0</v>
      </c>
      <c r="BK165" s="14" t="s">
        <v>245</v>
      </c>
      <c r="BL165" s="155" t="s">
        <v>409</v>
      </c>
    </row>
    <row r="166" spans="1:64" s="12" customFormat="1" ht="22.9" customHeight="1">
      <c r="B166" s="131"/>
      <c r="D166" s="132" t="s">
        <v>72</v>
      </c>
      <c r="E166" s="141" t="s">
        <v>1449</v>
      </c>
      <c r="F166" s="141" t="s">
        <v>2123</v>
      </c>
      <c r="J166" s="142">
        <f>BJ166</f>
        <v>0</v>
      </c>
      <c r="L166" s="131"/>
      <c r="M166" s="135"/>
      <c r="N166" s="136"/>
      <c r="O166" s="136"/>
      <c r="P166" s="137">
        <f>P167</f>
        <v>0</v>
      </c>
      <c r="Q166" s="136"/>
      <c r="R166" s="137">
        <f>R167</f>
        <v>4.0500000000000003E-4</v>
      </c>
      <c r="S166" s="136"/>
      <c r="T166" s="138">
        <f>T167</f>
        <v>0</v>
      </c>
      <c r="AQ166" s="132" t="s">
        <v>86</v>
      </c>
      <c r="AS166" s="139" t="s">
        <v>72</v>
      </c>
      <c r="AT166" s="139" t="s">
        <v>80</v>
      </c>
      <c r="AX166" s="132" t="s">
        <v>182</v>
      </c>
      <c r="BJ166" s="140">
        <f>BJ167</f>
        <v>0</v>
      </c>
    </row>
    <row r="167" spans="1:64" s="2" customFormat="1" ht="24" customHeight="1">
      <c r="A167" s="26"/>
      <c r="B167" s="143"/>
      <c r="C167" s="144" t="s">
        <v>301</v>
      </c>
      <c r="D167" s="144" t="s">
        <v>184</v>
      </c>
      <c r="E167" s="145" t="s">
        <v>2124</v>
      </c>
      <c r="F167" s="146" t="s">
        <v>2125</v>
      </c>
      <c r="G167" s="147" t="s">
        <v>198</v>
      </c>
      <c r="H167" s="148">
        <v>4.5</v>
      </c>
      <c r="I167" s="149"/>
      <c r="J167" s="149">
        <f>ROUND(I167*H167,2)</f>
        <v>0</v>
      </c>
      <c r="K167" s="150"/>
      <c r="L167" s="27"/>
      <c r="M167" s="167" t="s">
        <v>1</v>
      </c>
      <c r="N167" s="168" t="s">
        <v>39</v>
      </c>
      <c r="O167" s="169">
        <v>0</v>
      </c>
      <c r="P167" s="169">
        <f>O167*H167</f>
        <v>0</v>
      </c>
      <c r="Q167" s="169">
        <v>9.0000000000000006E-5</v>
      </c>
      <c r="R167" s="169">
        <f>Q167*H167</f>
        <v>4.0500000000000003E-4</v>
      </c>
      <c r="S167" s="169">
        <v>0</v>
      </c>
      <c r="T167" s="170">
        <f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Q167" s="155" t="s">
        <v>245</v>
      </c>
      <c r="AS167" s="155" t="s">
        <v>184</v>
      </c>
      <c r="AT167" s="155" t="s">
        <v>86</v>
      </c>
      <c r="AX167" s="14" t="s">
        <v>182</v>
      </c>
      <c r="BD167" s="156">
        <f>IF(N167="základná",J167,0)</f>
        <v>0</v>
      </c>
      <c r="BE167" s="156">
        <f>IF(N167="znížená",J167,0)</f>
        <v>0</v>
      </c>
      <c r="BF167" s="156">
        <f>IF(N167="zákl. prenesená",J167,0)</f>
        <v>0</v>
      </c>
      <c r="BG167" s="156">
        <f>IF(N167="zníž. prenesená",J167,0)</f>
        <v>0</v>
      </c>
      <c r="BH167" s="156">
        <f>IF(N167="nulová",J167,0)</f>
        <v>0</v>
      </c>
      <c r="BI167" s="14" t="s">
        <v>86</v>
      </c>
      <c r="BJ167" s="156">
        <f>ROUND(I167*H167,2)</f>
        <v>0</v>
      </c>
      <c r="BK167" s="14" t="s">
        <v>245</v>
      </c>
      <c r="BL167" s="155" t="s">
        <v>418</v>
      </c>
    </row>
    <row r="168" spans="1:64" s="2" customFormat="1" ht="6.95" customHeight="1">
      <c r="A168" s="26"/>
      <c r="B168" s="41"/>
      <c r="C168" s="42"/>
      <c r="D168" s="42"/>
      <c r="E168" s="42"/>
      <c r="F168" s="42"/>
      <c r="G168" s="42"/>
      <c r="H168" s="42"/>
      <c r="I168" s="42"/>
      <c r="J168" s="42"/>
      <c r="K168" s="42"/>
      <c r="L168" s="27"/>
      <c r="M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</row>
  </sheetData>
  <autoFilter ref="C128:K167"/>
  <mergeCells count="12">
    <mergeCell ref="E121:H121"/>
    <mergeCell ref="L2:U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495"/>
  <sheetViews>
    <sheetView showGridLines="0" tabSelected="1" topLeftCell="A263" workbookViewId="0">
      <selection activeCell="I150" sqref="I150:I49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191" t="s">
        <v>5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4" t="s">
        <v>87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6" s="1" customFormat="1" ht="12" customHeight="1">
      <c r="B8" s="17"/>
      <c r="D8" s="23" t="s">
        <v>132</v>
      </c>
      <c r="L8" s="17"/>
    </row>
    <row r="9" spans="1:46" s="2" customFormat="1" ht="16.5" customHeight="1">
      <c r="A9" s="26"/>
      <c r="B9" s="27"/>
      <c r="C9" s="26"/>
      <c r="D9" s="26"/>
      <c r="E9" s="226" t="s">
        <v>133</v>
      </c>
      <c r="F9" s="225"/>
      <c r="G9" s="225"/>
      <c r="H9" s="22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209" t="s">
        <v>135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18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88" t="str">
        <f>'Rekapitulácia stavby'!E14</f>
        <v xml:space="preserve"> </v>
      </c>
      <c r="F20" s="188"/>
      <c r="G20" s="188"/>
      <c r="H20" s="188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28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">
        <v>1</v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">
        <v>31</v>
      </c>
      <c r="F26" s="26"/>
      <c r="G26" s="26"/>
      <c r="H26" s="26"/>
      <c r="I26" s="23" t="s">
        <v>24</v>
      </c>
      <c r="J26" s="21" t="s">
        <v>1</v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192" t="s">
        <v>1</v>
      </c>
      <c r="F29" s="192"/>
      <c r="G29" s="192"/>
      <c r="H29" s="192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ROUND(J147,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ROUND((SUM(BE147:BE494)),  2)</f>
        <v>0</v>
      </c>
      <c r="G35" s="26"/>
      <c r="H35" s="26"/>
      <c r="I35" s="100">
        <v>0.2</v>
      </c>
      <c r="J35" s="99">
        <f>ROUND(((SUM(BE147:BE494))*I35),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39</v>
      </c>
      <c r="F36" s="99">
        <f>ROUND((SUM(BF147:BF494)),  2)</f>
        <v>0</v>
      </c>
      <c r="G36" s="26"/>
      <c r="H36" s="26"/>
      <c r="I36" s="100">
        <v>0.2</v>
      </c>
      <c r="J36" s="99">
        <f>ROUND(((SUM(BF147:BF494))*I36),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40</v>
      </c>
      <c r="F37" s="99">
        <f>ROUND((SUM(BG147:BG494)),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41</v>
      </c>
      <c r="F38" s="99">
        <f>ROUND((SUM(BH147:BH494)),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42</v>
      </c>
      <c r="F39" s="99">
        <f>ROUND((SUM(BI147:BI494)),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2" customFormat="1" ht="16.5" customHeight="1">
      <c r="A87" s="26"/>
      <c r="B87" s="27"/>
      <c r="C87" s="26"/>
      <c r="D87" s="26"/>
      <c r="E87" s="226" t="s">
        <v>133</v>
      </c>
      <c r="F87" s="225"/>
      <c r="G87" s="225"/>
      <c r="H87" s="22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209" t="str">
        <f>E11</f>
        <v>001.1 - 1. časť ASR + ST (jestvujúca časť + prístavba)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>Bačkov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Ing.arch.Lorinc, Ing.Soták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J147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12"/>
      <c r="D99" s="113" t="s">
        <v>141</v>
      </c>
      <c r="E99" s="114"/>
      <c r="F99" s="114"/>
      <c r="G99" s="114"/>
      <c r="H99" s="114"/>
      <c r="I99" s="114"/>
      <c r="J99" s="115">
        <f>J148</f>
        <v>0</v>
      </c>
      <c r="L99" s="112"/>
    </row>
    <row r="100" spans="1:47" s="10" customFormat="1" ht="19.899999999999999" customHeight="1">
      <c r="B100" s="116"/>
      <c r="D100" s="117" t="s">
        <v>142</v>
      </c>
      <c r="E100" s="118"/>
      <c r="F100" s="118"/>
      <c r="G100" s="118"/>
      <c r="H100" s="118"/>
      <c r="I100" s="118"/>
      <c r="J100" s="119">
        <f>J149</f>
        <v>0</v>
      </c>
      <c r="L100" s="116"/>
    </row>
    <row r="101" spans="1:47" s="10" customFormat="1" ht="19.899999999999999" customHeight="1">
      <c r="B101" s="116"/>
      <c r="D101" s="117" t="s">
        <v>143</v>
      </c>
      <c r="E101" s="118"/>
      <c r="F101" s="118"/>
      <c r="G101" s="118"/>
      <c r="H101" s="118"/>
      <c r="I101" s="118"/>
      <c r="J101" s="119">
        <f>J166</f>
        <v>0</v>
      </c>
      <c r="L101" s="116"/>
    </row>
    <row r="102" spans="1:47" s="10" customFormat="1" ht="19.899999999999999" customHeight="1">
      <c r="B102" s="116"/>
      <c r="D102" s="117" t="s">
        <v>144</v>
      </c>
      <c r="E102" s="118"/>
      <c r="F102" s="118"/>
      <c r="G102" s="118"/>
      <c r="H102" s="118"/>
      <c r="I102" s="118"/>
      <c r="J102" s="119">
        <f>J178</f>
        <v>0</v>
      </c>
      <c r="L102" s="116"/>
    </row>
    <row r="103" spans="1:47" s="10" customFormat="1" ht="19.899999999999999" customHeight="1">
      <c r="B103" s="116"/>
      <c r="D103" s="117" t="s">
        <v>145</v>
      </c>
      <c r="E103" s="118"/>
      <c r="F103" s="118"/>
      <c r="G103" s="118"/>
      <c r="H103" s="118"/>
      <c r="I103" s="118"/>
      <c r="J103" s="119">
        <f>J209</f>
        <v>0</v>
      </c>
      <c r="L103" s="116"/>
    </row>
    <row r="104" spans="1:47" s="10" customFormat="1" ht="19.899999999999999" customHeight="1">
      <c r="B104" s="116"/>
      <c r="D104" s="117" t="s">
        <v>146</v>
      </c>
      <c r="E104" s="118"/>
      <c r="F104" s="118"/>
      <c r="G104" s="118"/>
      <c r="H104" s="118"/>
      <c r="I104" s="118"/>
      <c r="J104" s="119">
        <f>J222</f>
        <v>0</v>
      </c>
      <c r="L104" s="116"/>
    </row>
    <row r="105" spans="1:47" s="10" customFormat="1" ht="19.899999999999999" customHeight="1">
      <c r="B105" s="116"/>
      <c r="D105" s="117" t="s">
        <v>147</v>
      </c>
      <c r="E105" s="118"/>
      <c r="F105" s="118"/>
      <c r="G105" s="118"/>
      <c r="H105" s="118"/>
      <c r="I105" s="118"/>
      <c r="J105" s="119">
        <f>J235</f>
        <v>0</v>
      </c>
      <c r="L105" s="116"/>
    </row>
    <row r="106" spans="1:47" s="10" customFormat="1" ht="19.899999999999999" customHeight="1">
      <c r="B106" s="116"/>
      <c r="D106" s="117" t="s">
        <v>148</v>
      </c>
      <c r="E106" s="118"/>
      <c r="F106" s="118"/>
      <c r="G106" s="118"/>
      <c r="H106" s="118"/>
      <c r="I106" s="118"/>
      <c r="J106" s="119">
        <f>J265</f>
        <v>0</v>
      </c>
      <c r="L106" s="116"/>
    </row>
    <row r="107" spans="1:47" s="10" customFormat="1" ht="19.899999999999999" customHeight="1">
      <c r="B107" s="116"/>
      <c r="D107" s="117" t="s">
        <v>149</v>
      </c>
      <c r="E107" s="118"/>
      <c r="F107" s="118"/>
      <c r="G107" s="118"/>
      <c r="H107" s="118"/>
      <c r="I107" s="118"/>
      <c r="J107" s="119">
        <f>J304</f>
        <v>0</v>
      </c>
      <c r="L107" s="116"/>
    </row>
    <row r="108" spans="1:47" s="9" customFormat="1" ht="24.95" customHeight="1">
      <c r="B108" s="112"/>
      <c r="D108" s="113" t="s">
        <v>150</v>
      </c>
      <c r="E108" s="114"/>
      <c r="F108" s="114"/>
      <c r="G108" s="114"/>
      <c r="H108" s="114"/>
      <c r="I108" s="114"/>
      <c r="J108" s="115">
        <f>J306</f>
        <v>0</v>
      </c>
      <c r="L108" s="112"/>
    </row>
    <row r="109" spans="1:47" s="10" customFormat="1" ht="19.899999999999999" customHeight="1">
      <c r="B109" s="116"/>
      <c r="D109" s="117" t="s">
        <v>151</v>
      </c>
      <c r="E109" s="118"/>
      <c r="F109" s="118"/>
      <c r="G109" s="118"/>
      <c r="H109" s="118"/>
      <c r="I109" s="118"/>
      <c r="J109" s="119">
        <f>J307</f>
        <v>0</v>
      </c>
      <c r="L109" s="116"/>
    </row>
    <row r="110" spans="1:47" s="10" customFormat="1" ht="19.899999999999999" customHeight="1">
      <c r="B110" s="116"/>
      <c r="D110" s="117" t="s">
        <v>152</v>
      </c>
      <c r="E110" s="118"/>
      <c r="F110" s="118"/>
      <c r="G110" s="118"/>
      <c r="H110" s="118"/>
      <c r="I110" s="118"/>
      <c r="J110" s="119">
        <f>J320</f>
        <v>0</v>
      </c>
      <c r="L110" s="116"/>
    </row>
    <row r="111" spans="1:47" s="10" customFormat="1" ht="19.899999999999999" customHeight="1">
      <c r="B111" s="116"/>
      <c r="D111" s="117" t="s">
        <v>153</v>
      </c>
      <c r="E111" s="118"/>
      <c r="F111" s="118"/>
      <c r="G111" s="118"/>
      <c r="H111" s="118"/>
      <c r="I111" s="118"/>
      <c r="J111" s="119">
        <f>J340</f>
        <v>0</v>
      </c>
      <c r="L111" s="116"/>
    </row>
    <row r="112" spans="1:47" s="10" customFormat="1" ht="19.899999999999999" customHeight="1">
      <c r="B112" s="116"/>
      <c r="D112" s="117" t="s">
        <v>154</v>
      </c>
      <c r="E112" s="118"/>
      <c r="F112" s="118"/>
      <c r="G112" s="118"/>
      <c r="H112" s="118"/>
      <c r="I112" s="118"/>
      <c r="J112" s="119">
        <f>J362</f>
        <v>0</v>
      </c>
      <c r="L112" s="116"/>
    </row>
    <row r="113" spans="1:31" s="10" customFormat="1" ht="19.899999999999999" customHeight="1">
      <c r="B113" s="116"/>
      <c r="D113" s="117" t="s">
        <v>155</v>
      </c>
      <c r="E113" s="118"/>
      <c r="F113" s="118"/>
      <c r="G113" s="118"/>
      <c r="H113" s="118"/>
      <c r="I113" s="118"/>
      <c r="J113" s="119">
        <f>J365</f>
        <v>0</v>
      </c>
      <c r="L113" s="116"/>
    </row>
    <row r="114" spans="1:31" s="10" customFormat="1" ht="19.899999999999999" customHeight="1">
      <c r="B114" s="116"/>
      <c r="D114" s="117" t="s">
        <v>156</v>
      </c>
      <c r="E114" s="118"/>
      <c r="F114" s="118"/>
      <c r="G114" s="118"/>
      <c r="H114" s="118"/>
      <c r="I114" s="118"/>
      <c r="J114" s="119">
        <f>J370</f>
        <v>0</v>
      </c>
      <c r="L114" s="116"/>
    </row>
    <row r="115" spans="1:31" s="10" customFormat="1" ht="19.899999999999999" customHeight="1">
      <c r="B115" s="116"/>
      <c r="D115" s="117" t="s">
        <v>157</v>
      </c>
      <c r="E115" s="118"/>
      <c r="F115" s="118"/>
      <c r="G115" s="118"/>
      <c r="H115" s="118"/>
      <c r="I115" s="118"/>
      <c r="J115" s="119">
        <f>J390</f>
        <v>0</v>
      </c>
      <c r="L115" s="116"/>
    </row>
    <row r="116" spans="1:31" s="10" customFormat="1" ht="19.899999999999999" customHeight="1">
      <c r="B116" s="116"/>
      <c r="D116" s="117" t="s">
        <v>158</v>
      </c>
      <c r="E116" s="118"/>
      <c r="F116" s="118"/>
      <c r="G116" s="118"/>
      <c r="H116" s="118"/>
      <c r="I116" s="118"/>
      <c r="J116" s="119">
        <f>J395</f>
        <v>0</v>
      </c>
      <c r="L116" s="116"/>
    </row>
    <row r="117" spans="1:31" s="10" customFormat="1" ht="19.899999999999999" customHeight="1">
      <c r="B117" s="116"/>
      <c r="D117" s="117" t="s">
        <v>159</v>
      </c>
      <c r="E117" s="118"/>
      <c r="F117" s="118"/>
      <c r="G117" s="118"/>
      <c r="H117" s="118"/>
      <c r="I117" s="118"/>
      <c r="J117" s="119">
        <f>J405</f>
        <v>0</v>
      </c>
      <c r="L117" s="116"/>
    </row>
    <row r="118" spans="1:31" s="10" customFormat="1" ht="19.899999999999999" customHeight="1">
      <c r="B118" s="116"/>
      <c r="D118" s="117" t="s">
        <v>160</v>
      </c>
      <c r="E118" s="118"/>
      <c r="F118" s="118"/>
      <c r="G118" s="118"/>
      <c r="H118" s="118"/>
      <c r="I118" s="118"/>
      <c r="J118" s="119">
        <f>J413</f>
        <v>0</v>
      </c>
      <c r="L118" s="116"/>
    </row>
    <row r="119" spans="1:31" s="10" customFormat="1" ht="19.899999999999999" customHeight="1">
      <c r="B119" s="116"/>
      <c r="D119" s="117" t="s">
        <v>161</v>
      </c>
      <c r="E119" s="118"/>
      <c r="F119" s="118"/>
      <c r="G119" s="118"/>
      <c r="H119" s="118"/>
      <c r="I119" s="118"/>
      <c r="J119" s="119">
        <f>J464</f>
        <v>0</v>
      </c>
      <c r="L119" s="116"/>
    </row>
    <row r="120" spans="1:31" s="10" customFormat="1" ht="19.899999999999999" customHeight="1">
      <c r="B120" s="116"/>
      <c r="D120" s="117" t="s">
        <v>162</v>
      </c>
      <c r="E120" s="118"/>
      <c r="F120" s="118"/>
      <c r="G120" s="118"/>
      <c r="H120" s="118"/>
      <c r="I120" s="118"/>
      <c r="J120" s="119">
        <f>J468</f>
        <v>0</v>
      </c>
      <c r="L120" s="116"/>
    </row>
    <row r="121" spans="1:31" s="10" customFormat="1" ht="19.899999999999999" customHeight="1">
      <c r="B121" s="116"/>
      <c r="D121" s="117" t="s">
        <v>163</v>
      </c>
      <c r="E121" s="118"/>
      <c r="F121" s="118"/>
      <c r="G121" s="118"/>
      <c r="H121" s="118"/>
      <c r="I121" s="118"/>
      <c r="J121" s="119">
        <f>J474</f>
        <v>0</v>
      </c>
      <c r="L121" s="116"/>
    </row>
    <row r="122" spans="1:31" s="10" customFormat="1" ht="19.899999999999999" customHeight="1">
      <c r="B122" s="116"/>
      <c r="D122" s="117" t="s">
        <v>164</v>
      </c>
      <c r="E122" s="118"/>
      <c r="F122" s="118"/>
      <c r="G122" s="118"/>
      <c r="H122" s="118"/>
      <c r="I122" s="118"/>
      <c r="J122" s="119">
        <f>J478</f>
        <v>0</v>
      </c>
      <c r="L122" s="116"/>
    </row>
    <row r="123" spans="1:31" s="10" customFormat="1" ht="19.899999999999999" customHeight="1">
      <c r="B123" s="116"/>
      <c r="D123" s="117" t="s">
        <v>165</v>
      </c>
      <c r="E123" s="118"/>
      <c r="F123" s="118"/>
      <c r="G123" s="118"/>
      <c r="H123" s="118"/>
      <c r="I123" s="118"/>
      <c r="J123" s="119">
        <f>J483</f>
        <v>0</v>
      </c>
      <c r="L123" s="116"/>
    </row>
    <row r="124" spans="1:31" s="10" customFormat="1" ht="19.899999999999999" customHeight="1">
      <c r="B124" s="116"/>
      <c r="D124" s="117" t="s">
        <v>166</v>
      </c>
      <c r="E124" s="118"/>
      <c r="F124" s="118"/>
      <c r="G124" s="118"/>
      <c r="H124" s="118"/>
      <c r="I124" s="118"/>
      <c r="J124" s="119">
        <f>J490</f>
        <v>0</v>
      </c>
      <c r="L124" s="116"/>
    </row>
    <row r="125" spans="1:31" s="9" customFormat="1" ht="24.95" customHeight="1">
      <c r="B125" s="112"/>
      <c r="D125" s="113" t="s">
        <v>167</v>
      </c>
      <c r="E125" s="114"/>
      <c r="F125" s="114"/>
      <c r="G125" s="114"/>
      <c r="H125" s="114"/>
      <c r="I125" s="114"/>
      <c r="J125" s="115">
        <f>J493</f>
        <v>0</v>
      </c>
      <c r="L125" s="112"/>
    </row>
    <row r="126" spans="1:31" s="2" customFormat="1" ht="21.75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6.95" customHeight="1">
      <c r="A127" s="26"/>
      <c r="B127" s="41"/>
      <c r="C127" s="42"/>
      <c r="D127" s="42"/>
      <c r="E127" s="42"/>
      <c r="F127" s="42"/>
      <c r="G127" s="42"/>
      <c r="H127" s="42"/>
      <c r="I127" s="42"/>
      <c r="J127" s="42"/>
      <c r="K127" s="42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31" spans="1:31" s="2" customFormat="1" ht="6.95" customHeight="1">
      <c r="A131" s="26"/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3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31" s="2" customFormat="1" ht="24.95" customHeight="1">
      <c r="A132" s="26"/>
      <c r="B132" s="27"/>
      <c r="C132" s="18" t="s">
        <v>168</v>
      </c>
      <c r="D132" s="26"/>
      <c r="E132" s="26"/>
      <c r="F132" s="26"/>
      <c r="G132" s="26"/>
      <c r="H132" s="26"/>
      <c r="I132" s="26"/>
      <c r="J132" s="26"/>
      <c r="K132" s="26"/>
      <c r="L132" s="3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31" s="2" customFormat="1" ht="6.95" customHeight="1">
      <c r="A133" s="26"/>
      <c r="B133" s="27"/>
      <c r="C133" s="26"/>
      <c r="D133" s="26"/>
      <c r="E133" s="26"/>
      <c r="F133" s="26"/>
      <c r="G133" s="26"/>
      <c r="H133" s="26"/>
      <c r="I133" s="26"/>
      <c r="J133" s="26"/>
      <c r="K133" s="26"/>
      <c r="L133" s="3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  <row r="134" spans="1:31" s="2" customFormat="1" ht="12" customHeight="1">
      <c r="A134" s="26"/>
      <c r="B134" s="27"/>
      <c r="C134" s="23" t="s">
        <v>13</v>
      </c>
      <c r="D134" s="26"/>
      <c r="E134" s="26"/>
      <c r="F134" s="26"/>
      <c r="G134" s="26"/>
      <c r="H134" s="26"/>
      <c r="I134" s="26"/>
      <c r="J134" s="26"/>
      <c r="K134" s="26"/>
      <c r="L134" s="3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</row>
    <row r="135" spans="1:31" s="2" customFormat="1" ht="25.5" customHeight="1">
      <c r="A135" s="26"/>
      <c r="B135" s="27"/>
      <c r="C135" s="26"/>
      <c r="D135" s="26"/>
      <c r="E135" s="226" t="str">
        <f>E7</f>
        <v>Komunitné centrum - Rekonštrukcia, prístavba ku kultúrnemu domu v obci Bačkov-(stupeň PSP)</v>
      </c>
      <c r="F135" s="227"/>
      <c r="G135" s="227"/>
      <c r="H135" s="227"/>
      <c r="I135" s="26"/>
      <c r="J135" s="26"/>
      <c r="K135" s="26"/>
      <c r="L135" s="3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  <row r="136" spans="1:31" s="1" customFormat="1" ht="12" customHeight="1">
      <c r="B136" s="17"/>
      <c r="C136" s="23" t="s">
        <v>132</v>
      </c>
      <c r="L136" s="17"/>
    </row>
    <row r="137" spans="1:31" s="2" customFormat="1" ht="16.5" customHeight="1">
      <c r="A137" s="26"/>
      <c r="B137" s="27"/>
      <c r="C137" s="26"/>
      <c r="D137" s="26"/>
      <c r="E137" s="226" t="s">
        <v>133</v>
      </c>
      <c r="F137" s="225"/>
      <c r="G137" s="225"/>
      <c r="H137" s="225"/>
      <c r="I137" s="26"/>
      <c r="J137" s="26"/>
      <c r="K137" s="26"/>
      <c r="L137" s="3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</row>
    <row r="138" spans="1:31" s="2" customFormat="1" ht="12" customHeight="1">
      <c r="A138" s="26"/>
      <c r="B138" s="27"/>
      <c r="C138" s="23" t="s">
        <v>134</v>
      </c>
      <c r="D138" s="26"/>
      <c r="E138" s="26"/>
      <c r="F138" s="26"/>
      <c r="G138" s="26"/>
      <c r="H138" s="26"/>
      <c r="I138" s="26"/>
      <c r="J138" s="26"/>
      <c r="K138" s="26"/>
      <c r="L138" s="3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</row>
    <row r="139" spans="1:31" s="2" customFormat="1" ht="16.5" customHeight="1">
      <c r="A139" s="26"/>
      <c r="B139" s="27"/>
      <c r="C139" s="26"/>
      <c r="D139" s="26"/>
      <c r="E139" s="209" t="str">
        <f>E11</f>
        <v>001.1 - 1. časť ASR + ST (jestvujúca časť + prístavba)</v>
      </c>
      <c r="F139" s="225"/>
      <c r="G139" s="225"/>
      <c r="H139" s="225"/>
      <c r="I139" s="26"/>
      <c r="J139" s="26"/>
      <c r="K139" s="26"/>
      <c r="L139" s="3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</row>
    <row r="140" spans="1:31" s="2" customFormat="1" ht="6.95" customHeight="1">
      <c r="A140" s="26"/>
      <c r="B140" s="27"/>
      <c r="C140" s="26"/>
      <c r="D140" s="26"/>
      <c r="E140" s="26"/>
      <c r="F140" s="26"/>
      <c r="G140" s="26"/>
      <c r="H140" s="26"/>
      <c r="I140" s="26"/>
      <c r="J140" s="26"/>
      <c r="K140" s="26"/>
      <c r="L140" s="3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</row>
    <row r="141" spans="1:31" s="2" customFormat="1" ht="12" customHeight="1">
      <c r="A141" s="26"/>
      <c r="B141" s="27"/>
      <c r="C141" s="23" t="s">
        <v>17</v>
      </c>
      <c r="D141" s="26"/>
      <c r="E141" s="26"/>
      <c r="F141" s="21" t="str">
        <f>F14</f>
        <v>Bačkov</v>
      </c>
      <c r="G141" s="26"/>
      <c r="H141" s="26"/>
      <c r="I141" s="23" t="s">
        <v>19</v>
      </c>
      <c r="J141" s="49" t="str">
        <f>IF(J14="","",J14)</f>
        <v>15. 11. 2019</v>
      </c>
      <c r="K141" s="26"/>
      <c r="L141" s="3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</row>
    <row r="142" spans="1:31" s="2" customFormat="1" ht="6.95" customHeight="1">
      <c r="A142" s="26"/>
      <c r="B142" s="27"/>
      <c r="C142" s="26"/>
      <c r="D142" s="26"/>
      <c r="E142" s="26"/>
      <c r="F142" s="26"/>
      <c r="G142" s="26"/>
      <c r="H142" s="26"/>
      <c r="I142" s="26"/>
      <c r="J142" s="26"/>
      <c r="K142" s="26"/>
      <c r="L142" s="3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</row>
    <row r="143" spans="1:31" s="2" customFormat="1" ht="27.95" customHeight="1">
      <c r="A143" s="26"/>
      <c r="B143" s="27"/>
      <c r="C143" s="23" t="s">
        <v>21</v>
      </c>
      <c r="D143" s="26"/>
      <c r="E143" s="26"/>
      <c r="F143" s="21" t="str">
        <f>E17</f>
        <v>obec Bačkov</v>
      </c>
      <c r="G143" s="26"/>
      <c r="H143" s="26"/>
      <c r="I143" s="23" t="s">
        <v>27</v>
      </c>
      <c r="J143" s="24" t="str">
        <f>E23</f>
        <v>Ing.arch.Lorinc, Ing.Soták</v>
      </c>
      <c r="K143" s="26"/>
      <c r="L143" s="3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</row>
    <row r="144" spans="1:31" s="2" customFormat="1" ht="15.2" customHeight="1">
      <c r="A144" s="26"/>
      <c r="B144" s="27"/>
      <c r="C144" s="23" t="s">
        <v>25</v>
      </c>
      <c r="D144" s="26"/>
      <c r="E144" s="26"/>
      <c r="F144" s="21" t="str">
        <f>IF(E20="","",E20)</f>
        <v xml:space="preserve"> </v>
      </c>
      <c r="G144" s="26"/>
      <c r="H144" s="26"/>
      <c r="I144" s="23" t="s">
        <v>30</v>
      </c>
      <c r="J144" s="24" t="str">
        <f>E26</f>
        <v>Ing.Ivana Brecková</v>
      </c>
      <c r="K144" s="26"/>
      <c r="L144" s="3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</row>
    <row r="145" spans="1:65" s="2" customFormat="1" ht="10.35" customHeight="1">
      <c r="A145" s="26"/>
      <c r="B145" s="27"/>
      <c r="C145" s="26"/>
      <c r="D145" s="26"/>
      <c r="E145" s="26"/>
      <c r="F145" s="26"/>
      <c r="G145" s="26"/>
      <c r="H145" s="26"/>
      <c r="I145" s="26"/>
      <c r="J145" s="26"/>
      <c r="K145" s="26"/>
      <c r="L145" s="3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</row>
    <row r="146" spans="1:65" s="11" customFormat="1" ht="29.25" customHeight="1">
      <c r="A146" s="120"/>
      <c r="B146" s="121"/>
      <c r="C146" s="122" t="s">
        <v>169</v>
      </c>
      <c r="D146" s="123" t="s">
        <v>58</v>
      </c>
      <c r="E146" s="123" t="s">
        <v>54</v>
      </c>
      <c r="F146" s="123" t="s">
        <v>55</v>
      </c>
      <c r="G146" s="123" t="s">
        <v>170</v>
      </c>
      <c r="H146" s="123" t="s">
        <v>171</v>
      </c>
      <c r="I146" s="123" t="s">
        <v>172</v>
      </c>
      <c r="J146" s="124" t="s">
        <v>138</v>
      </c>
      <c r="K146" s="125" t="s">
        <v>173</v>
      </c>
      <c r="L146" s="126"/>
      <c r="M146" s="56" t="s">
        <v>1</v>
      </c>
      <c r="N146" s="57" t="s">
        <v>37</v>
      </c>
      <c r="O146" s="57" t="s">
        <v>174</v>
      </c>
      <c r="P146" s="57" t="s">
        <v>175</v>
      </c>
      <c r="Q146" s="57" t="s">
        <v>176</v>
      </c>
      <c r="R146" s="57" t="s">
        <v>177</v>
      </c>
      <c r="S146" s="57" t="s">
        <v>178</v>
      </c>
      <c r="T146" s="58" t="s">
        <v>179</v>
      </c>
      <c r="U146" s="120"/>
      <c r="V146" s="120"/>
      <c r="W146" s="120"/>
      <c r="X146" s="120"/>
      <c r="Y146" s="120"/>
      <c r="Z146" s="120"/>
      <c r="AA146" s="120"/>
      <c r="AB146" s="120"/>
      <c r="AC146" s="120"/>
      <c r="AD146" s="120"/>
      <c r="AE146" s="120"/>
    </row>
    <row r="147" spans="1:65" s="2" customFormat="1" ht="22.9" customHeight="1">
      <c r="A147" s="26"/>
      <c r="B147" s="27"/>
      <c r="C147" s="63" t="s">
        <v>139</v>
      </c>
      <c r="D147" s="26"/>
      <c r="E147" s="26"/>
      <c r="F147" s="26"/>
      <c r="G147" s="26"/>
      <c r="H147" s="26"/>
      <c r="I147" s="26"/>
      <c r="J147" s="127">
        <f>BK147</f>
        <v>0</v>
      </c>
      <c r="K147" s="26"/>
      <c r="L147" s="27"/>
      <c r="M147" s="59"/>
      <c r="N147" s="50"/>
      <c r="O147" s="60"/>
      <c r="P147" s="128">
        <f>P148+P306+P493</f>
        <v>6693.2551956900006</v>
      </c>
      <c r="Q147" s="60"/>
      <c r="R147" s="128">
        <f>R148+R306+R493</f>
        <v>617.52078463266002</v>
      </c>
      <c r="S147" s="60"/>
      <c r="T147" s="129">
        <f>T148+T306+T493</f>
        <v>154.37598009999999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T147" s="14" t="s">
        <v>72</v>
      </c>
      <c r="AU147" s="14" t="s">
        <v>140</v>
      </c>
      <c r="BK147" s="130">
        <f>BK148+BK306+BK493</f>
        <v>0</v>
      </c>
    </row>
    <row r="148" spans="1:65" s="12" customFormat="1" ht="25.9" customHeight="1">
      <c r="B148" s="131"/>
      <c r="D148" s="132" t="s">
        <v>72</v>
      </c>
      <c r="E148" s="133" t="s">
        <v>180</v>
      </c>
      <c r="F148" s="133" t="s">
        <v>181</v>
      </c>
      <c r="J148" s="134">
        <f>BK148</f>
        <v>0</v>
      </c>
      <c r="L148" s="131"/>
      <c r="M148" s="135"/>
      <c r="N148" s="136"/>
      <c r="O148" s="136"/>
      <c r="P148" s="137">
        <f>P149+P166+P178+P209+P222+P235+P265+P304</f>
        <v>4676.7158206800004</v>
      </c>
      <c r="Q148" s="136"/>
      <c r="R148" s="137">
        <f>R149+R166+R178+R209+R222+R235+R265+R304</f>
        <v>576.68670348266005</v>
      </c>
      <c r="S148" s="136"/>
      <c r="T148" s="138">
        <f>T149+T166+T178+T209+T222+T235+T265+T304</f>
        <v>150.61088999999998</v>
      </c>
      <c r="AR148" s="132" t="s">
        <v>80</v>
      </c>
      <c r="AT148" s="139" t="s">
        <v>72</v>
      </c>
      <c r="AU148" s="139" t="s">
        <v>73</v>
      </c>
      <c r="AY148" s="132" t="s">
        <v>182</v>
      </c>
      <c r="BK148" s="140">
        <f>BK149+BK166+BK178+BK209+BK222+BK235+BK265+BK304</f>
        <v>0</v>
      </c>
    </row>
    <row r="149" spans="1:65" s="12" customFormat="1" ht="22.9" customHeight="1">
      <c r="B149" s="131"/>
      <c r="D149" s="132" t="s">
        <v>72</v>
      </c>
      <c r="E149" s="141" t="s">
        <v>80</v>
      </c>
      <c r="F149" s="141" t="s">
        <v>183</v>
      </c>
      <c r="J149" s="142">
        <f>BK149</f>
        <v>0</v>
      </c>
      <c r="L149" s="131"/>
      <c r="M149" s="135"/>
      <c r="N149" s="136"/>
      <c r="O149" s="136"/>
      <c r="P149" s="137">
        <f>SUM(P150:P165)</f>
        <v>977.51788799999986</v>
      </c>
      <c r="Q149" s="136"/>
      <c r="R149" s="137">
        <f>SUM(R150:R165)</f>
        <v>17.112489999999998</v>
      </c>
      <c r="S149" s="136"/>
      <c r="T149" s="138">
        <f>SUM(T150:T165)</f>
        <v>61.725899999999996</v>
      </c>
      <c r="AR149" s="132" t="s">
        <v>80</v>
      </c>
      <c r="AT149" s="139" t="s">
        <v>72</v>
      </c>
      <c r="AU149" s="139" t="s">
        <v>80</v>
      </c>
      <c r="AY149" s="132" t="s">
        <v>182</v>
      </c>
      <c r="BK149" s="140">
        <f>SUM(BK150:BK165)</f>
        <v>0</v>
      </c>
    </row>
    <row r="150" spans="1:65" s="2" customFormat="1" ht="24" customHeight="1">
      <c r="A150" s="26"/>
      <c r="B150" s="143"/>
      <c r="C150" s="144" t="s">
        <v>80</v>
      </c>
      <c r="D150" s="144" t="s">
        <v>184</v>
      </c>
      <c r="E150" s="145" t="s">
        <v>185</v>
      </c>
      <c r="F150" s="146" t="s">
        <v>186</v>
      </c>
      <c r="G150" s="147" t="s">
        <v>187</v>
      </c>
      <c r="H150" s="148">
        <v>49.6</v>
      </c>
      <c r="I150" s="149"/>
      <c r="J150" s="149">
        <f t="shared" ref="J150:J165" si="0">ROUND(I150*H150,2)</f>
        <v>0</v>
      </c>
      <c r="K150" s="150"/>
      <c r="L150" s="27"/>
      <c r="M150" s="151" t="s">
        <v>1</v>
      </c>
      <c r="N150" s="152" t="s">
        <v>39</v>
      </c>
      <c r="O150" s="153">
        <v>0.23599999999999999</v>
      </c>
      <c r="P150" s="153">
        <f t="shared" ref="P150:P165" si="1">O150*H150</f>
        <v>11.7056</v>
      </c>
      <c r="Q150" s="153">
        <v>0</v>
      </c>
      <c r="R150" s="153">
        <f t="shared" ref="R150:R165" si="2">Q150*H150</f>
        <v>0</v>
      </c>
      <c r="S150" s="153">
        <v>0.26</v>
      </c>
      <c r="T150" s="154">
        <f t="shared" ref="T150:T165" si="3">S150*H150</f>
        <v>12.896000000000001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188</v>
      </c>
      <c r="AT150" s="155" t="s">
        <v>184</v>
      </c>
      <c r="AU150" s="155" t="s">
        <v>86</v>
      </c>
      <c r="AY150" s="14" t="s">
        <v>182</v>
      </c>
      <c r="BE150" s="156">
        <f t="shared" ref="BE150:BE165" si="4">IF(N150="základná",J150,0)</f>
        <v>0</v>
      </c>
      <c r="BF150" s="156">
        <f t="shared" ref="BF150:BF165" si="5">IF(N150="znížená",J150,0)</f>
        <v>0</v>
      </c>
      <c r="BG150" s="156">
        <f t="shared" ref="BG150:BG165" si="6">IF(N150="zákl. prenesená",J150,0)</f>
        <v>0</v>
      </c>
      <c r="BH150" s="156">
        <f t="shared" ref="BH150:BH165" si="7">IF(N150="zníž. prenesená",J150,0)</f>
        <v>0</v>
      </c>
      <c r="BI150" s="156">
        <f t="shared" ref="BI150:BI165" si="8">IF(N150="nulová",J150,0)</f>
        <v>0</v>
      </c>
      <c r="BJ150" s="14" t="s">
        <v>86</v>
      </c>
      <c r="BK150" s="156">
        <f t="shared" ref="BK150:BK165" si="9">ROUND(I150*H150,2)</f>
        <v>0</v>
      </c>
      <c r="BL150" s="14" t="s">
        <v>188</v>
      </c>
      <c r="BM150" s="155" t="s">
        <v>189</v>
      </c>
    </row>
    <row r="151" spans="1:65" s="2" customFormat="1" ht="24" customHeight="1">
      <c r="A151" s="26"/>
      <c r="B151" s="143"/>
      <c r="C151" s="144" t="s">
        <v>86</v>
      </c>
      <c r="D151" s="144" t="s">
        <v>184</v>
      </c>
      <c r="E151" s="145" t="s">
        <v>190</v>
      </c>
      <c r="F151" s="146" t="s">
        <v>191</v>
      </c>
      <c r="G151" s="147" t="s">
        <v>187</v>
      </c>
      <c r="H151" s="148">
        <v>35.700000000000003</v>
      </c>
      <c r="I151" s="149"/>
      <c r="J151" s="149">
        <f t="shared" si="0"/>
        <v>0</v>
      </c>
      <c r="K151" s="150"/>
      <c r="L151" s="27"/>
      <c r="M151" s="151" t="s">
        <v>1</v>
      </c>
      <c r="N151" s="152" t="s">
        <v>39</v>
      </c>
      <c r="O151" s="153">
        <v>0.60299999999999998</v>
      </c>
      <c r="P151" s="153">
        <f t="shared" si="1"/>
        <v>21.527100000000001</v>
      </c>
      <c r="Q151" s="153">
        <v>0</v>
      </c>
      <c r="R151" s="153">
        <f t="shared" si="2"/>
        <v>0</v>
      </c>
      <c r="S151" s="153">
        <v>0.23499999999999999</v>
      </c>
      <c r="T151" s="154">
        <f t="shared" si="3"/>
        <v>8.3895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188</v>
      </c>
      <c r="AT151" s="155" t="s">
        <v>184</v>
      </c>
      <c r="AU151" s="155" t="s">
        <v>86</v>
      </c>
      <c r="AY151" s="14" t="s">
        <v>182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4" t="s">
        <v>86</v>
      </c>
      <c r="BK151" s="156">
        <f t="shared" si="9"/>
        <v>0</v>
      </c>
      <c r="BL151" s="14" t="s">
        <v>188</v>
      </c>
      <c r="BM151" s="155" t="s">
        <v>192</v>
      </c>
    </row>
    <row r="152" spans="1:65" s="2" customFormat="1" ht="24" customHeight="1">
      <c r="A152" s="26"/>
      <c r="B152" s="143"/>
      <c r="C152" s="144" t="s">
        <v>93</v>
      </c>
      <c r="D152" s="144" t="s">
        <v>184</v>
      </c>
      <c r="E152" s="145" t="s">
        <v>193</v>
      </c>
      <c r="F152" s="146" t="s">
        <v>194</v>
      </c>
      <c r="G152" s="147" t="s">
        <v>187</v>
      </c>
      <c r="H152" s="148">
        <v>35.9</v>
      </c>
      <c r="I152" s="149"/>
      <c r="J152" s="149">
        <f t="shared" si="0"/>
        <v>0</v>
      </c>
      <c r="K152" s="150"/>
      <c r="L152" s="27"/>
      <c r="M152" s="151" t="s">
        <v>1</v>
      </c>
      <c r="N152" s="152" t="s">
        <v>39</v>
      </c>
      <c r="O152" s="153">
        <v>0.35499999999999998</v>
      </c>
      <c r="P152" s="153">
        <f t="shared" si="1"/>
        <v>12.744499999999999</v>
      </c>
      <c r="Q152" s="153">
        <v>0</v>
      </c>
      <c r="R152" s="153">
        <f t="shared" si="2"/>
        <v>0</v>
      </c>
      <c r="S152" s="153">
        <v>0.18099999999999999</v>
      </c>
      <c r="T152" s="154">
        <f t="shared" si="3"/>
        <v>6.4978999999999996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188</v>
      </c>
      <c r="AT152" s="155" t="s">
        <v>184</v>
      </c>
      <c r="AU152" s="155" t="s">
        <v>86</v>
      </c>
      <c r="AY152" s="14" t="s">
        <v>182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4" t="s">
        <v>86</v>
      </c>
      <c r="BK152" s="156">
        <f t="shared" si="9"/>
        <v>0</v>
      </c>
      <c r="BL152" s="14" t="s">
        <v>188</v>
      </c>
      <c r="BM152" s="155" t="s">
        <v>195</v>
      </c>
    </row>
    <row r="153" spans="1:65" s="2" customFormat="1" ht="24" customHeight="1">
      <c r="A153" s="26"/>
      <c r="B153" s="143"/>
      <c r="C153" s="144" t="s">
        <v>188</v>
      </c>
      <c r="D153" s="144" t="s">
        <v>184</v>
      </c>
      <c r="E153" s="145" t="s">
        <v>196</v>
      </c>
      <c r="F153" s="146" t="s">
        <v>197</v>
      </c>
      <c r="G153" s="147" t="s">
        <v>198</v>
      </c>
      <c r="H153" s="148">
        <v>60.7</v>
      </c>
      <c r="I153" s="149"/>
      <c r="J153" s="149">
        <f t="shared" si="0"/>
        <v>0</v>
      </c>
      <c r="K153" s="150"/>
      <c r="L153" s="27"/>
      <c r="M153" s="151" t="s">
        <v>1</v>
      </c>
      <c r="N153" s="152" t="s">
        <v>39</v>
      </c>
      <c r="O153" s="153">
        <v>0.216</v>
      </c>
      <c r="P153" s="153">
        <f t="shared" si="1"/>
        <v>13.1112</v>
      </c>
      <c r="Q153" s="153">
        <v>0</v>
      </c>
      <c r="R153" s="153">
        <f t="shared" si="2"/>
        <v>0</v>
      </c>
      <c r="S153" s="153">
        <v>0.23</v>
      </c>
      <c r="T153" s="154">
        <f t="shared" si="3"/>
        <v>13.961000000000002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188</v>
      </c>
      <c r="AT153" s="155" t="s">
        <v>184</v>
      </c>
      <c r="AU153" s="155" t="s">
        <v>86</v>
      </c>
      <c r="AY153" s="14" t="s">
        <v>182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4" t="s">
        <v>86</v>
      </c>
      <c r="BK153" s="156">
        <f t="shared" si="9"/>
        <v>0</v>
      </c>
      <c r="BL153" s="14" t="s">
        <v>188</v>
      </c>
      <c r="BM153" s="155" t="s">
        <v>199</v>
      </c>
    </row>
    <row r="154" spans="1:65" s="2" customFormat="1" ht="24" customHeight="1">
      <c r="A154" s="26"/>
      <c r="B154" s="143"/>
      <c r="C154" s="144" t="s">
        <v>200</v>
      </c>
      <c r="D154" s="144" t="s">
        <v>184</v>
      </c>
      <c r="E154" s="145" t="s">
        <v>201</v>
      </c>
      <c r="F154" s="146" t="s">
        <v>202</v>
      </c>
      <c r="G154" s="147" t="s">
        <v>187</v>
      </c>
      <c r="H154" s="148">
        <v>49.6</v>
      </c>
      <c r="I154" s="149"/>
      <c r="J154" s="149">
        <f t="shared" si="0"/>
        <v>0</v>
      </c>
      <c r="K154" s="150"/>
      <c r="L154" s="27"/>
      <c r="M154" s="151" t="s">
        <v>1</v>
      </c>
      <c r="N154" s="152" t="s">
        <v>39</v>
      </c>
      <c r="O154" s="153">
        <v>0.35499999999999998</v>
      </c>
      <c r="P154" s="153">
        <f t="shared" si="1"/>
        <v>17.608000000000001</v>
      </c>
      <c r="Q154" s="153">
        <v>0</v>
      </c>
      <c r="R154" s="153">
        <f t="shared" si="2"/>
        <v>0</v>
      </c>
      <c r="S154" s="153">
        <v>0.24</v>
      </c>
      <c r="T154" s="154">
        <f t="shared" si="3"/>
        <v>11.904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188</v>
      </c>
      <c r="AT154" s="155" t="s">
        <v>184</v>
      </c>
      <c r="AU154" s="155" t="s">
        <v>86</v>
      </c>
      <c r="AY154" s="14" t="s">
        <v>182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4" t="s">
        <v>86</v>
      </c>
      <c r="BK154" s="156">
        <f t="shared" si="9"/>
        <v>0</v>
      </c>
      <c r="BL154" s="14" t="s">
        <v>188</v>
      </c>
      <c r="BM154" s="155" t="s">
        <v>203</v>
      </c>
    </row>
    <row r="155" spans="1:65" s="2" customFormat="1" ht="24" customHeight="1">
      <c r="A155" s="26"/>
      <c r="B155" s="143"/>
      <c r="C155" s="144" t="s">
        <v>204</v>
      </c>
      <c r="D155" s="144" t="s">
        <v>184</v>
      </c>
      <c r="E155" s="145" t="s">
        <v>205</v>
      </c>
      <c r="F155" s="146" t="s">
        <v>206</v>
      </c>
      <c r="G155" s="147" t="s">
        <v>187</v>
      </c>
      <c r="H155" s="148">
        <v>35.9</v>
      </c>
      <c r="I155" s="149"/>
      <c r="J155" s="149">
        <f t="shared" si="0"/>
        <v>0</v>
      </c>
      <c r="K155" s="150"/>
      <c r="L155" s="27"/>
      <c r="M155" s="151" t="s">
        <v>1</v>
      </c>
      <c r="N155" s="152" t="s">
        <v>39</v>
      </c>
      <c r="O155" s="153">
        <v>1.169</v>
      </c>
      <c r="P155" s="153">
        <f t="shared" si="1"/>
        <v>41.967100000000002</v>
      </c>
      <c r="Q155" s="153">
        <v>0</v>
      </c>
      <c r="R155" s="153">
        <f t="shared" si="2"/>
        <v>0</v>
      </c>
      <c r="S155" s="153">
        <v>0.22500000000000001</v>
      </c>
      <c r="T155" s="154">
        <f t="shared" si="3"/>
        <v>8.0775000000000006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188</v>
      </c>
      <c r="AT155" s="155" t="s">
        <v>184</v>
      </c>
      <c r="AU155" s="155" t="s">
        <v>86</v>
      </c>
      <c r="AY155" s="14" t="s">
        <v>182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4" t="s">
        <v>86</v>
      </c>
      <c r="BK155" s="156">
        <f t="shared" si="9"/>
        <v>0</v>
      </c>
      <c r="BL155" s="14" t="s">
        <v>188</v>
      </c>
      <c r="BM155" s="155" t="s">
        <v>207</v>
      </c>
    </row>
    <row r="156" spans="1:65" s="2" customFormat="1" ht="24" customHeight="1">
      <c r="A156" s="26"/>
      <c r="B156" s="143"/>
      <c r="C156" s="144" t="s">
        <v>208</v>
      </c>
      <c r="D156" s="144" t="s">
        <v>184</v>
      </c>
      <c r="E156" s="145" t="s">
        <v>209</v>
      </c>
      <c r="F156" s="146" t="s">
        <v>210</v>
      </c>
      <c r="G156" s="147" t="s">
        <v>211</v>
      </c>
      <c r="H156" s="148">
        <v>34.44</v>
      </c>
      <c r="I156" s="149"/>
      <c r="J156" s="149">
        <f t="shared" si="0"/>
        <v>0</v>
      </c>
      <c r="K156" s="150"/>
      <c r="L156" s="27"/>
      <c r="M156" s="151" t="s">
        <v>1</v>
      </c>
      <c r="N156" s="152" t="s">
        <v>39</v>
      </c>
      <c r="O156" s="153">
        <v>1.5149999999999999</v>
      </c>
      <c r="P156" s="153">
        <f t="shared" si="1"/>
        <v>52.176599999999993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188</v>
      </c>
      <c r="AT156" s="155" t="s">
        <v>184</v>
      </c>
      <c r="AU156" s="155" t="s">
        <v>86</v>
      </c>
      <c r="AY156" s="14" t="s">
        <v>182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4" t="s">
        <v>86</v>
      </c>
      <c r="BK156" s="156">
        <f t="shared" si="9"/>
        <v>0</v>
      </c>
      <c r="BL156" s="14" t="s">
        <v>188</v>
      </c>
      <c r="BM156" s="155" t="s">
        <v>212</v>
      </c>
    </row>
    <row r="157" spans="1:65" s="2" customFormat="1" ht="24" customHeight="1">
      <c r="A157" s="26"/>
      <c r="B157" s="143"/>
      <c r="C157" s="144" t="s">
        <v>213</v>
      </c>
      <c r="D157" s="144" t="s">
        <v>184</v>
      </c>
      <c r="E157" s="145" t="s">
        <v>214</v>
      </c>
      <c r="F157" s="146" t="s">
        <v>215</v>
      </c>
      <c r="G157" s="147" t="s">
        <v>211</v>
      </c>
      <c r="H157" s="148">
        <v>70.988</v>
      </c>
      <c r="I157" s="149"/>
      <c r="J157" s="149">
        <f t="shared" si="0"/>
        <v>0</v>
      </c>
      <c r="K157" s="150"/>
      <c r="L157" s="27"/>
      <c r="M157" s="151" t="s">
        <v>1</v>
      </c>
      <c r="N157" s="152" t="s">
        <v>39</v>
      </c>
      <c r="O157" s="153">
        <v>4.9480000000000004</v>
      </c>
      <c r="P157" s="153">
        <f t="shared" si="1"/>
        <v>351.24862400000001</v>
      </c>
      <c r="Q157" s="153">
        <v>0</v>
      </c>
      <c r="R157" s="153">
        <f t="shared" si="2"/>
        <v>0</v>
      </c>
      <c r="S157" s="153">
        <v>0</v>
      </c>
      <c r="T157" s="154">
        <f t="shared" si="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188</v>
      </c>
      <c r="AT157" s="155" t="s">
        <v>184</v>
      </c>
      <c r="AU157" s="155" t="s">
        <v>86</v>
      </c>
      <c r="AY157" s="14" t="s">
        <v>182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4" t="s">
        <v>86</v>
      </c>
      <c r="BK157" s="156">
        <f t="shared" si="9"/>
        <v>0</v>
      </c>
      <c r="BL157" s="14" t="s">
        <v>188</v>
      </c>
      <c r="BM157" s="155" t="s">
        <v>216</v>
      </c>
    </row>
    <row r="158" spans="1:65" s="2" customFormat="1" ht="24" customHeight="1">
      <c r="A158" s="26"/>
      <c r="B158" s="143"/>
      <c r="C158" s="144" t="s">
        <v>217</v>
      </c>
      <c r="D158" s="144" t="s">
        <v>184</v>
      </c>
      <c r="E158" s="145" t="s">
        <v>218</v>
      </c>
      <c r="F158" s="146" t="s">
        <v>219</v>
      </c>
      <c r="G158" s="147" t="s">
        <v>211</v>
      </c>
      <c r="H158" s="148">
        <v>35.494</v>
      </c>
      <c r="I158" s="149"/>
      <c r="J158" s="149">
        <f t="shared" si="0"/>
        <v>0</v>
      </c>
      <c r="K158" s="150"/>
      <c r="L158" s="27"/>
      <c r="M158" s="151" t="s">
        <v>1</v>
      </c>
      <c r="N158" s="152" t="s">
        <v>39</v>
      </c>
      <c r="O158" s="153">
        <v>0.98899999999999999</v>
      </c>
      <c r="P158" s="153">
        <f t="shared" si="1"/>
        <v>35.103566000000001</v>
      </c>
      <c r="Q158" s="153">
        <v>0</v>
      </c>
      <c r="R158" s="153">
        <f t="shared" si="2"/>
        <v>0</v>
      </c>
      <c r="S158" s="153">
        <v>0</v>
      </c>
      <c r="T158" s="154">
        <f t="shared" si="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188</v>
      </c>
      <c r="AT158" s="155" t="s">
        <v>184</v>
      </c>
      <c r="AU158" s="155" t="s">
        <v>86</v>
      </c>
      <c r="AY158" s="14" t="s">
        <v>182</v>
      </c>
      <c r="BE158" s="156">
        <f t="shared" si="4"/>
        <v>0</v>
      </c>
      <c r="BF158" s="156">
        <f t="shared" si="5"/>
        <v>0</v>
      </c>
      <c r="BG158" s="156">
        <f t="shared" si="6"/>
        <v>0</v>
      </c>
      <c r="BH158" s="156">
        <f t="shared" si="7"/>
        <v>0</v>
      </c>
      <c r="BI158" s="156">
        <f t="shared" si="8"/>
        <v>0</v>
      </c>
      <c r="BJ158" s="14" t="s">
        <v>86</v>
      </c>
      <c r="BK158" s="156">
        <f t="shared" si="9"/>
        <v>0</v>
      </c>
      <c r="BL158" s="14" t="s">
        <v>188</v>
      </c>
      <c r="BM158" s="155" t="s">
        <v>220</v>
      </c>
    </row>
    <row r="159" spans="1:65" s="2" customFormat="1" ht="24" customHeight="1">
      <c r="A159" s="26"/>
      <c r="B159" s="143"/>
      <c r="C159" s="144" t="s">
        <v>221</v>
      </c>
      <c r="D159" s="144" t="s">
        <v>184</v>
      </c>
      <c r="E159" s="145" t="s">
        <v>222</v>
      </c>
      <c r="F159" s="146" t="s">
        <v>223</v>
      </c>
      <c r="G159" s="147" t="s">
        <v>211</v>
      </c>
      <c r="H159" s="148">
        <v>19.14</v>
      </c>
      <c r="I159" s="149"/>
      <c r="J159" s="149">
        <f t="shared" si="0"/>
        <v>0</v>
      </c>
      <c r="K159" s="150"/>
      <c r="L159" s="27"/>
      <c r="M159" s="151" t="s">
        <v>1</v>
      </c>
      <c r="N159" s="152" t="s">
        <v>39</v>
      </c>
      <c r="O159" s="153">
        <v>7.2869999999999999</v>
      </c>
      <c r="P159" s="153">
        <f t="shared" si="1"/>
        <v>139.47318000000001</v>
      </c>
      <c r="Q159" s="153">
        <v>0</v>
      </c>
      <c r="R159" s="153">
        <f t="shared" si="2"/>
        <v>0</v>
      </c>
      <c r="S159" s="153">
        <v>0</v>
      </c>
      <c r="T159" s="154">
        <f t="shared" si="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188</v>
      </c>
      <c r="AT159" s="155" t="s">
        <v>184</v>
      </c>
      <c r="AU159" s="155" t="s">
        <v>86</v>
      </c>
      <c r="AY159" s="14" t="s">
        <v>182</v>
      </c>
      <c r="BE159" s="156">
        <f t="shared" si="4"/>
        <v>0</v>
      </c>
      <c r="BF159" s="156">
        <f t="shared" si="5"/>
        <v>0</v>
      </c>
      <c r="BG159" s="156">
        <f t="shared" si="6"/>
        <v>0</v>
      </c>
      <c r="BH159" s="156">
        <f t="shared" si="7"/>
        <v>0</v>
      </c>
      <c r="BI159" s="156">
        <f t="shared" si="8"/>
        <v>0</v>
      </c>
      <c r="BJ159" s="14" t="s">
        <v>86</v>
      </c>
      <c r="BK159" s="156">
        <f t="shared" si="9"/>
        <v>0</v>
      </c>
      <c r="BL159" s="14" t="s">
        <v>188</v>
      </c>
      <c r="BM159" s="155" t="s">
        <v>224</v>
      </c>
    </row>
    <row r="160" spans="1:65" s="2" customFormat="1" ht="36" customHeight="1">
      <c r="A160" s="26"/>
      <c r="B160" s="143"/>
      <c r="C160" s="144" t="s">
        <v>225</v>
      </c>
      <c r="D160" s="144" t="s">
        <v>184</v>
      </c>
      <c r="E160" s="145" t="s">
        <v>226</v>
      </c>
      <c r="F160" s="146" t="s">
        <v>227</v>
      </c>
      <c r="G160" s="147" t="s">
        <v>211</v>
      </c>
      <c r="H160" s="148">
        <v>90.128</v>
      </c>
      <c r="I160" s="149"/>
      <c r="J160" s="149">
        <f t="shared" si="0"/>
        <v>0</v>
      </c>
      <c r="K160" s="150"/>
      <c r="L160" s="27"/>
      <c r="M160" s="151" t="s">
        <v>1</v>
      </c>
      <c r="N160" s="152" t="s">
        <v>39</v>
      </c>
      <c r="O160" s="153">
        <v>0.38200000000000001</v>
      </c>
      <c r="P160" s="153">
        <f t="shared" si="1"/>
        <v>34.428896000000002</v>
      </c>
      <c r="Q160" s="153">
        <v>0</v>
      </c>
      <c r="R160" s="153">
        <f t="shared" si="2"/>
        <v>0</v>
      </c>
      <c r="S160" s="153">
        <v>0</v>
      </c>
      <c r="T160" s="154">
        <f t="shared" si="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188</v>
      </c>
      <c r="AT160" s="155" t="s">
        <v>184</v>
      </c>
      <c r="AU160" s="155" t="s">
        <v>86</v>
      </c>
      <c r="AY160" s="14" t="s">
        <v>182</v>
      </c>
      <c r="BE160" s="156">
        <f t="shared" si="4"/>
        <v>0</v>
      </c>
      <c r="BF160" s="156">
        <f t="shared" si="5"/>
        <v>0</v>
      </c>
      <c r="BG160" s="156">
        <f t="shared" si="6"/>
        <v>0</v>
      </c>
      <c r="BH160" s="156">
        <f t="shared" si="7"/>
        <v>0</v>
      </c>
      <c r="BI160" s="156">
        <f t="shared" si="8"/>
        <v>0</v>
      </c>
      <c r="BJ160" s="14" t="s">
        <v>86</v>
      </c>
      <c r="BK160" s="156">
        <f t="shared" si="9"/>
        <v>0</v>
      </c>
      <c r="BL160" s="14" t="s">
        <v>188</v>
      </c>
      <c r="BM160" s="155" t="s">
        <v>228</v>
      </c>
    </row>
    <row r="161" spans="1:65" s="2" customFormat="1" ht="36" customHeight="1">
      <c r="A161" s="26"/>
      <c r="B161" s="143"/>
      <c r="C161" s="144" t="s">
        <v>229</v>
      </c>
      <c r="D161" s="144" t="s">
        <v>184</v>
      </c>
      <c r="E161" s="145" t="s">
        <v>230</v>
      </c>
      <c r="F161" s="146" t="s">
        <v>231</v>
      </c>
      <c r="G161" s="147" t="s">
        <v>211</v>
      </c>
      <c r="H161" s="148">
        <v>360.512</v>
      </c>
      <c r="I161" s="149"/>
      <c r="J161" s="149">
        <f t="shared" si="0"/>
        <v>0</v>
      </c>
      <c r="K161" s="150"/>
      <c r="L161" s="27"/>
      <c r="M161" s="151" t="s">
        <v>1</v>
      </c>
      <c r="N161" s="152" t="s">
        <v>39</v>
      </c>
      <c r="O161" s="153">
        <v>0.34799999999999998</v>
      </c>
      <c r="P161" s="153">
        <f t="shared" si="1"/>
        <v>125.45817599999999</v>
      </c>
      <c r="Q161" s="153">
        <v>0</v>
      </c>
      <c r="R161" s="153">
        <f t="shared" si="2"/>
        <v>0</v>
      </c>
      <c r="S161" s="153">
        <v>0</v>
      </c>
      <c r="T161" s="154">
        <f t="shared" si="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188</v>
      </c>
      <c r="AT161" s="155" t="s">
        <v>184</v>
      </c>
      <c r="AU161" s="155" t="s">
        <v>86</v>
      </c>
      <c r="AY161" s="14" t="s">
        <v>182</v>
      </c>
      <c r="BE161" s="156">
        <f t="shared" si="4"/>
        <v>0</v>
      </c>
      <c r="BF161" s="156">
        <f t="shared" si="5"/>
        <v>0</v>
      </c>
      <c r="BG161" s="156">
        <f t="shared" si="6"/>
        <v>0</v>
      </c>
      <c r="BH161" s="156">
        <f t="shared" si="7"/>
        <v>0</v>
      </c>
      <c r="BI161" s="156">
        <f t="shared" si="8"/>
        <v>0</v>
      </c>
      <c r="BJ161" s="14" t="s">
        <v>86</v>
      </c>
      <c r="BK161" s="156">
        <f t="shared" si="9"/>
        <v>0</v>
      </c>
      <c r="BL161" s="14" t="s">
        <v>188</v>
      </c>
      <c r="BM161" s="155" t="s">
        <v>232</v>
      </c>
    </row>
    <row r="162" spans="1:65" s="2" customFormat="1" ht="16.5" customHeight="1">
      <c r="A162" s="26"/>
      <c r="B162" s="143"/>
      <c r="C162" s="144" t="s">
        <v>233</v>
      </c>
      <c r="D162" s="144" t="s">
        <v>184</v>
      </c>
      <c r="E162" s="145" t="s">
        <v>234</v>
      </c>
      <c r="F162" s="146" t="s">
        <v>235</v>
      </c>
      <c r="G162" s="147" t="s">
        <v>211</v>
      </c>
      <c r="H162" s="148">
        <v>90.128</v>
      </c>
      <c r="I162" s="149"/>
      <c r="J162" s="149">
        <f t="shared" si="0"/>
        <v>0</v>
      </c>
      <c r="K162" s="150"/>
      <c r="L162" s="27"/>
      <c r="M162" s="151" t="s">
        <v>1</v>
      </c>
      <c r="N162" s="152" t="s">
        <v>39</v>
      </c>
      <c r="O162" s="153">
        <v>0.83199999999999996</v>
      </c>
      <c r="P162" s="153">
        <f t="shared" si="1"/>
        <v>74.986496000000002</v>
      </c>
      <c r="Q162" s="153">
        <v>0</v>
      </c>
      <c r="R162" s="153">
        <f t="shared" si="2"/>
        <v>0</v>
      </c>
      <c r="S162" s="153">
        <v>0</v>
      </c>
      <c r="T162" s="154">
        <f t="shared" si="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188</v>
      </c>
      <c r="AT162" s="155" t="s">
        <v>184</v>
      </c>
      <c r="AU162" s="155" t="s">
        <v>86</v>
      </c>
      <c r="AY162" s="14" t="s">
        <v>182</v>
      </c>
      <c r="BE162" s="156">
        <f t="shared" si="4"/>
        <v>0</v>
      </c>
      <c r="BF162" s="156">
        <f t="shared" si="5"/>
        <v>0</v>
      </c>
      <c r="BG162" s="156">
        <f t="shared" si="6"/>
        <v>0</v>
      </c>
      <c r="BH162" s="156">
        <f t="shared" si="7"/>
        <v>0</v>
      </c>
      <c r="BI162" s="156">
        <f t="shared" si="8"/>
        <v>0</v>
      </c>
      <c r="BJ162" s="14" t="s">
        <v>86</v>
      </c>
      <c r="BK162" s="156">
        <f t="shared" si="9"/>
        <v>0</v>
      </c>
      <c r="BL162" s="14" t="s">
        <v>188</v>
      </c>
      <c r="BM162" s="155" t="s">
        <v>236</v>
      </c>
    </row>
    <row r="163" spans="1:65" s="2" customFormat="1" ht="36" customHeight="1">
      <c r="A163" s="26"/>
      <c r="B163" s="143"/>
      <c r="C163" s="144" t="s">
        <v>237</v>
      </c>
      <c r="D163" s="144" t="s">
        <v>184</v>
      </c>
      <c r="E163" s="145" t="s">
        <v>238</v>
      </c>
      <c r="F163" s="146" t="s">
        <v>239</v>
      </c>
      <c r="G163" s="147" t="s">
        <v>211</v>
      </c>
      <c r="H163" s="148">
        <v>98</v>
      </c>
      <c r="I163" s="149"/>
      <c r="J163" s="149">
        <f t="shared" si="0"/>
        <v>0</v>
      </c>
      <c r="K163" s="150"/>
      <c r="L163" s="27"/>
      <c r="M163" s="151" t="s">
        <v>1</v>
      </c>
      <c r="N163" s="152" t="s">
        <v>39</v>
      </c>
      <c r="O163" s="153">
        <v>0.24199999999999999</v>
      </c>
      <c r="P163" s="153">
        <f t="shared" si="1"/>
        <v>23.716000000000001</v>
      </c>
      <c r="Q163" s="153">
        <v>0</v>
      </c>
      <c r="R163" s="153">
        <f t="shared" si="2"/>
        <v>0</v>
      </c>
      <c r="S163" s="153">
        <v>0</v>
      </c>
      <c r="T163" s="154">
        <f t="shared" si="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188</v>
      </c>
      <c r="AT163" s="155" t="s">
        <v>184</v>
      </c>
      <c r="AU163" s="155" t="s">
        <v>86</v>
      </c>
      <c r="AY163" s="14" t="s">
        <v>182</v>
      </c>
      <c r="BE163" s="156">
        <f t="shared" si="4"/>
        <v>0</v>
      </c>
      <c r="BF163" s="156">
        <f t="shared" si="5"/>
        <v>0</v>
      </c>
      <c r="BG163" s="156">
        <f t="shared" si="6"/>
        <v>0</v>
      </c>
      <c r="BH163" s="156">
        <f t="shared" si="7"/>
        <v>0</v>
      </c>
      <c r="BI163" s="156">
        <f t="shared" si="8"/>
        <v>0</v>
      </c>
      <c r="BJ163" s="14" t="s">
        <v>86</v>
      </c>
      <c r="BK163" s="156">
        <f t="shared" si="9"/>
        <v>0</v>
      </c>
      <c r="BL163" s="14" t="s">
        <v>188</v>
      </c>
      <c r="BM163" s="155" t="s">
        <v>240</v>
      </c>
    </row>
    <row r="164" spans="1:65" s="2" customFormat="1" ht="24" customHeight="1">
      <c r="A164" s="26"/>
      <c r="B164" s="143"/>
      <c r="C164" s="144" t="s">
        <v>241</v>
      </c>
      <c r="D164" s="144" t="s">
        <v>184</v>
      </c>
      <c r="E164" s="145" t="s">
        <v>242</v>
      </c>
      <c r="F164" s="146" t="s">
        <v>243</v>
      </c>
      <c r="G164" s="147" t="s">
        <v>211</v>
      </c>
      <c r="H164" s="148">
        <v>9.3149999999999995</v>
      </c>
      <c r="I164" s="149"/>
      <c r="J164" s="149">
        <f t="shared" si="0"/>
        <v>0</v>
      </c>
      <c r="K164" s="150"/>
      <c r="L164" s="27"/>
      <c r="M164" s="151" t="s">
        <v>1</v>
      </c>
      <c r="N164" s="152" t="s">
        <v>39</v>
      </c>
      <c r="O164" s="153">
        <v>2.39</v>
      </c>
      <c r="P164" s="153">
        <f t="shared" si="1"/>
        <v>22.26285</v>
      </c>
      <c r="Q164" s="153">
        <v>0</v>
      </c>
      <c r="R164" s="153">
        <f t="shared" si="2"/>
        <v>0</v>
      </c>
      <c r="S164" s="153">
        <v>0</v>
      </c>
      <c r="T164" s="154">
        <f t="shared" si="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188</v>
      </c>
      <c r="AT164" s="155" t="s">
        <v>184</v>
      </c>
      <c r="AU164" s="155" t="s">
        <v>86</v>
      </c>
      <c r="AY164" s="14" t="s">
        <v>182</v>
      </c>
      <c r="BE164" s="156">
        <f t="shared" si="4"/>
        <v>0</v>
      </c>
      <c r="BF164" s="156">
        <f t="shared" si="5"/>
        <v>0</v>
      </c>
      <c r="BG164" s="156">
        <f t="shared" si="6"/>
        <v>0</v>
      </c>
      <c r="BH164" s="156">
        <f t="shared" si="7"/>
        <v>0</v>
      </c>
      <c r="BI164" s="156">
        <f t="shared" si="8"/>
        <v>0</v>
      </c>
      <c r="BJ164" s="14" t="s">
        <v>86</v>
      </c>
      <c r="BK164" s="156">
        <f t="shared" si="9"/>
        <v>0</v>
      </c>
      <c r="BL164" s="14" t="s">
        <v>188</v>
      </c>
      <c r="BM164" s="155" t="s">
        <v>244</v>
      </c>
    </row>
    <row r="165" spans="1:65" s="2" customFormat="1" ht="16.5" customHeight="1">
      <c r="A165" s="26"/>
      <c r="B165" s="143"/>
      <c r="C165" s="157" t="s">
        <v>245</v>
      </c>
      <c r="D165" s="157" t="s">
        <v>246</v>
      </c>
      <c r="E165" s="158" t="s">
        <v>247</v>
      </c>
      <c r="F165" s="159" t="s">
        <v>248</v>
      </c>
      <c r="G165" s="160" t="s">
        <v>211</v>
      </c>
      <c r="H165" s="161">
        <v>10.247</v>
      </c>
      <c r="I165" s="162"/>
      <c r="J165" s="162">
        <f t="shared" si="0"/>
        <v>0</v>
      </c>
      <c r="K165" s="163"/>
      <c r="L165" s="164"/>
      <c r="M165" s="165" t="s">
        <v>1</v>
      </c>
      <c r="N165" s="166" t="s">
        <v>39</v>
      </c>
      <c r="O165" s="153">
        <v>0</v>
      </c>
      <c r="P165" s="153">
        <f t="shared" si="1"/>
        <v>0</v>
      </c>
      <c r="Q165" s="153">
        <v>1.67</v>
      </c>
      <c r="R165" s="153">
        <f t="shared" si="2"/>
        <v>17.112489999999998</v>
      </c>
      <c r="S165" s="153">
        <v>0</v>
      </c>
      <c r="T165" s="154">
        <f t="shared" si="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213</v>
      </c>
      <c r="AT165" s="155" t="s">
        <v>246</v>
      </c>
      <c r="AU165" s="155" t="s">
        <v>86</v>
      </c>
      <c r="AY165" s="14" t="s">
        <v>182</v>
      </c>
      <c r="BE165" s="156">
        <f t="shared" si="4"/>
        <v>0</v>
      </c>
      <c r="BF165" s="156">
        <f t="shared" si="5"/>
        <v>0</v>
      </c>
      <c r="BG165" s="156">
        <f t="shared" si="6"/>
        <v>0</v>
      </c>
      <c r="BH165" s="156">
        <f t="shared" si="7"/>
        <v>0</v>
      </c>
      <c r="BI165" s="156">
        <f t="shared" si="8"/>
        <v>0</v>
      </c>
      <c r="BJ165" s="14" t="s">
        <v>86</v>
      </c>
      <c r="BK165" s="156">
        <f t="shared" si="9"/>
        <v>0</v>
      </c>
      <c r="BL165" s="14" t="s">
        <v>188</v>
      </c>
      <c r="BM165" s="155" t="s">
        <v>249</v>
      </c>
    </row>
    <row r="166" spans="1:65" s="12" customFormat="1" ht="22.9" customHeight="1">
      <c r="B166" s="131"/>
      <c r="D166" s="132" t="s">
        <v>72</v>
      </c>
      <c r="E166" s="141" t="s">
        <v>86</v>
      </c>
      <c r="F166" s="141" t="s">
        <v>250</v>
      </c>
      <c r="J166" s="142">
        <f>BK166</f>
        <v>0</v>
      </c>
      <c r="L166" s="131"/>
      <c r="M166" s="135"/>
      <c r="N166" s="136"/>
      <c r="O166" s="136"/>
      <c r="P166" s="137">
        <f>SUM(P167:P177)</f>
        <v>197.65134759000003</v>
      </c>
      <c r="Q166" s="136"/>
      <c r="R166" s="137">
        <f>SUM(R167:R177)</f>
        <v>344.25778606</v>
      </c>
      <c r="S166" s="136"/>
      <c r="T166" s="138">
        <f>SUM(T167:T177)</f>
        <v>0</v>
      </c>
      <c r="AR166" s="132" t="s">
        <v>80</v>
      </c>
      <c r="AT166" s="139" t="s">
        <v>72</v>
      </c>
      <c r="AU166" s="139" t="s">
        <v>80</v>
      </c>
      <c r="AY166" s="132" t="s">
        <v>182</v>
      </c>
      <c r="BK166" s="140">
        <f>SUM(BK167:BK177)</f>
        <v>0</v>
      </c>
    </row>
    <row r="167" spans="1:65" s="2" customFormat="1" ht="24" customHeight="1">
      <c r="A167" s="26"/>
      <c r="B167" s="143"/>
      <c r="C167" s="144" t="s">
        <v>251</v>
      </c>
      <c r="D167" s="144" t="s">
        <v>184</v>
      </c>
      <c r="E167" s="145" t="s">
        <v>252</v>
      </c>
      <c r="F167" s="146" t="s">
        <v>253</v>
      </c>
      <c r="G167" s="147" t="s">
        <v>187</v>
      </c>
      <c r="H167" s="148">
        <v>236</v>
      </c>
      <c r="I167" s="149"/>
      <c r="J167" s="149">
        <f t="shared" ref="J167:J177" si="10">ROUND(I167*H167,2)</f>
        <v>0</v>
      </c>
      <c r="K167" s="150"/>
      <c r="L167" s="27"/>
      <c r="M167" s="151" t="s">
        <v>1</v>
      </c>
      <c r="N167" s="152" t="s">
        <v>39</v>
      </c>
      <c r="O167" s="153">
        <v>4.0000000000000001E-3</v>
      </c>
      <c r="P167" s="153">
        <f t="shared" ref="P167:P177" si="11">O167*H167</f>
        <v>0.94400000000000006</v>
      </c>
      <c r="Q167" s="153">
        <v>0</v>
      </c>
      <c r="R167" s="153">
        <f t="shared" ref="R167:R177" si="12">Q167*H167</f>
        <v>0</v>
      </c>
      <c r="S167" s="153">
        <v>0</v>
      </c>
      <c r="T167" s="154">
        <f t="shared" ref="T167:T177" si="13"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188</v>
      </c>
      <c r="AT167" s="155" t="s">
        <v>184</v>
      </c>
      <c r="AU167" s="155" t="s">
        <v>86</v>
      </c>
      <c r="AY167" s="14" t="s">
        <v>182</v>
      </c>
      <c r="BE167" s="156">
        <f t="shared" ref="BE167:BE177" si="14">IF(N167="základná",J167,0)</f>
        <v>0</v>
      </c>
      <c r="BF167" s="156">
        <f t="shared" ref="BF167:BF177" si="15">IF(N167="znížená",J167,0)</f>
        <v>0</v>
      </c>
      <c r="BG167" s="156">
        <f t="shared" ref="BG167:BG177" si="16">IF(N167="zákl. prenesená",J167,0)</f>
        <v>0</v>
      </c>
      <c r="BH167" s="156">
        <f t="shared" ref="BH167:BH177" si="17">IF(N167="zníž. prenesená",J167,0)</f>
        <v>0</v>
      </c>
      <c r="BI167" s="156">
        <f t="shared" ref="BI167:BI177" si="18">IF(N167="nulová",J167,0)</f>
        <v>0</v>
      </c>
      <c r="BJ167" s="14" t="s">
        <v>86</v>
      </c>
      <c r="BK167" s="156">
        <f t="shared" ref="BK167:BK177" si="19">ROUND(I167*H167,2)</f>
        <v>0</v>
      </c>
      <c r="BL167" s="14" t="s">
        <v>188</v>
      </c>
      <c r="BM167" s="155" t="s">
        <v>254</v>
      </c>
    </row>
    <row r="168" spans="1:65" s="2" customFormat="1" ht="16.5" customHeight="1">
      <c r="A168" s="26"/>
      <c r="B168" s="143"/>
      <c r="C168" s="144" t="s">
        <v>255</v>
      </c>
      <c r="D168" s="144" t="s">
        <v>184</v>
      </c>
      <c r="E168" s="145" t="s">
        <v>256</v>
      </c>
      <c r="F168" s="146" t="s">
        <v>257</v>
      </c>
      <c r="G168" s="147" t="s">
        <v>211</v>
      </c>
      <c r="H168" s="148">
        <v>10.018000000000001</v>
      </c>
      <c r="I168" s="149"/>
      <c r="J168" s="149">
        <f t="shared" si="10"/>
        <v>0</v>
      </c>
      <c r="K168" s="150"/>
      <c r="L168" s="27"/>
      <c r="M168" s="151" t="s">
        <v>1</v>
      </c>
      <c r="N168" s="152" t="s">
        <v>39</v>
      </c>
      <c r="O168" s="153">
        <v>0.90800000000000003</v>
      </c>
      <c r="P168" s="153">
        <f t="shared" si="11"/>
        <v>9.0963440000000002</v>
      </c>
      <c r="Q168" s="153">
        <v>2.0663999999999998</v>
      </c>
      <c r="R168" s="153">
        <f t="shared" si="12"/>
        <v>20.701195200000001</v>
      </c>
      <c r="S168" s="153">
        <v>0</v>
      </c>
      <c r="T168" s="154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188</v>
      </c>
      <c r="AT168" s="155" t="s">
        <v>184</v>
      </c>
      <c r="AU168" s="155" t="s">
        <v>86</v>
      </c>
      <c r="AY168" s="14" t="s">
        <v>182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4" t="s">
        <v>86</v>
      </c>
      <c r="BK168" s="156">
        <f t="shared" si="19"/>
        <v>0</v>
      </c>
      <c r="BL168" s="14" t="s">
        <v>188</v>
      </c>
      <c r="BM168" s="155" t="s">
        <v>258</v>
      </c>
    </row>
    <row r="169" spans="1:65" s="2" customFormat="1" ht="24" customHeight="1">
      <c r="A169" s="26"/>
      <c r="B169" s="143"/>
      <c r="C169" s="144" t="s">
        <v>259</v>
      </c>
      <c r="D169" s="144" t="s">
        <v>184</v>
      </c>
      <c r="E169" s="145" t="s">
        <v>260</v>
      </c>
      <c r="F169" s="146" t="s">
        <v>261</v>
      </c>
      <c r="G169" s="147" t="s">
        <v>211</v>
      </c>
      <c r="H169" s="148">
        <v>29.53</v>
      </c>
      <c r="I169" s="149"/>
      <c r="J169" s="149">
        <f t="shared" si="10"/>
        <v>0</v>
      </c>
      <c r="K169" s="150"/>
      <c r="L169" s="27"/>
      <c r="M169" s="151" t="s">
        <v>1</v>
      </c>
      <c r="N169" s="152" t="s">
        <v>39</v>
      </c>
      <c r="O169" s="153">
        <v>1.0968</v>
      </c>
      <c r="P169" s="153">
        <f t="shared" si="11"/>
        <v>32.388504000000005</v>
      </c>
      <c r="Q169" s="153">
        <v>2.0699999999999998</v>
      </c>
      <c r="R169" s="153">
        <f t="shared" si="12"/>
        <v>61.127099999999999</v>
      </c>
      <c r="S169" s="153">
        <v>0</v>
      </c>
      <c r="T169" s="154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188</v>
      </c>
      <c r="AT169" s="155" t="s">
        <v>184</v>
      </c>
      <c r="AU169" s="155" t="s">
        <v>86</v>
      </c>
      <c r="AY169" s="14" t="s">
        <v>182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4" t="s">
        <v>86</v>
      </c>
      <c r="BK169" s="156">
        <f t="shared" si="19"/>
        <v>0</v>
      </c>
      <c r="BL169" s="14" t="s">
        <v>188</v>
      </c>
      <c r="BM169" s="155" t="s">
        <v>262</v>
      </c>
    </row>
    <row r="170" spans="1:65" s="2" customFormat="1" ht="24" customHeight="1">
      <c r="A170" s="26"/>
      <c r="B170" s="143"/>
      <c r="C170" s="144" t="s">
        <v>7</v>
      </c>
      <c r="D170" s="144" t="s">
        <v>184</v>
      </c>
      <c r="E170" s="145" t="s">
        <v>263</v>
      </c>
      <c r="F170" s="146" t="s">
        <v>264</v>
      </c>
      <c r="G170" s="147" t="s">
        <v>211</v>
      </c>
      <c r="H170" s="148">
        <v>30.338000000000001</v>
      </c>
      <c r="I170" s="149"/>
      <c r="J170" s="149">
        <f t="shared" si="10"/>
        <v>0</v>
      </c>
      <c r="K170" s="150"/>
      <c r="L170" s="27"/>
      <c r="M170" s="151" t="s">
        <v>1</v>
      </c>
      <c r="N170" s="152" t="s">
        <v>39</v>
      </c>
      <c r="O170" s="153">
        <v>0.61890999999999996</v>
      </c>
      <c r="P170" s="153">
        <f t="shared" si="11"/>
        <v>18.776491579999998</v>
      </c>
      <c r="Q170" s="153">
        <v>2.3132299999999999</v>
      </c>
      <c r="R170" s="153">
        <f t="shared" si="12"/>
        <v>70.178771740000002</v>
      </c>
      <c r="S170" s="153">
        <v>0</v>
      </c>
      <c r="T170" s="154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188</v>
      </c>
      <c r="AT170" s="155" t="s">
        <v>184</v>
      </c>
      <c r="AU170" s="155" t="s">
        <v>86</v>
      </c>
      <c r="AY170" s="14" t="s">
        <v>182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4" t="s">
        <v>86</v>
      </c>
      <c r="BK170" s="156">
        <f t="shared" si="19"/>
        <v>0</v>
      </c>
      <c r="BL170" s="14" t="s">
        <v>188</v>
      </c>
      <c r="BM170" s="155" t="s">
        <v>265</v>
      </c>
    </row>
    <row r="171" spans="1:65" s="2" customFormat="1" ht="16.5" customHeight="1">
      <c r="A171" s="26"/>
      <c r="B171" s="143"/>
      <c r="C171" s="144" t="s">
        <v>266</v>
      </c>
      <c r="D171" s="144" t="s">
        <v>184</v>
      </c>
      <c r="E171" s="145" t="s">
        <v>267</v>
      </c>
      <c r="F171" s="146" t="s">
        <v>268</v>
      </c>
      <c r="G171" s="147" t="s">
        <v>187</v>
      </c>
      <c r="H171" s="148">
        <v>10.56</v>
      </c>
      <c r="I171" s="149"/>
      <c r="J171" s="149">
        <f t="shared" si="10"/>
        <v>0</v>
      </c>
      <c r="K171" s="150"/>
      <c r="L171" s="27"/>
      <c r="M171" s="151" t="s">
        <v>1</v>
      </c>
      <c r="N171" s="152" t="s">
        <v>39</v>
      </c>
      <c r="O171" s="153">
        <v>0.35799999999999998</v>
      </c>
      <c r="P171" s="153">
        <f t="shared" si="11"/>
        <v>3.7804799999999998</v>
      </c>
      <c r="Q171" s="153">
        <v>6.7000000000000002E-4</v>
      </c>
      <c r="R171" s="153">
        <f t="shared" si="12"/>
        <v>7.0752000000000002E-3</v>
      </c>
      <c r="S171" s="153">
        <v>0</v>
      </c>
      <c r="T171" s="154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188</v>
      </c>
      <c r="AT171" s="155" t="s">
        <v>184</v>
      </c>
      <c r="AU171" s="155" t="s">
        <v>86</v>
      </c>
      <c r="AY171" s="14" t="s">
        <v>182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4" t="s">
        <v>86</v>
      </c>
      <c r="BK171" s="156">
        <f t="shared" si="19"/>
        <v>0</v>
      </c>
      <c r="BL171" s="14" t="s">
        <v>188</v>
      </c>
      <c r="BM171" s="155" t="s">
        <v>269</v>
      </c>
    </row>
    <row r="172" spans="1:65" s="2" customFormat="1" ht="24" customHeight="1">
      <c r="A172" s="26"/>
      <c r="B172" s="143"/>
      <c r="C172" s="144" t="s">
        <v>270</v>
      </c>
      <c r="D172" s="144" t="s">
        <v>184</v>
      </c>
      <c r="E172" s="145" t="s">
        <v>271</v>
      </c>
      <c r="F172" s="146" t="s">
        <v>272</v>
      </c>
      <c r="G172" s="147" t="s">
        <v>187</v>
      </c>
      <c r="H172" s="148">
        <v>10.56</v>
      </c>
      <c r="I172" s="149"/>
      <c r="J172" s="149">
        <f t="shared" si="10"/>
        <v>0</v>
      </c>
      <c r="K172" s="150"/>
      <c r="L172" s="27"/>
      <c r="M172" s="151" t="s">
        <v>1</v>
      </c>
      <c r="N172" s="152" t="s">
        <v>39</v>
      </c>
      <c r="O172" s="153">
        <v>0.19900000000000001</v>
      </c>
      <c r="P172" s="153">
        <f t="shared" si="11"/>
        <v>2.1014400000000002</v>
      </c>
      <c r="Q172" s="153">
        <v>0</v>
      </c>
      <c r="R172" s="153">
        <f t="shared" si="12"/>
        <v>0</v>
      </c>
      <c r="S172" s="153">
        <v>0</v>
      </c>
      <c r="T172" s="154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188</v>
      </c>
      <c r="AT172" s="155" t="s">
        <v>184</v>
      </c>
      <c r="AU172" s="155" t="s">
        <v>86</v>
      </c>
      <c r="AY172" s="14" t="s">
        <v>182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4" t="s">
        <v>86</v>
      </c>
      <c r="BK172" s="156">
        <f t="shared" si="19"/>
        <v>0</v>
      </c>
      <c r="BL172" s="14" t="s">
        <v>188</v>
      </c>
      <c r="BM172" s="155" t="s">
        <v>273</v>
      </c>
    </row>
    <row r="173" spans="1:65" s="2" customFormat="1" ht="24" customHeight="1">
      <c r="A173" s="26"/>
      <c r="B173" s="143"/>
      <c r="C173" s="144" t="s">
        <v>274</v>
      </c>
      <c r="D173" s="144" t="s">
        <v>184</v>
      </c>
      <c r="E173" s="145" t="s">
        <v>275</v>
      </c>
      <c r="F173" s="146" t="s">
        <v>276</v>
      </c>
      <c r="G173" s="147" t="s">
        <v>187</v>
      </c>
      <c r="H173" s="148">
        <v>232.58799999999999</v>
      </c>
      <c r="I173" s="149"/>
      <c r="J173" s="149">
        <f t="shared" si="10"/>
        <v>0</v>
      </c>
      <c r="K173" s="150"/>
      <c r="L173" s="27"/>
      <c r="M173" s="151" t="s">
        <v>1</v>
      </c>
      <c r="N173" s="152" t="s">
        <v>39</v>
      </c>
      <c r="O173" s="153">
        <v>4.0919999999999998E-2</v>
      </c>
      <c r="P173" s="153">
        <f t="shared" si="11"/>
        <v>9.5175009599999996</v>
      </c>
      <c r="Q173" s="153">
        <v>3.5200000000000001E-3</v>
      </c>
      <c r="R173" s="153">
        <f t="shared" si="12"/>
        <v>0.81870975999999995</v>
      </c>
      <c r="S173" s="153">
        <v>0</v>
      </c>
      <c r="T173" s="154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188</v>
      </c>
      <c r="AT173" s="155" t="s">
        <v>184</v>
      </c>
      <c r="AU173" s="155" t="s">
        <v>86</v>
      </c>
      <c r="AY173" s="14" t="s">
        <v>182</v>
      </c>
      <c r="BE173" s="156">
        <f t="shared" si="14"/>
        <v>0</v>
      </c>
      <c r="BF173" s="156">
        <f t="shared" si="15"/>
        <v>0</v>
      </c>
      <c r="BG173" s="156">
        <f t="shared" si="16"/>
        <v>0</v>
      </c>
      <c r="BH173" s="156">
        <f t="shared" si="17"/>
        <v>0</v>
      </c>
      <c r="BI173" s="156">
        <f t="shared" si="18"/>
        <v>0</v>
      </c>
      <c r="BJ173" s="14" t="s">
        <v>86</v>
      </c>
      <c r="BK173" s="156">
        <f t="shared" si="19"/>
        <v>0</v>
      </c>
      <c r="BL173" s="14" t="s">
        <v>188</v>
      </c>
      <c r="BM173" s="155" t="s">
        <v>277</v>
      </c>
    </row>
    <row r="174" spans="1:65" s="2" customFormat="1" ht="24" customHeight="1">
      <c r="A174" s="26"/>
      <c r="B174" s="143"/>
      <c r="C174" s="144" t="s">
        <v>278</v>
      </c>
      <c r="D174" s="144" t="s">
        <v>184</v>
      </c>
      <c r="E174" s="145" t="s">
        <v>279</v>
      </c>
      <c r="F174" s="146" t="s">
        <v>280</v>
      </c>
      <c r="G174" s="147" t="s">
        <v>211</v>
      </c>
      <c r="H174" s="148">
        <v>13.141999999999999</v>
      </c>
      <c r="I174" s="149"/>
      <c r="J174" s="149">
        <f t="shared" si="10"/>
        <v>0</v>
      </c>
      <c r="K174" s="150"/>
      <c r="L174" s="27"/>
      <c r="M174" s="151" t="s">
        <v>1</v>
      </c>
      <c r="N174" s="152" t="s">
        <v>39</v>
      </c>
      <c r="O174" s="153">
        <v>3.0670000000000002</v>
      </c>
      <c r="P174" s="153">
        <f t="shared" si="11"/>
        <v>40.306514</v>
      </c>
      <c r="Q174" s="153">
        <v>2.1170900000000001</v>
      </c>
      <c r="R174" s="153">
        <f t="shared" si="12"/>
        <v>27.822796780000001</v>
      </c>
      <c r="S174" s="153">
        <v>0</v>
      </c>
      <c r="T174" s="154">
        <f t="shared" si="1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188</v>
      </c>
      <c r="AT174" s="155" t="s">
        <v>184</v>
      </c>
      <c r="AU174" s="155" t="s">
        <v>86</v>
      </c>
      <c r="AY174" s="14" t="s">
        <v>182</v>
      </c>
      <c r="BE174" s="156">
        <f t="shared" si="14"/>
        <v>0</v>
      </c>
      <c r="BF174" s="156">
        <f t="shared" si="15"/>
        <v>0</v>
      </c>
      <c r="BG174" s="156">
        <f t="shared" si="16"/>
        <v>0</v>
      </c>
      <c r="BH174" s="156">
        <f t="shared" si="17"/>
        <v>0</v>
      </c>
      <c r="BI174" s="156">
        <f t="shared" si="18"/>
        <v>0</v>
      </c>
      <c r="BJ174" s="14" t="s">
        <v>86</v>
      </c>
      <c r="BK174" s="156">
        <f t="shared" si="19"/>
        <v>0</v>
      </c>
      <c r="BL174" s="14" t="s">
        <v>188</v>
      </c>
      <c r="BM174" s="155" t="s">
        <v>281</v>
      </c>
    </row>
    <row r="175" spans="1:65" s="2" customFormat="1" ht="24" customHeight="1">
      <c r="A175" s="26"/>
      <c r="B175" s="143"/>
      <c r="C175" s="144" t="s">
        <v>282</v>
      </c>
      <c r="D175" s="144" t="s">
        <v>184</v>
      </c>
      <c r="E175" s="145" t="s">
        <v>283</v>
      </c>
      <c r="F175" s="146" t="s">
        <v>284</v>
      </c>
      <c r="G175" s="147" t="s">
        <v>211</v>
      </c>
      <c r="H175" s="148">
        <v>14.337</v>
      </c>
      <c r="I175" s="149"/>
      <c r="J175" s="149">
        <f t="shared" si="10"/>
        <v>0</v>
      </c>
      <c r="K175" s="150"/>
      <c r="L175" s="27"/>
      <c r="M175" s="151" t="s">
        <v>1</v>
      </c>
      <c r="N175" s="152" t="s">
        <v>39</v>
      </c>
      <c r="O175" s="153">
        <v>3.3210000000000002</v>
      </c>
      <c r="P175" s="153">
        <f t="shared" si="11"/>
        <v>47.613177</v>
      </c>
      <c r="Q175" s="153">
        <v>2.1136499999999998</v>
      </c>
      <c r="R175" s="153">
        <f t="shared" si="12"/>
        <v>30.303400049999997</v>
      </c>
      <c r="S175" s="153">
        <v>0</v>
      </c>
      <c r="T175" s="154">
        <f t="shared" si="1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188</v>
      </c>
      <c r="AT175" s="155" t="s">
        <v>184</v>
      </c>
      <c r="AU175" s="155" t="s">
        <v>86</v>
      </c>
      <c r="AY175" s="14" t="s">
        <v>182</v>
      </c>
      <c r="BE175" s="156">
        <f t="shared" si="14"/>
        <v>0</v>
      </c>
      <c r="BF175" s="156">
        <f t="shared" si="15"/>
        <v>0</v>
      </c>
      <c r="BG175" s="156">
        <f t="shared" si="16"/>
        <v>0</v>
      </c>
      <c r="BH175" s="156">
        <f t="shared" si="17"/>
        <v>0</v>
      </c>
      <c r="BI175" s="156">
        <f t="shared" si="18"/>
        <v>0</v>
      </c>
      <c r="BJ175" s="14" t="s">
        <v>86</v>
      </c>
      <c r="BK175" s="156">
        <f t="shared" si="19"/>
        <v>0</v>
      </c>
      <c r="BL175" s="14" t="s">
        <v>188</v>
      </c>
      <c r="BM175" s="155" t="s">
        <v>285</v>
      </c>
    </row>
    <row r="176" spans="1:65" s="2" customFormat="1" ht="16.5" customHeight="1">
      <c r="A176" s="26"/>
      <c r="B176" s="143"/>
      <c r="C176" s="144" t="s">
        <v>286</v>
      </c>
      <c r="D176" s="144" t="s">
        <v>184</v>
      </c>
      <c r="E176" s="145" t="s">
        <v>287</v>
      </c>
      <c r="F176" s="146" t="s">
        <v>288</v>
      </c>
      <c r="G176" s="147" t="s">
        <v>211</v>
      </c>
      <c r="H176" s="148">
        <v>56.530999999999999</v>
      </c>
      <c r="I176" s="149"/>
      <c r="J176" s="149">
        <f t="shared" si="10"/>
        <v>0</v>
      </c>
      <c r="K176" s="150"/>
      <c r="L176" s="27"/>
      <c r="M176" s="151" t="s">
        <v>1</v>
      </c>
      <c r="N176" s="152" t="s">
        <v>39</v>
      </c>
      <c r="O176" s="153">
        <v>0.58055000000000001</v>
      </c>
      <c r="P176" s="153">
        <f t="shared" si="11"/>
        <v>32.819072050000003</v>
      </c>
      <c r="Q176" s="153">
        <v>2.3354300000000001</v>
      </c>
      <c r="R176" s="153">
        <f t="shared" si="12"/>
        <v>132.02419333</v>
      </c>
      <c r="S176" s="153">
        <v>0</v>
      </c>
      <c r="T176" s="154">
        <f t="shared" si="1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188</v>
      </c>
      <c r="AT176" s="155" t="s">
        <v>184</v>
      </c>
      <c r="AU176" s="155" t="s">
        <v>86</v>
      </c>
      <c r="AY176" s="14" t="s">
        <v>182</v>
      </c>
      <c r="BE176" s="156">
        <f t="shared" si="14"/>
        <v>0</v>
      </c>
      <c r="BF176" s="156">
        <f t="shared" si="15"/>
        <v>0</v>
      </c>
      <c r="BG176" s="156">
        <f t="shared" si="16"/>
        <v>0</v>
      </c>
      <c r="BH176" s="156">
        <f t="shared" si="17"/>
        <v>0</v>
      </c>
      <c r="BI176" s="156">
        <f t="shared" si="18"/>
        <v>0</v>
      </c>
      <c r="BJ176" s="14" t="s">
        <v>86</v>
      </c>
      <c r="BK176" s="156">
        <f t="shared" si="19"/>
        <v>0</v>
      </c>
      <c r="BL176" s="14" t="s">
        <v>188</v>
      </c>
      <c r="BM176" s="155" t="s">
        <v>289</v>
      </c>
    </row>
    <row r="177" spans="1:65" s="2" customFormat="1" ht="24" customHeight="1">
      <c r="A177" s="26"/>
      <c r="B177" s="143"/>
      <c r="C177" s="144" t="s">
        <v>290</v>
      </c>
      <c r="D177" s="144" t="s">
        <v>184</v>
      </c>
      <c r="E177" s="145" t="s">
        <v>291</v>
      </c>
      <c r="F177" s="146" t="s">
        <v>292</v>
      </c>
      <c r="G177" s="147" t="s">
        <v>293</v>
      </c>
      <c r="H177" s="148">
        <v>1.272</v>
      </c>
      <c r="I177" s="149"/>
      <c r="J177" s="149">
        <f t="shared" si="10"/>
        <v>0</v>
      </c>
      <c r="K177" s="150"/>
      <c r="L177" s="27"/>
      <c r="M177" s="151" t="s">
        <v>1</v>
      </c>
      <c r="N177" s="152" t="s">
        <v>39</v>
      </c>
      <c r="O177" s="153">
        <v>0.24199999999999999</v>
      </c>
      <c r="P177" s="153">
        <f t="shared" si="11"/>
        <v>0.30782399999999999</v>
      </c>
      <c r="Q177" s="153">
        <v>1.002</v>
      </c>
      <c r="R177" s="153">
        <f t="shared" si="12"/>
        <v>1.2745440000000001</v>
      </c>
      <c r="S177" s="153">
        <v>0</v>
      </c>
      <c r="T177" s="154">
        <f t="shared" si="1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188</v>
      </c>
      <c r="AT177" s="155" t="s">
        <v>184</v>
      </c>
      <c r="AU177" s="155" t="s">
        <v>86</v>
      </c>
      <c r="AY177" s="14" t="s">
        <v>182</v>
      </c>
      <c r="BE177" s="156">
        <f t="shared" si="14"/>
        <v>0</v>
      </c>
      <c r="BF177" s="156">
        <f t="shared" si="15"/>
        <v>0</v>
      </c>
      <c r="BG177" s="156">
        <f t="shared" si="16"/>
        <v>0</v>
      </c>
      <c r="BH177" s="156">
        <f t="shared" si="17"/>
        <v>0</v>
      </c>
      <c r="BI177" s="156">
        <f t="shared" si="18"/>
        <v>0</v>
      </c>
      <c r="BJ177" s="14" t="s">
        <v>86</v>
      </c>
      <c r="BK177" s="156">
        <f t="shared" si="19"/>
        <v>0</v>
      </c>
      <c r="BL177" s="14" t="s">
        <v>188</v>
      </c>
      <c r="BM177" s="155" t="s">
        <v>294</v>
      </c>
    </row>
    <row r="178" spans="1:65" s="12" customFormat="1" ht="22.9" customHeight="1">
      <c r="B178" s="131"/>
      <c r="D178" s="132" t="s">
        <v>72</v>
      </c>
      <c r="E178" s="141" t="s">
        <v>93</v>
      </c>
      <c r="F178" s="141" t="s">
        <v>295</v>
      </c>
      <c r="J178" s="142">
        <f>BK178</f>
        <v>0</v>
      </c>
      <c r="L178" s="131"/>
      <c r="M178" s="135"/>
      <c r="N178" s="136"/>
      <c r="O178" s="136"/>
      <c r="P178" s="137">
        <f>SUM(P179:P208)</f>
        <v>256.34849726000004</v>
      </c>
      <c r="Q178" s="136"/>
      <c r="R178" s="137">
        <f>SUM(R179:R208)</f>
        <v>65.631656459999988</v>
      </c>
      <c r="S178" s="136"/>
      <c r="T178" s="138">
        <f>SUM(T179:T208)</f>
        <v>0</v>
      </c>
      <c r="AR178" s="132" t="s">
        <v>80</v>
      </c>
      <c r="AT178" s="139" t="s">
        <v>72</v>
      </c>
      <c r="AU178" s="139" t="s">
        <v>80</v>
      </c>
      <c r="AY178" s="132" t="s">
        <v>182</v>
      </c>
      <c r="BK178" s="140">
        <f>SUM(BK179:BK208)</f>
        <v>0</v>
      </c>
    </row>
    <row r="179" spans="1:65" s="2" customFormat="1" ht="24" customHeight="1">
      <c r="A179" s="26"/>
      <c r="B179" s="143"/>
      <c r="C179" s="144" t="s">
        <v>296</v>
      </c>
      <c r="D179" s="144" t="s">
        <v>184</v>
      </c>
      <c r="E179" s="145" t="s">
        <v>297</v>
      </c>
      <c r="F179" s="146" t="s">
        <v>298</v>
      </c>
      <c r="G179" s="147" t="s">
        <v>299</v>
      </c>
      <c r="H179" s="148">
        <v>1</v>
      </c>
      <c r="I179" s="149"/>
      <c r="J179" s="149">
        <f t="shared" ref="J179:J208" si="20">ROUND(I179*H179,2)</f>
        <v>0</v>
      </c>
      <c r="K179" s="150"/>
      <c r="L179" s="27"/>
      <c r="M179" s="151" t="s">
        <v>1</v>
      </c>
      <c r="N179" s="152" t="s">
        <v>39</v>
      </c>
      <c r="O179" s="153">
        <v>0.72448999999999997</v>
      </c>
      <c r="P179" s="153">
        <f t="shared" ref="P179:P208" si="21">O179*H179</f>
        <v>0.72448999999999997</v>
      </c>
      <c r="Q179" s="153">
        <v>0.26461000000000001</v>
      </c>
      <c r="R179" s="153">
        <f t="shared" ref="R179:R208" si="22">Q179*H179</f>
        <v>0.26461000000000001</v>
      </c>
      <c r="S179" s="153">
        <v>0</v>
      </c>
      <c r="T179" s="154">
        <f t="shared" ref="T179:T208" si="23">S179*H179</f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188</v>
      </c>
      <c r="AT179" s="155" t="s">
        <v>184</v>
      </c>
      <c r="AU179" s="155" t="s">
        <v>86</v>
      </c>
      <c r="AY179" s="14" t="s">
        <v>182</v>
      </c>
      <c r="BE179" s="156">
        <f t="shared" ref="BE179:BE208" si="24">IF(N179="základná",J179,0)</f>
        <v>0</v>
      </c>
      <c r="BF179" s="156">
        <f t="shared" ref="BF179:BF208" si="25">IF(N179="znížená",J179,0)</f>
        <v>0</v>
      </c>
      <c r="BG179" s="156">
        <f t="shared" ref="BG179:BG208" si="26">IF(N179="zákl. prenesená",J179,0)</f>
        <v>0</v>
      </c>
      <c r="BH179" s="156">
        <f t="shared" ref="BH179:BH208" si="27">IF(N179="zníž. prenesená",J179,0)</f>
        <v>0</v>
      </c>
      <c r="BI179" s="156">
        <f t="shared" ref="BI179:BI208" si="28">IF(N179="nulová",J179,0)</f>
        <v>0</v>
      </c>
      <c r="BJ179" s="14" t="s">
        <v>86</v>
      </c>
      <c r="BK179" s="156">
        <f t="shared" ref="BK179:BK208" si="29">ROUND(I179*H179,2)</f>
        <v>0</v>
      </c>
      <c r="BL179" s="14" t="s">
        <v>188</v>
      </c>
      <c r="BM179" s="155" t="s">
        <v>300</v>
      </c>
    </row>
    <row r="180" spans="1:65" s="2" customFormat="1" ht="24" customHeight="1">
      <c r="A180" s="26"/>
      <c r="B180" s="143"/>
      <c r="C180" s="144" t="s">
        <v>301</v>
      </c>
      <c r="D180" s="144" t="s">
        <v>184</v>
      </c>
      <c r="E180" s="145" t="s">
        <v>302</v>
      </c>
      <c r="F180" s="146" t="s">
        <v>303</v>
      </c>
      <c r="G180" s="147" t="s">
        <v>211</v>
      </c>
      <c r="H180" s="148">
        <v>3.8079999999999998</v>
      </c>
      <c r="I180" s="149"/>
      <c r="J180" s="149">
        <f t="shared" si="20"/>
        <v>0</v>
      </c>
      <c r="K180" s="150"/>
      <c r="L180" s="27"/>
      <c r="M180" s="151" t="s">
        <v>1</v>
      </c>
      <c r="N180" s="152" t="s">
        <v>39</v>
      </c>
      <c r="O180" s="153">
        <v>3.605</v>
      </c>
      <c r="P180" s="153">
        <f t="shared" si="21"/>
        <v>13.727839999999999</v>
      </c>
      <c r="Q180" s="153">
        <v>2.1286399999999999</v>
      </c>
      <c r="R180" s="153">
        <f t="shared" si="22"/>
        <v>8.1058611199999984</v>
      </c>
      <c r="S180" s="153">
        <v>0</v>
      </c>
      <c r="T180" s="154">
        <f t="shared" si="2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188</v>
      </c>
      <c r="AT180" s="155" t="s">
        <v>184</v>
      </c>
      <c r="AU180" s="155" t="s">
        <v>86</v>
      </c>
      <c r="AY180" s="14" t="s">
        <v>182</v>
      </c>
      <c r="BE180" s="156">
        <f t="shared" si="24"/>
        <v>0</v>
      </c>
      <c r="BF180" s="156">
        <f t="shared" si="25"/>
        <v>0</v>
      </c>
      <c r="BG180" s="156">
        <f t="shared" si="26"/>
        <v>0</v>
      </c>
      <c r="BH180" s="156">
        <f t="shared" si="27"/>
        <v>0</v>
      </c>
      <c r="BI180" s="156">
        <f t="shared" si="28"/>
        <v>0</v>
      </c>
      <c r="BJ180" s="14" t="s">
        <v>86</v>
      </c>
      <c r="BK180" s="156">
        <f t="shared" si="29"/>
        <v>0</v>
      </c>
      <c r="BL180" s="14" t="s">
        <v>188</v>
      </c>
      <c r="BM180" s="155" t="s">
        <v>304</v>
      </c>
    </row>
    <row r="181" spans="1:65" s="2" customFormat="1" ht="24" customHeight="1">
      <c r="A181" s="26"/>
      <c r="B181" s="143"/>
      <c r="C181" s="144" t="s">
        <v>305</v>
      </c>
      <c r="D181" s="144" t="s">
        <v>184</v>
      </c>
      <c r="E181" s="145" t="s">
        <v>306</v>
      </c>
      <c r="F181" s="146" t="s">
        <v>307</v>
      </c>
      <c r="G181" s="147" t="s">
        <v>211</v>
      </c>
      <c r="H181" s="148">
        <v>26.527000000000001</v>
      </c>
      <c r="I181" s="149"/>
      <c r="J181" s="149">
        <f t="shared" si="20"/>
        <v>0</v>
      </c>
      <c r="K181" s="150"/>
      <c r="L181" s="27"/>
      <c r="M181" s="151" t="s">
        <v>1</v>
      </c>
      <c r="N181" s="152" t="s">
        <v>39</v>
      </c>
      <c r="O181" s="153">
        <v>1.6359999999999999</v>
      </c>
      <c r="P181" s="153">
        <f t="shared" si="21"/>
        <v>43.398172000000002</v>
      </c>
      <c r="Q181" s="153">
        <v>0.49391000000000002</v>
      </c>
      <c r="R181" s="153">
        <f t="shared" si="22"/>
        <v>13.101950570000001</v>
      </c>
      <c r="S181" s="153">
        <v>0</v>
      </c>
      <c r="T181" s="154">
        <f t="shared" si="2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188</v>
      </c>
      <c r="AT181" s="155" t="s">
        <v>184</v>
      </c>
      <c r="AU181" s="155" t="s">
        <v>86</v>
      </c>
      <c r="AY181" s="14" t="s">
        <v>182</v>
      </c>
      <c r="BE181" s="156">
        <f t="shared" si="24"/>
        <v>0</v>
      </c>
      <c r="BF181" s="156">
        <f t="shared" si="25"/>
        <v>0</v>
      </c>
      <c r="BG181" s="156">
        <f t="shared" si="26"/>
        <v>0</v>
      </c>
      <c r="BH181" s="156">
        <f t="shared" si="27"/>
        <v>0</v>
      </c>
      <c r="BI181" s="156">
        <f t="shared" si="28"/>
        <v>0</v>
      </c>
      <c r="BJ181" s="14" t="s">
        <v>86</v>
      </c>
      <c r="BK181" s="156">
        <f t="shared" si="29"/>
        <v>0</v>
      </c>
      <c r="BL181" s="14" t="s">
        <v>188</v>
      </c>
      <c r="BM181" s="155" t="s">
        <v>308</v>
      </c>
    </row>
    <row r="182" spans="1:65" s="2" customFormat="1" ht="24" customHeight="1">
      <c r="A182" s="26"/>
      <c r="B182" s="143"/>
      <c r="C182" s="144" t="s">
        <v>309</v>
      </c>
      <c r="D182" s="144" t="s">
        <v>184</v>
      </c>
      <c r="E182" s="145" t="s">
        <v>310</v>
      </c>
      <c r="F182" s="146" t="s">
        <v>311</v>
      </c>
      <c r="G182" s="147" t="s">
        <v>211</v>
      </c>
      <c r="H182" s="148">
        <v>35.601999999999997</v>
      </c>
      <c r="I182" s="149"/>
      <c r="J182" s="149">
        <f t="shared" si="20"/>
        <v>0</v>
      </c>
      <c r="K182" s="150"/>
      <c r="L182" s="27"/>
      <c r="M182" s="151" t="s">
        <v>1</v>
      </c>
      <c r="N182" s="152" t="s">
        <v>39</v>
      </c>
      <c r="O182" s="153">
        <v>2.2749999999999999</v>
      </c>
      <c r="P182" s="153">
        <f t="shared" si="21"/>
        <v>80.99454999999999</v>
      </c>
      <c r="Q182" s="153">
        <v>0.69986999999999999</v>
      </c>
      <c r="R182" s="153">
        <f t="shared" si="22"/>
        <v>24.916771739999998</v>
      </c>
      <c r="S182" s="153">
        <v>0</v>
      </c>
      <c r="T182" s="154">
        <f t="shared" si="2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188</v>
      </c>
      <c r="AT182" s="155" t="s">
        <v>184</v>
      </c>
      <c r="AU182" s="155" t="s">
        <v>86</v>
      </c>
      <c r="AY182" s="14" t="s">
        <v>182</v>
      </c>
      <c r="BE182" s="156">
        <f t="shared" si="24"/>
        <v>0</v>
      </c>
      <c r="BF182" s="156">
        <f t="shared" si="25"/>
        <v>0</v>
      </c>
      <c r="BG182" s="156">
        <f t="shared" si="26"/>
        <v>0</v>
      </c>
      <c r="BH182" s="156">
        <f t="shared" si="27"/>
        <v>0</v>
      </c>
      <c r="BI182" s="156">
        <f t="shared" si="28"/>
        <v>0</v>
      </c>
      <c r="BJ182" s="14" t="s">
        <v>86</v>
      </c>
      <c r="BK182" s="156">
        <f t="shared" si="29"/>
        <v>0</v>
      </c>
      <c r="BL182" s="14" t="s">
        <v>188</v>
      </c>
      <c r="BM182" s="155" t="s">
        <v>312</v>
      </c>
    </row>
    <row r="183" spans="1:65" s="2" customFormat="1" ht="24" customHeight="1">
      <c r="A183" s="26"/>
      <c r="B183" s="143"/>
      <c r="C183" s="144" t="s">
        <v>313</v>
      </c>
      <c r="D183" s="144" t="s">
        <v>184</v>
      </c>
      <c r="E183" s="145" t="s">
        <v>314</v>
      </c>
      <c r="F183" s="146" t="s">
        <v>315</v>
      </c>
      <c r="G183" s="147" t="s">
        <v>293</v>
      </c>
      <c r="H183" s="148">
        <v>0</v>
      </c>
      <c r="I183" s="149"/>
      <c r="J183" s="149">
        <f t="shared" si="20"/>
        <v>0</v>
      </c>
      <c r="K183" s="150"/>
      <c r="L183" s="27"/>
      <c r="M183" s="151" t="s">
        <v>1</v>
      </c>
      <c r="N183" s="152" t="s">
        <v>39</v>
      </c>
      <c r="O183" s="153">
        <v>0.38285000000000002</v>
      </c>
      <c r="P183" s="153">
        <f t="shared" si="21"/>
        <v>0</v>
      </c>
      <c r="Q183" s="153">
        <v>1.002</v>
      </c>
      <c r="R183" s="153">
        <f t="shared" si="22"/>
        <v>0</v>
      </c>
      <c r="S183" s="153">
        <v>0</v>
      </c>
      <c r="T183" s="154">
        <f t="shared" si="2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188</v>
      </c>
      <c r="AT183" s="155" t="s">
        <v>184</v>
      </c>
      <c r="AU183" s="155" t="s">
        <v>86</v>
      </c>
      <c r="AY183" s="14" t="s">
        <v>182</v>
      </c>
      <c r="BE183" s="156">
        <f t="shared" si="24"/>
        <v>0</v>
      </c>
      <c r="BF183" s="156">
        <f t="shared" si="25"/>
        <v>0</v>
      </c>
      <c r="BG183" s="156">
        <f t="shared" si="26"/>
        <v>0</v>
      </c>
      <c r="BH183" s="156">
        <f t="shared" si="27"/>
        <v>0</v>
      </c>
      <c r="BI183" s="156">
        <f t="shared" si="28"/>
        <v>0</v>
      </c>
      <c r="BJ183" s="14" t="s">
        <v>86</v>
      </c>
      <c r="BK183" s="156">
        <f t="shared" si="29"/>
        <v>0</v>
      </c>
      <c r="BL183" s="14" t="s">
        <v>188</v>
      </c>
      <c r="BM183" s="155" t="s">
        <v>316</v>
      </c>
    </row>
    <row r="184" spans="1:65" s="2" customFormat="1" ht="24" customHeight="1">
      <c r="A184" s="26"/>
      <c r="B184" s="143"/>
      <c r="C184" s="144" t="s">
        <v>317</v>
      </c>
      <c r="D184" s="144" t="s">
        <v>184</v>
      </c>
      <c r="E184" s="145" t="s">
        <v>318</v>
      </c>
      <c r="F184" s="146" t="s">
        <v>319</v>
      </c>
      <c r="G184" s="147" t="s">
        <v>299</v>
      </c>
      <c r="H184" s="148">
        <v>4</v>
      </c>
      <c r="I184" s="149"/>
      <c r="J184" s="149">
        <f t="shared" si="20"/>
        <v>0</v>
      </c>
      <c r="K184" s="150"/>
      <c r="L184" s="27"/>
      <c r="M184" s="151" t="s">
        <v>1</v>
      </c>
      <c r="N184" s="152" t="s">
        <v>39</v>
      </c>
      <c r="O184" s="153">
        <v>0.47699999999999998</v>
      </c>
      <c r="P184" s="153">
        <f t="shared" si="21"/>
        <v>1.9079999999999999</v>
      </c>
      <c r="Q184" s="153">
        <v>4.487E-2</v>
      </c>
      <c r="R184" s="153">
        <f t="shared" si="22"/>
        <v>0.17948</v>
      </c>
      <c r="S184" s="153">
        <v>0</v>
      </c>
      <c r="T184" s="154">
        <f t="shared" si="2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188</v>
      </c>
      <c r="AT184" s="155" t="s">
        <v>184</v>
      </c>
      <c r="AU184" s="155" t="s">
        <v>86</v>
      </c>
      <c r="AY184" s="14" t="s">
        <v>182</v>
      </c>
      <c r="BE184" s="156">
        <f t="shared" si="24"/>
        <v>0</v>
      </c>
      <c r="BF184" s="156">
        <f t="shared" si="25"/>
        <v>0</v>
      </c>
      <c r="BG184" s="156">
        <f t="shared" si="26"/>
        <v>0</v>
      </c>
      <c r="BH184" s="156">
        <f t="shared" si="27"/>
        <v>0</v>
      </c>
      <c r="BI184" s="156">
        <f t="shared" si="28"/>
        <v>0</v>
      </c>
      <c r="BJ184" s="14" t="s">
        <v>86</v>
      </c>
      <c r="BK184" s="156">
        <f t="shared" si="29"/>
        <v>0</v>
      </c>
      <c r="BL184" s="14" t="s">
        <v>188</v>
      </c>
      <c r="BM184" s="155" t="s">
        <v>320</v>
      </c>
    </row>
    <row r="185" spans="1:65" s="2" customFormat="1" ht="24" customHeight="1">
      <c r="A185" s="26"/>
      <c r="B185" s="143"/>
      <c r="C185" s="144" t="s">
        <v>321</v>
      </c>
      <c r="D185" s="144" t="s">
        <v>184</v>
      </c>
      <c r="E185" s="145" t="s">
        <v>322</v>
      </c>
      <c r="F185" s="146" t="s">
        <v>323</v>
      </c>
      <c r="G185" s="147" t="s">
        <v>299</v>
      </c>
      <c r="H185" s="148">
        <v>3</v>
      </c>
      <c r="I185" s="149"/>
      <c r="J185" s="149">
        <f t="shared" si="20"/>
        <v>0</v>
      </c>
      <c r="K185" s="150"/>
      <c r="L185" s="27"/>
      <c r="M185" s="151" t="s">
        <v>1</v>
      </c>
      <c r="N185" s="152" t="s">
        <v>39</v>
      </c>
      <c r="O185" s="153">
        <v>0.26032</v>
      </c>
      <c r="P185" s="153">
        <f t="shared" si="21"/>
        <v>0.78095999999999999</v>
      </c>
      <c r="Q185" s="153">
        <v>6.9620000000000001E-2</v>
      </c>
      <c r="R185" s="153">
        <f t="shared" si="22"/>
        <v>0.20885999999999999</v>
      </c>
      <c r="S185" s="153">
        <v>0</v>
      </c>
      <c r="T185" s="154">
        <f t="shared" si="2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188</v>
      </c>
      <c r="AT185" s="155" t="s">
        <v>184</v>
      </c>
      <c r="AU185" s="155" t="s">
        <v>86</v>
      </c>
      <c r="AY185" s="14" t="s">
        <v>182</v>
      </c>
      <c r="BE185" s="156">
        <f t="shared" si="24"/>
        <v>0</v>
      </c>
      <c r="BF185" s="156">
        <f t="shared" si="25"/>
        <v>0</v>
      </c>
      <c r="BG185" s="156">
        <f t="shared" si="26"/>
        <v>0</v>
      </c>
      <c r="BH185" s="156">
        <f t="shared" si="27"/>
        <v>0</v>
      </c>
      <c r="BI185" s="156">
        <f t="shared" si="28"/>
        <v>0</v>
      </c>
      <c r="BJ185" s="14" t="s">
        <v>86</v>
      </c>
      <c r="BK185" s="156">
        <f t="shared" si="29"/>
        <v>0</v>
      </c>
      <c r="BL185" s="14" t="s">
        <v>188</v>
      </c>
      <c r="BM185" s="155" t="s">
        <v>324</v>
      </c>
    </row>
    <row r="186" spans="1:65" s="2" customFormat="1" ht="24" customHeight="1">
      <c r="A186" s="26"/>
      <c r="B186" s="143"/>
      <c r="C186" s="144" t="s">
        <v>325</v>
      </c>
      <c r="D186" s="144" t="s">
        <v>184</v>
      </c>
      <c r="E186" s="145" t="s">
        <v>326</v>
      </c>
      <c r="F186" s="146" t="s">
        <v>327</v>
      </c>
      <c r="G186" s="147" t="s">
        <v>299</v>
      </c>
      <c r="H186" s="148">
        <v>1</v>
      </c>
      <c r="I186" s="149"/>
      <c r="J186" s="149">
        <f t="shared" si="20"/>
        <v>0</v>
      </c>
      <c r="K186" s="150"/>
      <c r="L186" s="27"/>
      <c r="M186" s="151" t="s">
        <v>1</v>
      </c>
      <c r="N186" s="152" t="s">
        <v>39</v>
      </c>
      <c r="O186" s="153">
        <v>0.32268999999999998</v>
      </c>
      <c r="P186" s="153">
        <f t="shared" si="21"/>
        <v>0.32268999999999998</v>
      </c>
      <c r="Q186" s="153">
        <v>7.9820000000000002E-2</v>
      </c>
      <c r="R186" s="153">
        <f t="shared" si="22"/>
        <v>7.9820000000000002E-2</v>
      </c>
      <c r="S186" s="153">
        <v>0</v>
      </c>
      <c r="T186" s="154">
        <f t="shared" si="2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188</v>
      </c>
      <c r="AT186" s="155" t="s">
        <v>184</v>
      </c>
      <c r="AU186" s="155" t="s">
        <v>86</v>
      </c>
      <c r="AY186" s="14" t="s">
        <v>182</v>
      </c>
      <c r="BE186" s="156">
        <f t="shared" si="24"/>
        <v>0</v>
      </c>
      <c r="BF186" s="156">
        <f t="shared" si="25"/>
        <v>0</v>
      </c>
      <c r="BG186" s="156">
        <f t="shared" si="26"/>
        <v>0</v>
      </c>
      <c r="BH186" s="156">
        <f t="shared" si="27"/>
        <v>0</v>
      </c>
      <c r="BI186" s="156">
        <f t="shared" si="28"/>
        <v>0</v>
      </c>
      <c r="BJ186" s="14" t="s">
        <v>86</v>
      </c>
      <c r="BK186" s="156">
        <f t="shared" si="29"/>
        <v>0</v>
      </c>
      <c r="BL186" s="14" t="s">
        <v>188</v>
      </c>
      <c r="BM186" s="155" t="s">
        <v>328</v>
      </c>
    </row>
    <row r="187" spans="1:65" s="2" customFormat="1" ht="24" customHeight="1">
      <c r="A187" s="26"/>
      <c r="B187" s="143"/>
      <c r="C187" s="144" t="s">
        <v>329</v>
      </c>
      <c r="D187" s="144" t="s">
        <v>184</v>
      </c>
      <c r="E187" s="145" t="s">
        <v>330</v>
      </c>
      <c r="F187" s="146" t="s">
        <v>331</v>
      </c>
      <c r="G187" s="147" t="s">
        <v>299</v>
      </c>
      <c r="H187" s="148">
        <v>2</v>
      </c>
      <c r="I187" s="149"/>
      <c r="J187" s="149">
        <f t="shared" si="20"/>
        <v>0</v>
      </c>
      <c r="K187" s="150"/>
      <c r="L187" s="27"/>
      <c r="M187" s="151" t="s">
        <v>1</v>
      </c>
      <c r="N187" s="152" t="s">
        <v>39</v>
      </c>
      <c r="O187" s="153">
        <v>0.36242000000000002</v>
      </c>
      <c r="P187" s="153">
        <f t="shared" si="21"/>
        <v>0.72484000000000004</v>
      </c>
      <c r="Q187" s="153">
        <v>0.11967</v>
      </c>
      <c r="R187" s="153">
        <f t="shared" si="22"/>
        <v>0.23934</v>
      </c>
      <c r="S187" s="153">
        <v>0</v>
      </c>
      <c r="T187" s="154">
        <f t="shared" si="2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5" t="s">
        <v>188</v>
      </c>
      <c r="AT187" s="155" t="s">
        <v>184</v>
      </c>
      <c r="AU187" s="155" t="s">
        <v>86</v>
      </c>
      <c r="AY187" s="14" t="s">
        <v>182</v>
      </c>
      <c r="BE187" s="156">
        <f t="shared" si="24"/>
        <v>0</v>
      </c>
      <c r="BF187" s="156">
        <f t="shared" si="25"/>
        <v>0</v>
      </c>
      <c r="BG187" s="156">
        <f t="shared" si="26"/>
        <v>0</v>
      </c>
      <c r="BH187" s="156">
        <f t="shared" si="27"/>
        <v>0</v>
      </c>
      <c r="BI187" s="156">
        <f t="shared" si="28"/>
        <v>0</v>
      </c>
      <c r="BJ187" s="14" t="s">
        <v>86</v>
      </c>
      <c r="BK187" s="156">
        <f t="shared" si="29"/>
        <v>0</v>
      </c>
      <c r="BL187" s="14" t="s">
        <v>188</v>
      </c>
      <c r="BM187" s="155" t="s">
        <v>332</v>
      </c>
    </row>
    <row r="188" spans="1:65" s="2" customFormat="1" ht="24" customHeight="1">
      <c r="A188" s="26"/>
      <c r="B188" s="143"/>
      <c r="C188" s="144" t="s">
        <v>333</v>
      </c>
      <c r="D188" s="144" t="s">
        <v>184</v>
      </c>
      <c r="E188" s="145" t="s">
        <v>334</v>
      </c>
      <c r="F188" s="173" t="s">
        <v>335</v>
      </c>
      <c r="G188" s="147" t="s">
        <v>299</v>
      </c>
      <c r="H188" s="148">
        <v>1</v>
      </c>
      <c r="I188" s="149"/>
      <c r="J188" s="149">
        <f t="shared" si="20"/>
        <v>0</v>
      </c>
      <c r="K188" s="150"/>
      <c r="L188" s="27"/>
      <c r="M188" s="151" t="s">
        <v>1</v>
      </c>
      <c r="N188" s="152" t="s">
        <v>39</v>
      </c>
      <c r="O188" s="153">
        <v>0.36242000000000002</v>
      </c>
      <c r="P188" s="153">
        <f t="shared" si="21"/>
        <v>0.36242000000000002</v>
      </c>
      <c r="Q188" s="153">
        <v>0.11967</v>
      </c>
      <c r="R188" s="153">
        <f t="shared" si="22"/>
        <v>0.11967</v>
      </c>
      <c r="S188" s="153">
        <v>0</v>
      </c>
      <c r="T188" s="154">
        <f t="shared" si="2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188</v>
      </c>
      <c r="AT188" s="155" t="s">
        <v>184</v>
      </c>
      <c r="AU188" s="155" t="s">
        <v>86</v>
      </c>
      <c r="AY188" s="14" t="s">
        <v>182</v>
      </c>
      <c r="BE188" s="156">
        <f t="shared" si="24"/>
        <v>0</v>
      </c>
      <c r="BF188" s="156">
        <f t="shared" si="25"/>
        <v>0</v>
      </c>
      <c r="BG188" s="156">
        <f t="shared" si="26"/>
        <v>0</v>
      </c>
      <c r="BH188" s="156">
        <f t="shared" si="27"/>
        <v>0</v>
      </c>
      <c r="BI188" s="156">
        <f t="shared" si="28"/>
        <v>0</v>
      </c>
      <c r="BJ188" s="14" t="s">
        <v>86</v>
      </c>
      <c r="BK188" s="156">
        <f t="shared" si="29"/>
        <v>0</v>
      </c>
      <c r="BL188" s="14" t="s">
        <v>188</v>
      </c>
      <c r="BM188" s="155" t="s">
        <v>336</v>
      </c>
    </row>
    <row r="189" spans="1:65" s="2" customFormat="1" ht="24" customHeight="1">
      <c r="A189" s="26"/>
      <c r="B189" s="143"/>
      <c r="C189" s="144" t="s">
        <v>337</v>
      </c>
      <c r="D189" s="144" t="s">
        <v>184</v>
      </c>
      <c r="E189" s="145" t="s">
        <v>338</v>
      </c>
      <c r="F189" s="146" t="s">
        <v>339</v>
      </c>
      <c r="G189" s="147" t="s">
        <v>299</v>
      </c>
      <c r="H189" s="148">
        <v>1</v>
      </c>
      <c r="I189" s="149"/>
      <c r="J189" s="149">
        <f t="shared" si="20"/>
        <v>0</v>
      </c>
      <c r="K189" s="150"/>
      <c r="L189" s="27"/>
      <c r="M189" s="151" t="s">
        <v>1</v>
      </c>
      <c r="N189" s="152" t="s">
        <v>39</v>
      </c>
      <c r="O189" s="153">
        <v>0.30964000000000003</v>
      </c>
      <c r="P189" s="153">
        <f t="shared" si="21"/>
        <v>0.30964000000000003</v>
      </c>
      <c r="Q189" s="153">
        <v>0.10341</v>
      </c>
      <c r="R189" s="153">
        <f t="shared" si="22"/>
        <v>0.10341</v>
      </c>
      <c r="S189" s="153">
        <v>0</v>
      </c>
      <c r="T189" s="154">
        <f t="shared" si="2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188</v>
      </c>
      <c r="AT189" s="155" t="s">
        <v>184</v>
      </c>
      <c r="AU189" s="155" t="s">
        <v>86</v>
      </c>
      <c r="AY189" s="14" t="s">
        <v>182</v>
      </c>
      <c r="BE189" s="156">
        <f t="shared" si="24"/>
        <v>0</v>
      </c>
      <c r="BF189" s="156">
        <f t="shared" si="25"/>
        <v>0</v>
      </c>
      <c r="BG189" s="156">
        <f t="shared" si="26"/>
        <v>0</v>
      </c>
      <c r="BH189" s="156">
        <f t="shared" si="27"/>
        <v>0</v>
      </c>
      <c r="BI189" s="156">
        <f t="shared" si="28"/>
        <v>0</v>
      </c>
      <c r="BJ189" s="14" t="s">
        <v>86</v>
      </c>
      <c r="BK189" s="156">
        <f t="shared" si="29"/>
        <v>0</v>
      </c>
      <c r="BL189" s="14" t="s">
        <v>188</v>
      </c>
      <c r="BM189" s="155" t="s">
        <v>340</v>
      </c>
    </row>
    <row r="190" spans="1:65" s="2" customFormat="1" ht="24" customHeight="1">
      <c r="A190" s="26"/>
      <c r="B190" s="143"/>
      <c r="C190" s="144" t="s">
        <v>341</v>
      </c>
      <c r="D190" s="144" t="s">
        <v>184</v>
      </c>
      <c r="E190" s="145" t="s">
        <v>342</v>
      </c>
      <c r="F190" s="146" t="s">
        <v>343</v>
      </c>
      <c r="G190" s="147" t="s">
        <v>299</v>
      </c>
      <c r="H190" s="148">
        <v>1</v>
      </c>
      <c r="I190" s="149"/>
      <c r="J190" s="149">
        <f t="shared" si="20"/>
        <v>0</v>
      </c>
      <c r="K190" s="150"/>
      <c r="L190" s="27"/>
      <c r="M190" s="151" t="s">
        <v>1</v>
      </c>
      <c r="N190" s="152" t="s">
        <v>39</v>
      </c>
      <c r="O190" s="153">
        <v>0.38656000000000001</v>
      </c>
      <c r="P190" s="153">
        <f t="shared" si="21"/>
        <v>0.38656000000000001</v>
      </c>
      <c r="Q190" s="153">
        <v>0.14013</v>
      </c>
      <c r="R190" s="153">
        <f t="shared" si="22"/>
        <v>0.14013</v>
      </c>
      <c r="S190" s="153">
        <v>0</v>
      </c>
      <c r="T190" s="154">
        <f t="shared" si="2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188</v>
      </c>
      <c r="AT190" s="155" t="s">
        <v>184</v>
      </c>
      <c r="AU190" s="155" t="s">
        <v>86</v>
      </c>
      <c r="AY190" s="14" t="s">
        <v>182</v>
      </c>
      <c r="BE190" s="156">
        <f t="shared" si="24"/>
        <v>0</v>
      </c>
      <c r="BF190" s="156">
        <f t="shared" si="25"/>
        <v>0</v>
      </c>
      <c r="BG190" s="156">
        <f t="shared" si="26"/>
        <v>0</v>
      </c>
      <c r="BH190" s="156">
        <f t="shared" si="27"/>
        <v>0</v>
      </c>
      <c r="BI190" s="156">
        <f t="shared" si="28"/>
        <v>0</v>
      </c>
      <c r="BJ190" s="14" t="s">
        <v>86</v>
      </c>
      <c r="BK190" s="156">
        <f t="shared" si="29"/>
        <v>0</v>
      </c>
      <c r="BL190" s="14" t="s">
        <v>188</v>
      </c>
      <c r="BM190" s="155" t="s">
        <v>344</v>
      </c>
    </row>
    <row r="191" spans="1:65" s="2" customFormat="1" ht="24" customHeight="1">
      <c r="A191" s="26"/>
      <c r="B191" s="143"/>
      <c r="C191" s="144" t="s">
        <v>345</v>
      </c>
      <c r="D191" s="144" t="s">
        <v>184</v>
      </c>
      <c r="E191" s="145" t="s">
        <v>346</v>
      </c>
      <c r="F191" s="146" t="s">
        <v>347</v>
      </c>
      <c r="G191" s="147" t="s">
        <v>299</v>
      </c>
      <c r="H191" s="148">
        <v>4</v>
      </c>
      <c r="I191" s="149"/>
      <c r="J191" s="149">
        <f t="shared" si="20"/>
        <v>0</v>
      </c>
      <c r="K191" s="150"/>
      <c r="L191" s="27"/>
      <c r="M191" s="151" t="s">
        <v>1</v>
      </c>
      <c r="N191" s="152" t="s">
        <v>39</v>
      </c>
      <c r="O191" s="153">
        <v>0.43275999999999998</v>
      </c>
      <c r="P191" s="153">
        <f t="shared" si="21"/>
        <v>1.7310399999999999</v>
      </c>
      <c r="Q191" s="153">
        <v>0.17899000000000001</v>
      </c>
      <c r="R191" s="153">
        <f t="shared" si="22"/>
        <v>0.71596000000000004</v>
      </c>
      <c r="S191" s="153">
        <v>0</v>
      </c>
      <c r="T191" s="154">
        <f t="shared" si="2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188</v>
      </c>
      <c r="AT191" s="155" t="s">
        <v>184</v>
      </c>
      <c r="AU191" s="155" t="s">
        <v>86</v>
      </c>
      <c r="AY191" s="14" t="s">
        <v>182</v>
      </c>
      <c r="BE191" s="156">
        <f t="shared" si="24"/>
        <v>0</v>
      </c>
      <c r="BF191" s="156">
        <f t="shared" si="25"/>
        <v>0</v>
      </c>
      <c r="BG191" s="156">
        <f t="shared" si="26"/>
        <v>0</v>
      </c>
      <c r="BH191" s="156">
        <f t="shared" si="27"/>
        <v>0</v>
      </c>
      <c r="BI191" s="156">
        <f t="shared" si="28"/>
        <v>0</v>
      </c>
      <c r="BJ191" s="14" t="s">
        <v>86</v>
      </c>
      <c r="BK191" s="156">
        <f t="shared" si="29"/>
        <v>0</v>
      </c>
      <c r="BL191" s="14" t="s">
        <v>188</v>
      </c>
      <c r="BM191" s="155" t="s">
        <v>348</v>
      </c>
    </row>
    <row r="192" spans="1:65" s="2" customFormat="1" ht="24" customHeight="1">
      <c r="A192" s="26"/>
      <c r="B192" s="143"/>
      <c r="C192" s="144" t="s">
        <v>349</v>
      </c>
      <c r="D192" s="144" t="s">
        <v>184</v>
      </c>
      <c r="E192" s="145" t="s">
        <v>350</v>
      </c>
      <c r="F192" s="146" t="s">
        <v>351</v>
      </c>
      <c r="G192" s="147" t="s">
        <v>299</v>
      </c>
      <c r="H192" s="148">
        <v>4</v>
      </c>
      <c r="I192" s="149"/>
      <c r="J192" s="149">
        <f t="shared" si="20"/>
        <v>0</v>
      </c>
      <c r="K192" s="150"/>
      <c r="L192" s="27"/>
      <c r="M192" s="151" t="s">
        <v>1</v>
      </c>
      <c r="N192" s="152" t="s">
        <v>39</v>
      </c>
      <c r="O192" s="153">
        <v>0.22384000000000001</v>
      </c>
      <c r="P192" s="153">
        <f t="shared" si="21"/>
        <v>0.89536000000000004</v>
      </c>
      <c r="Q192" s="153">
        <v>3.9870000000000003E-2</v>
      </c>
      <c r="R192" s="153">
        <f t="shared" si="22"/>
        <v>0.15948000000000001</v>
      </c>
      <c r="S192" s="153">
        <v>0</v>
      </c>
      <c r="T192" s="154">
        <f t="shared" si="2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188</v>
      </c>
      <c r="AT192" s="155" t="s">
        <v>184</v>
      </c>
      <c r="AU192" s="155" t="s">
        <v>86</v>
      </c>
      <c r="AY192" s="14" t="s">
        <v>182</v>
      </c>
      <c r="BE192" s="156">
        <f t="shared" si="24"/>
        <v>0</v>
      </c>
      <c r="BF192" s="156">
        <f t="shared" si="25"/>
        <v>0</v>
      </c>
      <c r="BG192" s="156">
        <f t="shared" si="26"/>
        <v>0</v>
      </c>
      <c r="BH192" s="156">
        <f t="shared" si="27"/>
        <v>0</v>
      </c>
      <c r="BI192" s="156">
        <f t="shared" si="28"/>
        <v>0</v>
      </c>
      <c r="BJ192" s="14" t="s">
        <v>86</v>
      </c>
      <c r="BK192" s="156">
        <f t="shared" si="29"/>
        <v>0</v>
      </c>
      <c r="BL192" s="14" t="s">
        <v>188</v>
      </c>
      <c r="BM192" s="155" t="s">
        <v>352</v>
      </c>
    </row>
    <row r="193" spans="1:65" s="2" customFormat="1" ht="16.5" customHeight="1">
      <c r="A193" s="26"/>
      <c r="B193" s="143"/>
      <c r="C193" s="144" t="s">
        <v>353</v>
      </c>
      <c r="D193" s="144" t="s">
        <v>184</v>
      </c>
      <c r="E193" s="145" t="s">
        <v>354</v>
      </c>
      <c r="F193" s="146" t="s">
        <v>355</v>
      </c>
      <c r="G193" s="147" t="s">
        <v>211</v>
      </c>
      <c r="H193" s="148">
        <v>1.7330000000000001</v>
      </c>
      <c r="I193" s="149"/>
      <c r="J193" s="149">
        <f t="shared" si="20"/>
        <v>0</v>
      </c>
      <c r="K193" s="150"/>
      <c r="L193" s="27"/>
      <c r="M193" s="151" t="s">
        <v>1</v>
      </c>
      <c r="N193" s="152" t="s">
        <v>39</v>
      </c>
      <c r="O193" s="153">
        <v>1.54647</v>
      </c>
      <c r="P193" s="153">
        <f t="shared" si="21"/>
        <v>2.6800325100000002</v>
      </c>
      <c r="Q193" s="153">
        <v>2.21191</v>
      </c>
      <c r="R193" s="153">
        <f t="shared" si="22"/>
        <v>3.8332400300000002</v>
      </c>
      <c r="S193" s="153">
        <v>0</v>
      </c>
      <c r="T193" s="154">
        <f t="shared" si="2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5" t="s">
        <v>188</v>
      </c>
      <c r="AT193" s="155" t="s">
        <v>184</v>
      </c>
      <c r="AU193" s="155" t="s">
        <v>86</v>
      </c>
      <c r="AY193" s="14" t="s">
        <v>182</v>
      </c>
      <c r="BE193" s="156">
        <f t="shared" si="24"/>
        <v>0</v>
      </c>
      <c r="BF193" s="156">
        <f t="shared" si="25"/>
        <v>0</v>
      </c>
      <c r="BG193" s="156">
        <f t="shared" si="26"/>
        <v>0</v>
      </c>
      <c r="BH193" s="156">
        <f t="shared" si="27"/>
        <v>0</v>
      </c>
      <c r="BI193" s="156">
        <f t="shared" si="28"/>
        <v>0</v>
      </c>
      <c r="BJ193" s="14" t="s">
        <v>86</v>
      </c>
      <c r="BK193" s="156">
        <f t="shared" si="29"/>
        <v>0</v>
      </c>
      <c r="BL193" s="14" t="s">
        <v>188</v>
      </c>
      <c r="BM193" s="155" t="s">
        <v>356</v>
      </c>
    </row>
    <row r="194" spans="1:65" s="2" customFormat="1" ht="24" customHeight="1">
      <c r="A194" s="26"/>
      <c r="B194" s="143"/>
      <c r="C194" s="144" t="s">
        <v>357</v>
      </c>
      <c r="D194" s="144" t="s">
        <v>184</v>
      </c>
      <c r="E194" s="145" t="s">
        <v>358</v>
      </c>
      <c r="F194" s="146" t="s">
        <v>359</v>
      </c>
      <c r="G194" s="147" t="s">
        <v>187</v>
      </c>
      <c r="H194" s="148">
        <v>19.669</v>
      </c>
      <c r="I194" s="149"/>
      <c r="J194" s="149">
        <f t="shared" si="20"/>
        <v>0</v>
      </c>
      <c r="K194" s="150"/>
      <c r="L194" s="27"/>
      <c r="M194" s="151" t="s">
        <v>1</v>
      </c>
      <c r="N194" s="152" t="s">
        <v>39</v>
      </c>
      <c r="O194" s="153">
        <v>1.0366299999999999</v>
      </c>
      <c r="P194" s="153">
        <f t="shared" si="21"/>
        <v>20.389475470000001</v>
      </c>
      <c r="Q194" s="153">
        <v>7.2500000000000004E-3</v>
      </c>
      <c r="R194" s="153">
        <f t="shared" si="22"/>
        <v>0.14260025000000001</v>
      </c>
      <c r="S194" s="153">
        <v>0</v>
      </c>
      <c r="T194" s="154">
        <f t="shared" si="2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5" t="s">
        <v>188</v>
      </c>
      <c r="AT194" s="155" t="s">
        <v>184</v>
      </c>
      <c r="AU194" s="155" t="s">
        <v>86</v>
      </c>
      <c r="AY194" s="14" t="s">
        <v>182</v>
      </c>
      <c r="BE194" s="156">
        <f t="shared" si="24"/>
        <v>0</v>
      </c>
      <c r="BF194" s="156">
        <f t="shared" si="25"/>
        <v>0</v>
      </c>
      <c r="BG194" s="156">
        <f t="shared" si="26"/>
        <v>0</v>
      </c>
      <c r="BH194" s="156">
        <f t="shared" si="27"/>
        <v>0</v>
      </c>
      <c r="BI194" s="156">
        <f t="shared" si="28"/>
        <v>0</v>
      </c>
      <c r="BJ194" s="14" t="s">
        <v>86</v>
      </c>
      <c r="BK194" s="156">
        <f t="shared" si="29"/>
        <v>0</v>
      </c>
      <c r="BL194" s="14" t="s">
        <v>188</v>
      </c>
      <c r="BM194" s="155" t="s">
        <v>360</v>
      </c>
    </row>
    <row r="195" spans="1:65" s="2" customFormat="1" ht="24" customHeight="1">
      <c r="A195" s="26"/>
      <c r="B195" s="143"/>
      <c r="C195" s="144" t="s">
        <v>361</v>
      </c>
      <c r="D195" s="144" t="s">
        <v>184</v>
      </c>
      <c r="E195" s="145" t="s">
        <v>362</v>
      </c>
      <c r="F195" s="146" t="s">
        <v>363</v>
      </c>
      <c r="G195" s="147" t="s">
        <v>187</v>
      </c>
      <c r="H195" s="148">
        <v>19.669</v>
      </c>
      <c r="I195" s="149"/>
      <c r="J195" s="149">
        <f t="shared" si="20"/>
        <v>0</v>
      </c>
      <c r="K195" s="150"/>
      <c r="L195" s="27"/>
      <c r="M195" s="151" t="s">
        <v>1</v>
      </c>
      <c r="N195" s="152" t="s">
        <v>39</v>
      </c>
      <c r="O195" s="153">
        <v>0.49299999999999999</v>
      </c>
      <c r="P195" s="153">
        <f t="shared" si="21"/>
        <v>9.6968169999999994</v>
      </c>
      <c r="Q195" s="153">
        <v>0</v>
      </c>
      <c r="R195" s="153">
        <f t="shared" si="22"/>
        <v>0</v>
      </c>
      <c r="S195" s="153">
        <v>0</v>
      </c>
      <c r="T195" s="154">
        <f t="shared" si="2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188</v>
      </c>
      <c r="AT195" s="155" t="s">
        <v>184</v>
      </c>
      <c r="AU195" s="155" t="s">
        <v>86</v>
      </c>
      <c r="AY195" s="14" t="s">
        <v>182</v>
      </c>
      <c r="BE195" s="156">
        <f t="shared" si="24"/>
        <v>0</v>
      </c>
      <c r="BF195" s="156">
        <f t="shared" si="25"/>
        <v>0</v>
      </c>
      <c r="BG195" s="156">
        <f t="shared" si="26"/>
        <v>0</v>
      </c>
      <c r="BH195" s="156">
        <f t="shared" si="27"/>
        <v>0</v>
      </c>
      <c r="BI195" s="156">
        <f t="shared" si="28"/>
        <v>0</v>
      </c>
      <c r="BJ195" s="14" t="s">
        <v>86</v>
      </c>
      <c r="BK195" s="156">
        <f t="shared" si="29"/>
        <v>0</v>
      </c>
      <c r="BL195" s="14" t="s">
        <v>188</v>
      </c>
      <c r="BM195" s="155" t="s">
        <v>364</v>
      </c>
    </row>
    <row r="196" spans="1:65" s="2" customFormat="1" ht="24" customHeight="1">
      <c r="A196" s="26"/>
      <c r="B196" s="143"/>
      <c r="C196" s="144" t="s">
        <v>365</v>
      </c>
      <c r="D196" s="144" t="s">
        <v>184</v>
      </c>
      <c r="E196" s="145" t="s">
        <v>366</v>
      </c>
      <c r="F196" s="146" t="s">
        <v>367</v>
      </c>
      <c r="G196" s="147" t="s">
        <v>293</v>
      </c>
      <c r="H196" s="148">
        <v>0</v>
      </c>
      <c r="I196" s="149"/>
      <c r="J196" s="149">
        <f t="shared" si="20"/>
        <v>0</v>
      </c>
      <c r="K196" s="150"/>
      <c r="L196" s="27"/>
      <c r="M196" s="151" t="s">
        <v>1</v>
      </c>
      <c r="N196" s="152" t="s">
        <v>39</v>
      </c>
      <c r="O196" s="153">
        <v>34.71819</v>
      </c>
      <c r="P196" s="153">
        <f t="shared" si="21"/>
        <v>0</v>
      </c>
      <c r="Q196" s="153">
        <v>1.0118199999999999</v>
      </c>
      <c r="R196" s="153">
        <f t="shared" si="22"/>
        <v>0</v>
      </c>
      <c r="S196" s="153">
        <v>0</v>
      </c>
      <c r="T196" s="154">
        <f t="shared" si="2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188</v>
      </c>
      <c r="AT196" s="155" t="s">
        <v>184</v>
      </c>
      <c r="AU196" s="155" t="s">
        <v>86</v>
      </c>
      <c r="AY196" s="14" t="s">
        <v>182</v>
      </c>
      <c r="BE196" s="156">
        <f t="shared" si="24"/>
        <v>0</v>
      </c>
      <c r="BF196" s="156">
        <f t="shared" si="25"/>
        <v>0</v>
      </c>
      <c r="BG196" s="156">
        <f t="shared" si="26"/>
        <v>0</v>
      </c>
      <c r="BH196" s="156">
        <f t="shared" si="27"/>
        <v>0</v>
      </c>
      <c r="BI196" s="156">
        <f t="shared" si="28"/>
        <v>0</v>
      </c>
      <c r="BJ196" s="14" t="s">
        <v>86</v>
      </c>
      <c r="BK196" s="156">
        <f t="shared" si="29"/>
        <v>0</v>
      </c>
      <c r="BL196" s="14" t="s">
        <v>188</v>
      </c>
      <c r="BM196" s="155" t="s">
        <v>368</v>
      </c>
    </row>
    <row r="197" spans="1:65" s="2" customFormat="1" ht="36" customHeight="1">
      <c r="A197" s="26"/>
      <c r="B197" s="143"/>
      <c r="C197" s="144" t="s">
        <v>369</v>
      </c>
      <c r="D197" s="144" t="s">
        <v>184</v>
      </c>
      <c r="E197" s="145" t="s">
        <v>370</v>
      </c>
      <c r="F197" s="146" t="s">
        <v>371</v>
      </c>
      <c r="G197" s="147" t="s">
        <v>293</v>
      </c>
      <c r="H197" s="148">
        <v>0.57999999999999996</v>
      </c>
      <c r="I197" s="149"/>
      <c r="J197" s="149">
        <f t="shared" si="20"/>
        <v>0</v>
      </c>
      <c r="K197" s="150"/>
      <c r="L197" s="27"/>
      <c r="M197" s="151" t="s">
        <v>1</v>
      </c>
      <c r="N197" s="152" t="s">
        <v>39</v>
      </c>
      <c r="O197" s="153">
        <v>13.48</v>
      </c>
      <c r="P197" s="153">
        <f t="shared" si="21"/>
        <v>7.8183999999999996</v>
      </c>
      <c r="Q197" s="153">
        <v>1.0900000000000001</v>
      </c>
      <c r="R197" s="153">
        <f t="shared" si="22"/>
        <v>0.63219999999999998</v>
      </c>
      <c r="S197" s="153">
        <v>0</v>
      </c>
      <c r="T197" s="154">
        <f t="shared" si="2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5" t="s">
        <v>188</v>
      </c>
      <c r="AT197" s="155" t="s">
        <v>184</v>
      </c>
      <c r="AU197" s="155" t="s">
        <v>86</v>
      </c>
      <c r="AY197" s="14" t="s">
        <v>182</v>
      </c>
      <c r="BE197" s="156">
        <f t="shared" si="24"/>
        <v>0</v>
      </c>
      <c r="BF197" s="156">
        <f t="shared" si="25"/>
        <v>0</v>
      </c>
      <c r="BG197" s="156">
        <f t="shared" si="26"/>
        <v>0</v>
      </c>
      <c r="BH197" s="156">
        <f t="shared" si="27"/>
        <v>0</v>
      </c>
      <c r="BI197" s="156">
        <f t="shared" si="28"/>
        <v>0</v>
      </c>
      <c r="BJ197" s="14" t="s">
        <v>86</v>
      </c>
      <c r="BK197" s="156">
        <f t="shared" si="29"/>
        <v>0</v>
      </c>
      <c r="BL197" s="14" t="s">
        <v>188</v>
      </c>
      <c r="BM197" s="155" t="s">
        <v>372</v>
      </c>
    </row>
    <row r="198" spans="1:65" s="2" customFormat="1" ht="24" customHeight="1">
      <c r="A198" s="26"/>
      <c r="B198" s="143"/>
      <c r="C198" s="144" t="s">
        <v>373</v>
      </c>
      <c r="D198" s="144" t="s">
        <v>184</v>
      </c>
      <c r="E198" s="145" t="s">
        <v>374</v>
      </c>
      <c r="F198" s="146" t="s">
        <v>375</v>
      </c>
      <c r="G198" s="147" t="s">
        <v>211</v>
      </c>
      <c r="H198" s="148">
        <v>2.0230000000000001</v>
      </c>
      <c r="I198" s="149"/>
      <c r="J198" s="149">
        <f t="shared" si="20"/>
        <v>0</v>
      </c>
      <c r="K198" s="150"/>
      <c r="L198" s="27"/>
      <c r="M198" s="151" t="s">
        <v>1</v>
      </c>
      <c r="N198" s="152" t="s">
        <v>39</v>
      </c>
      <c r="O198" s="153">
        <v>4.9969999999999999</v>
      </c>
      <c r="P198" s="153">
        <f t="shared" si="21"/>
        <v>10.108931</v>
      </c>
      <c r="Q198" s="153">
        <v>1.956</v>
      </c>
      <c r="R198" s="153">
        <f t="shared" si="22"/>
        <v>3.9569880000000004</v>
      </c>
      <c r="S198" s="153">
        <v>0</v>
      </c>
      <c r="T198" s="154">
        <f t="shared" si="2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188</v>
      </c>
      <c r="AT198" s="155" t="s">
        <v>184</v>
      </c>
      <c r="AU198" s="155" t="s">
        <v>86</v>
      </c>
      <c r="AY198" s="14" t="s">
        <v>182</v>
      </c>
      <c r="BE198" s="156">
        <f t="shared" si="24"/>
        <v>0</v>
      </c>
      <c r="BF198" s="156">
        <f t="shared" si="25"/>
        <v>0</v>
      </c>
      <c r="BG198" s="156">
        <f t="shared" si="26"/>
        <v>0</v>
      </c>
      <c r="BH198" s="156">
        <f t="shared" si="27"/>
        <v>0</v>
      </c>
      <c r="BI198" s="156">
        <f t="shared" si="28"/>
        <v>0</v>
      </c>
      <c r="BJ198" s="14" t="s">
        <v>86</v>
      </c>
      <c r="BK198" s="156">
        <f t="shared" si="29"/>
        <v>0</v>
      </c>
      <c r="BL198" s="14" t="s">
        <v>188</v>
      </c>
      <c r="BM198" s="155" t="s">
        <v>376</v>
      </c>
    </row>
    <row r="199" spans="1:65" s="2" customFormat="1" ht="24" customHeight="1">
      <c r="A199" s="26"/>
      <c r="B199" s="143"/>
      <c r="C199" s="144" t="s">
        <v>377</v>
      </c>
      <c r="D199" s="144" t="s">
        <v>184</v>
      </c>
      <c r="E199" s="145" t="s">
        <v>378</v>
      </c>
      <c r="F199" s="146" t="s">
        <v>379</v>
      </c>
      <c r="G199" s="147" t="s">
        <v>198</v>
      </c>
      <c r="H199" s="148">
        <v>43.64</v>
      </c>
      <c r="I199" s="149"/>
      <c r="J199" s="149">
        <f t="shared" si="20"/>
        <v>0</v>
      </c>
      <c r="K199" s="150"/>
      <c r="L199" s="27"/>
      <c r="M199" s="151" t="s">
        <v>1</v>
      </c>
      <c r="N199" s="152" t="s">
        <v>39</v>
      </c>
      <c r="O199" s="153">
        <v>0.38300000000000001</v>
      </c>
      <c r="P199" s="153">
        <f t="shared" si="21"/>
        <v>16.714120000000001</v>
      </c>
      <c r="Q199" s="153">
        <v>0</v>
      </c>
      <c r="R199" s="153">
        <f t="shared" si="22"/>
        <v>0</v>
      </c>
      <c r="S199" s="153">
        <v>0</v>
      </c>
      <c r="T199" s="154">
        <f t="shared" si="2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5" t="s">
        <v>188</v>
      </c>
      <c r="AT199" s="155" t="s">
        <v>184</v>
      </c>
      <c r="AU199" s="155" t="s">
        <v>86</v>
      </c>
      <c r="AY199" s="14" t="s">
        <v>182</v>
      </c>
      <c r="BE199" s="156">
        <f t="shared" si="24"/>
        <v>0</v>
      </c>
      <c r="BF199" s="156">
        <f t="shared" si="25"/>
        <v>0</v>
      </c>
      <c r="BG199" s="156">
        <f t="shared" si="26"/>
        <v>0</v>
      </c>
      <c r="BH199" s="156">
        <f t="shared" si="27"/>
        <v>0</v>
      </c>
      <c r="BI199" s="156">
        <f t="shared" si="28"/>
        <v>0</v>
      </c>
      <c r="BJ199" s="14" t="s">
        <v>86</v>
      </c>
      <c r="BK199" s="156">
        <f t="shared" si="29"/>
        <v>0</v>
      </c>
      <c r="BL199" s="14" t="s">
        <v>188</v>
      </c>
      <c r="BM199" s="155" t="s">
        <v>380</v>
      </c>
    </row>
    <row r="200" spans="1:65" s="2" customFormat="1" ht="24" customHeight="1">
      <c r="A200" s="26"/>
      <c r="B200" s="143"/>
      <c r="C200" s="144" t="s">
        <v>381</v>
      </c>
      <c r="D200" s="144" t="s">
        <v>184</v>
      </c>
      <c r="E200" s="145" t="s">
        <v>382</v>
      </c>
      <c r="F200" s="146" t="s">
        <v>383</v>
      </c>
      <c r="G200" s="147" t="s">
        <v>187</v>
      </c>
      <c r="H200" s="148">
        <v>0.68500000000000005</v>
      </c>
      <c r="I200" s="149"/>
      <c r="J200" s="149">
        <f t="shared" si="20"/>
        <v>0</v>
      </c>
      <c r="K200" s="150"/>
      <c r="L200" s="27"/>
      <c r="M200" s="151" t="s">
        <v>1</v>
      </c>
      <c r="N200" s="152" t="s">
        <v>39</v>
      </c>
      <c r="O200" s="153">
        <v>0.66900000000000004</v>
      </c>
      <c r="P200" s="153">
        <f t="shared" si="21"/>
        <v>0.45826500000000009</v>
      </c>
      <c r="Q200" s="153">
        <v>0.23866999999999999</v>
      </c>
      <c r="R200" s="153">
        <f t="shared" si="22"/>
        <v>0.16348895000000002</v>
      </c>
      <c r="S200" s="153">
        <v>0</v>
      </c>
      <c r="T200" s="154">
        <f t="shared" si="2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5" t="s">
        <v>188</v>
      </c>
      <c r="AT200" s="155" t="s">
        <v>184</v>
      </c>
      <c r="AU200" s="155" t="s">
        <v>86</v>
      </c>
      <c r="AY200" s="14" t="s">
        <v>182</v>
      </c>
      <c r="BE200" s="156">
        <f t="shared" si="24"/>
        <v>0</v>
      </c>
      <c r="BF200" s="156">
        <f t="shared" si="25"/>
        <v>0</v>
      </c>
      <c r="BG200" s="156">
        <f t="shared" si="26"/>
        <v>0</v>
      </c>
      <c r="BH200" s="156">
        <f t="shared" si="27"/>
        <v>0</v>
      </c>
      <c r="BI200" s="156">
        <f t="shared" si="28"/>
        <v>0</v>
      </c>
      <c r="BJ200" s="14" t="s">
        <v>86</v>
      </c>
      <c r="BK200" s="156">
        <f t="shared" si="29"/>
        <v>0</v>
      </c>
      <c r="BL200" s="14" t="s">
        <v>188</v>
      </c>
      <c r="BM200" s="155" t="s">
        <v>384</v>
      </c>
    </row>
    <row r="201" spans="1:65" s="2" customFormat="1" ht="24" customHeight="1">
      <c r="A201" s="26"/>
      <c r="B201" s="143"/>
      <c r="C201" s="144" t="s">
        <v>385</v>
      </c>
      <c r="D201" s="144" t="s">
        <v>184</v>
      </c>
      <c r="E201" s="145" t="s">
        <v>386</v>
      </c>
      <c r="F201" s="146" t="s">
        <v>387</v>
      </c>
      <c r="G201" s="147" t="s">
        <v>187</v>
      </c>
      <c r="H201" s="148">
        <v>1.204</v>
      </c>
      <c r="I201" s="149"/>
      <c r="J201" s="149">
        <f t="shared" si="20"/>
        <v>0</v>
      </c>
      <c r="K201" s="150"/>
      <c r="L201" s="27"/>
      <c r="M201" s="151" t="s">
        <v>1</v>
      </c>
      <c r="N201" s="152" t="s">
        <v>39</v>
      </c>
      <c r="O201" s="153">
        <v>0.54100000000000004</v>
      </c>
      <c r="P201" s="153">
        <f t="shared" si="21"/>
        <v>0.65136400000000005</v>
      </c>
      <c r="Q201" s="153">
        <v>0.13619999999999999</v>
      </c>
      <c r="R201" s="153">
        <f t="shared" si="22"/>
        <v>0.16398479999999999</v>
      </c>
      <c r="S201" s="153">
        <v>0</v>
      </c>
      <c r="T201" s="154">
        <f t="shared" si="2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5" t="s">
        <v>188</v>
      </c>
      <c r="AT201" s="155" t="s">
        <v>184</v>
      </c>
      <c r="AU201" s="155" t="s">
        <v>86</v>
      </c>
      <c r="AY201" s="14" t="s">
        <v>182</v>
      </c>
      <c r="BE201" s="156">
        <f t="shared" si="24"/>
        <v>0</v>
      </c>
      <c r="BF201" s="156">
        <f t="shared" si="25"/>
        <v>0</v>
      </c>
      <c r="BG201" s="156">
        <f t="shared" si="26"/>
        <v>0</v>
      </c>
      <c r="BH201" s="156">
        <f t="shared" si="27"/>
        <v>0</v>
      </c>
      <c r="BI201" s="156">
        <f t="shared" si="28"/>
        <v>0</v>
      </c>
      <c r="BJ201" s="14" t="s">
        <v>86</v>
      </c>
      <c r="BK201" s="156">
        <f t="shared" si="29"/>
        <v>0</v>
      </c>
      <c r="BL201" s="14" t="s">
        <v>188</v>
      </c>
      <c r="BM201" s="155" t="s">
        <v>388</v>
      </c>
    </row>
    <row r="202" spans="1:65" s="2" customFormat="1" ht="24" customHeight="1">
      <c r="A202" s="26"/>
      <c r="B202" s="143"/>
      <c r="C202" s="144" t="s">
        <v>389</v>
      </c>
      <c r="D202" s="144" t="s">
        <v>184</v>
      </c>
      <c r="E202" s="145" t="s">
        <v>390</v>
      </c>
      <c r="F202" s="146" t="s">
        <v>391</v>
      </c>
      <c r="G202" s="147" t="s">
        <v>187</v>
      </c>
      <c r="H202" s="148">
        <v>1.1479999999999999</v>
      </c>
      <c r="I202" s="149"/>
      <c r="J202" s="149">
        <f t="shared" si="20"/>
        <v>0</v>
      </c>
      <c r="K202" s="150"/>
      <c r="L202" s="27"/>
      <c r="M202" s="151" t="s">
        <v>1</v>
      </c>
      <c r="N202" s="152" t="s">
        <v>39</v>
      </c>
      <c r="O202" s="153">
        <v>0.63410999999999995</v>
      </c>
      <c r="P202" s="153">
        <f t="shared" si="21"/>
        <v>0.72795827999999985</v>
      </c>
      <c r="Q202" s="153">
        <v>0.22331000000000001</v>
      </c>
      <c r="R202" s="153">
        <f t="shared" si="22"/>
        <v>0.25635987999999998</v>
      </c>
      <c r="S202" s="153">
        <v>0</v>
      </c>
      <c r="T202" s="154">
        <f t="shared" si="2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5" t="s">
        <v>188</v>
      </c>
      <c r="AT202" s="155" t="s">
        <v>184</v>
      </c>
      <c r="AU202" s="155" t="s">
        <v>86</v>
      </c>
      <c r="AY202" s="14" t="s">
        <v>182</v>
      </c>
      <c r="BE202" s="156">
        <f t="shared" si="24"/>
        <v>0</v>
      </c>
      <c r="BF202" s="156">
        <f t="shared" si="25"/>
        <v>0</v>
      </c>
      <c r="BG202" s="156">
        <f t="shared" si="26"/>
        <v>0</v>
      </c>
      <c r="BH202" s="156">
        <f t="shared" si="27"/>
        <v>0</v>
      </c>
      <c r="BI202" s="156">
        <f t="shared" si="28"/>
        <v>0</v>
      </c>
      <c r="BJ202" s="14" t="s">
        <v>86</v>
      </c>
      <c r="BK202" s="156">
        <f t="shared" si="29"/>
        <v>0</v>
      </c>
      <c r="BL202" s="14" t="s">
        <v>188</v>
      </c>
      <c r="BM202" s="155" t="s">
        <v>392</v>
      </c>
    </row>
    <row r="203" spans="1:65" s="2" customFormat="1" ht="24" customHeight="1">
      <c r="A203" s="26"/>
      <c r="B203" s="143"/>
      <c r="C203" s="144" t="s">
        <v>393</v>
      </c>
      <c r="D203" s="144" t="s">
        <v>184</v>
      </c>
      <c r="E203" s="145" t="s">
        <v>394</v>
      </c>
      <c r="F203" s="146" t="s">
        <v>395</v>
      </c>
      <c r="G203" s="147" t="s">
        <v>187</v>
      </c>
      <c r="H203" s="148">
        <v>2.6440000000000001</v>
      </c>
      <c r="I203" s="149"/>
      <c r="J203" s="149">
        <f t="shared" si="20"/>
        <v>0</v>
      </c>
      <c r="K203" s="150"/>
      <c r="L203" s="27"/>
      <c r="M203" s="151" t="s">
        <v>1</v>
      </c>
      <c r="N203" s="152" t="s">
        <v>39</v>
      </c>
      <c r="O203" s="153">
        <v>0.59399999999999997</v>
      </c>
      <c r="P203" s="153">
        <f t="shared" si="21"/>
        <v>1.5705359999999999</v>
      </c>
      <c r="Q203" s="153">
        <v>0.20377000000000001</v>
      </c>
      <c r="R203" s="153">
        <f t="shared" si="22"/>
        <v>0.53876788000000009</v>
      </c>
      <c r="S203" s="153">
        <v>0</v>
      </c>
      <c r="T203" s="154">
        <f t="shared" si="2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5" t="s">
        <v>188</v>
      </c>
      <c r="AT203" s="155" t="s">
        <v>184</v>
      </c>
      <c r="AU203" s="155" t="s">
        <v>86</v>
      </c>
      <c r="AY203" s="14" t="s">
        <v>182</v>
      </c>
      <c r="BE203" s="156">
        <f t="shared" si="24"/>
        <v>0</v>
      </c>
      <c r="BF203" s="156">
        <f t="shared" si="25"/>
        <v>0</v>
      </c>
      <c r="BG203" s="156">
        <f t="shared" si="26"/>
        <v>0</v>
      </c>
      <c r="BH203" s="156">
        <f t="shared" si="27"/>
        <v>0</v>
      </c>
      <c r="BI203" s="156">
        <f t="shared" si="28"/>
        <v>0</v>
      </c>
      <c r="BJ203" s="14" t="s">
        <v>86</v>
      </c>
      <c r="BK203" s="156">
        <f t="shared" si="29"/>
        <v>0</v>
      </c>
      <c r="BL203" s="14" t="s">
        <v>188</v>
      </c>
      <c r="BM203" s="155" t="s">
        <v>396</v>
      </c>
    </row>
    <row r="204" spans="1:65" s="2" customFormat="1" ht="24" customHeight="1">
      <c r="A204" s="26"/>
      <c r="B204" s="143"/>
      <c r="C204" s="144" t="s">
        <v>397</v>
      </c>
      <c r="D204" s="144" t="s">
        <v>184</v>
      </c>
      <c r="E204" s="145" t="s">
        <v>398</v>
      </c>
      <c r="F204" s="146" t="s">
        <v>399</v>
      </c>
      <c r="G204" s="147" t="s">
        <v>187</v>
      </c>
      <c r="H204" s="148">
        <v>2.1339999999999999</v>
      </c>
      <c r="I204" s="149"/>
      <c r="J204" s="149">
        <f t="shared" si="20"/>
        <v>0</v>
      </c>
      <c r="K204" s="150"/>
      <c r="L204" s="27"/>
      <c r="M204" s="151" t="s">
        <v>1</v>
      </c>
      <c r="N204" s="152" t="s">
        <v>39</v>
      </c>
      <c r="O204" s="153">
        <v>0.63600000000000001</v>
      </c>
      <c r="P204" s="153">
        <f t="shared" si="21"/>
        <v>1.357224</v>
      </c>
      <c r="Q204" s="153">
        <v>0.23866999999999999</v>
      </c>
      <c r="R204" s="153">
        <f t="shared" si="22"/>
        <v>0.50932177999999995</v>
      </c>
      <c r="S204" s="153">
        <v>0</v>
      </c>
      <c r="T204" s="154">
        <f t="shared" si="2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5" t="s">
        <v>188</v>
      </c>
      <c r="AT204" s="155" t="s">
        <v>184</v>
      </c>
      <c r="AU204" s="155" t="s">
        <v>86</v>
      </c>
      <c r="AY204" s="14" t="s">
        <v>182</v>
      </c>
      <c r="BE204" s="156">
        <f t="shared" si="24"/>
        <v>0</v>
      </c>
      <c r="BF204" s="156">
        <f t="shared" si="25"/>
        <v>0</v>
      </c>
      <c r="BG204" s="156">
        <f t="shared" si="26"/>
        <v>0</v>
      </c>
      <c r="BH204" s="156">
        <f t="shared" si="27"/>
        <v>0</v>
      </c>
      <c r="BI204" s="156">
        <f t="shared" si="28"/>
        <v>0</v>
      </c>
      <c r="BJ204" s="14" t="s">
        <v>86</v>
      </c>
      <c r="BK204" s="156">
        <f t="shared" si="29"/>
        <v>0</v>
      </c>
      <c r="BL204" s="14" t="s">
        <v>188</v>
      </c>
      <c r="BM204" s="155" t="s">
        <v>400</v>
      </c>
    </row>
    <row r="205" spans="1:65" s="2" customFormat="1" ht="24" customHeight="1">
      <c r="A205" s="26"/>
      <c r="B205" s="143"/>
      <c r="C205" s="144" t="s">
        <v>401</v>
      </c>
      <c r="D205" s="144" t="s">
        <v>184</v>
      </c>
      <c r="E205" s="145" t="s">
        <v>402</v>
      </c>
      <c r="F205" s="146" t="s">
        <v>403</v>
      </c>
      <c r="G205" s="147" t="s">
        <v>198</v>
      </c>
      <c r="H205" s="148">
        <v>20.8</v>
      </c>
      <c r="I205" s="149"/>
      <c r="J205" s="149">
        <f t="shared" si="20"/>
        <v>0</v>
      </c>
      <c r="K205" s="150"/>
      <c r="L205" s="27"/>
      <c r="M205" s="151" t="s">
        <v>1</v>
      </c>
      <c r="N205" s="152" t="s">
        <v>39</v>
      </c>
      <c r="O205" s="153">
        <v>0.42899999999999999</v>
      </c>
      <c r="P205" s="153">
        <f t="shared" si="21"/>
        <v>8.9231999999999996</v>
      </c>
      <c r="Q205" s="153">
        <v>8.0000000000000007E-5</v>
      </c>
      <c r="R205" s="153">
        <f t="shared" si="22"/>
        <v>1.6640000000000001E-3</v>
      </c>
      <c r="S205" s="153">
        <v>0</v>
      </c>
      <c r="T205" s="154">
        <f t="shared" si="2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5" t="s">
        <v>188</v>
      </c>
      <c r="AT205" s="155" t="s">
        <v>184</v>
      </c>
      <c r="AU205" s="155" t="s">
        <v>86</v>
      </c>
      <c r="AY205" s="14" t="s">
        <v>182</v>
      </c>
      <c r="BE205" s="156">
        <f t="shared" si="24"/>
        <v>0</v>
      </c>
      <c r="BF205" s="156">
        <f t="shared" si="25"/>
        <v>0</v>
      </c>
      <c r="BG205" s="156">
        <f t="shared" si="26"/>
        <v>0</v>
      </c>
      <c r="BH205" s="156">
        <f t="shared" si="27"/>
        <v>0</v>
      </c>
      <c r="BI205" s="156">
        <f t="shared" si="28"/>
        <v>0</v>
      </c>
      <c r="BJ205" s="14" t="s">
        <v>86</v>
      </c>
      <c r="BK205" s="156">
        <f t="shared" si="29"/>
        <v>0</v>
      </c>
      <c r="BL205" s="14" t="s">
        <v>188</v>
      </c>
      <c r="BM205" s="155" t="s">
        <v>404</v>
      </c>
    </row>
    <row r="206" spans="1:65" s="2" customFormat="1" ht="24" customHeight="1">
      <c r="A206" s="26"/>
      <c r="B206" s="143"/>
      <c r="C206" s="144" t="s">
        <v>405</v>
      </c>
      <c r="D206" s="144" t="s">
        <v>184</v>
      </c>
      <c r="E206" s="145" t="s">
        <v>406</v>
      </c>
      <c r="F206" s="146" t="s">
        <v>407</v>
      </c>
      <c r="G206" s="147" t="s">
        <v>187</v>
      </c>
      <c r="H206" s="148">
        <v>63.643999999999998</v>
      </c>
      <c r="I206" s="149"/>
      <c r="J206" s="149">
        <f t="shared" si="20"/>
        <v>0</v>
      </c>
      <c r="K206" s="150"/>
      <c r="L206" s="27"/>
      <c r="M206" s="151" t="s">
        <v>1</v>
      </c>
      <c r="N206" s="152" t="s">
        <v>39</v>
      </c>
      <c r="O206" s="153">
        <v>0.441</v>
      </c>
      <c r="P206" s="153">
        <f t="shared" si="21"/>
        <v>28.067004000000001</v>
      </c>
      <c r="Q206" s="153">
        <v>0.10484</v>
      </c>
      <c r="R206" s="153">
        <f t="shared" si="22"/>
        <v>6.6724369599999998</v>
      </c>
      <c r="S206" s="153">
        <v>0</v>
      </c>
      <c r="T206" s="154">
        <f t="shared" si="2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5" t="s">
        <v>188</v>
      </c>
      <c r="AT206" s="155" t="s">
        <v>184</v>
      </c>
      <c r="AU206" s="155" t="s">
        <v>86</v>
      </c>
      <c r="AY206" s="14" t="s">
        <v>182</v>
      </c>
      <c r="BE206" s="156">
        <f t="shared" si="24"/>
        <v>0</v>
      </c>
      <c r="BF206" s="156">
        <f t="shared" si="25"/>
        <v>0</v>
      </c>
      <c r="BG206" s="156">
        <f t="shared" si="26"/>
        <v>0</v>
      </c>
      <c r="BH206" s="156">
        <f t="shared" si="27"/>
        <v>0</v>
      </c>
      <c r="BI206" s="156">
        <f t="shared" si="28"/>
        <v>0</v>
      </c>
      <c r="BJ206" s="14" t="s">
        <v>86</v>
      </c>
      <c r="BK206" s="156">
        <f t="shared" si="29"/>
        <v>0</v>
      </c>
      <c r="BL206" s="14" t="s">
        <v>188</v>
      </c>
      <c r="BM206" s="155" t="s">
        <v>408</v>
      </c>
    </row>
    <row r="207" spans="1:65" s="2" customFormat="1" ht="24" customHeight="1">
      <c r="A207" s="26"/>
      <c r="B207" s="143"/>
      <c r="C207" s="144" t="s">
        <v>409</v>
      </c>
      <c r="D207" s="144" t="s">
        <v>184</v>
      </c>
      <c r="E207" s="145" t="s">
        <v>410</v>
      </c>
      <c r="F207" s="146" t="s">
        <v>411</v>
      </c>
      <c r="G207" s="147" t="s">
        <v>211</v>
      </c>
      <c r="H207" s="148">
        <v>0.188</v>
      </c>
      <c r="I207" s="149"/>
      <c r="J207" s="149">
        <f t="shared" si="20"/>
        <v>0</v>
      </c>
      <c r="K207" s="150"/>
      <c r="L207" s="27"/>
      <c r="M207" s="151" t="s">
        <v>1</v>
      </c>
      <c r="N207" s="152" t="s">
        <v>39</v>
      </c>
      <c r="O207" s="153">
        <v>3.7160000000000002</v>
      </c>
      <c r="P207" s="153">
        <f t="shared" si="21"/>
        <v>0.69860800000000001</v>
      </c>
      <c r="Q207" s="153">
        <v>2.2599</v>
      </c>
      <c r="R207" s="153">
        <f t="shared" si="22"/>
        <v>0.42486119999999999</v>
      </c>
      <c r="S207" s="153">
        <v>0</v>
      </c>
      <c r="T207" s="154">
        <f t="shared" si="23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5" t="s">
        <v>188</v>
      </c>
      <c r="AT207" s="155" t="s">
        <v>184</v>
      </c>
      <c r="AU207" s="155" t="s">
        <v>86</v>
      </c>
      <c r="AY207" s="14" t="s">
        <v>182</v>
      </c>
      <c r="BE207" s="156">
        <f t="shared" si="24"/>
        <v>0</v>
      </c>
      <c r="BF207" s="156">
        <f t="shared" si="25"/>
        <v>0</v>
      </c>
      <c r="BG207" s="156">
        <f t="shared" si="26"/>
        <v>0</v>
      </c>
      <c r="BH207" s="156">
        <f t="shared" si="27"/>
        <v>0</v>
      </c>
      <c r="BI207" s="156">
        <f t="shared" si="28"/>
        <v>0</v>
      </c>
      <c r="BJ207" s="14" t="s">
        <v>86</v>
      </c>
      <c r="BK207" s="156">
        <f t="shared" si="29"/>
        <v>0</v>
      </c>
      <c r="BL207" s="14" t="s">
        <v>188</v>
      </c>
      <c r="BM207" s="155" t="s">
        <v>412</v>
      </c>
    </row>
    <row r="208" spans="1:65" s="2" customFormat="1" ht="24" customHeight="1">
      <c r="A208" s="26"/>
      <c r="B208" s="143"/>
      <c r="C208" s="144" t="s">
        <v>413</v>
      </c>
      <c r="D208" s="144" t="s">
        <v>184</v>
      </c>
      <c r="E208" s="145" t="s">
        <v>414</v>
      </c>
      <c r="F208" s="146" t="s">
        <v>415</v>
      </c>
      <c r="G208" s="147" t="s">
        <v>187</v>
      </c>
      <c r="H208" s="148">
        <v>0.22</v>
      </c>
      <c r="I208" s="149"/>
      <c r="J208" s="149">
        <f t="shared" si="20"/>
        <v>0</v>
      </c>
      <c r="K208" s="150"/>
      <c r="L208" s="27"/>
      <c r="M208" s="151" t="s">
        <v>1</v>
      </c>
      <c r="N208" s="152" t="s">
        <v>39</v>
      </c>
      <c r="O208" s="153">
        <v>1</v>
      </c>
      <c r="P208" s="153">
        <f t="shared" si="21"/>
        <v>0.22</v>
      </c>
      <c r="Q208" s="153">
        <v>1.815E-3</v>
      </c>
      <c r="R208" s="153">
        <f t="shared" si="22"/>
        <v>3.993E-4</v>
      </c>
      <c r="S208" s="153">
        <v>0</v>
      </c>
      <c r="T208" s="154">
        <f t="shared" si="2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5" t="s">
        <v>188</v>
      </c>
      <c r="AT208" s="155" t="s">
        <v>184</v>
      </c>
      <c r="AU208" s="155" t="s">
        <v>86</v>
      </c>
      <c r="AY208" s="14" t="s">
        <v>182</v>
      </c>
      <c r="BE208" s="156">
        <f t="shared" si="24"/>
        <v>0</v>
      </c>
      <c r="BF208" s="156">
        <f t="shared" si="25"/>
        <v>0</v>
      </c>
      <c r="BG208" s="156">
        <f t="shared" si="26"/>
        <v>0</v>
      </c>
      <c r="BH208" s="156">
        <f t="shared" si="27"/>
        <v>0</v>
      </c>
      <c r="BI208" s="156">
        <f t="shared" si="28"/>
        <v>0</v>
      </c>
      <c r="BJ208" s="14" t="s">
        <v>86</v>
      </c>
      <c r="BK208" s="156">
        <f t="shared" si="29"/>
        <v>0</v>
      </c>
      <c r="BL208" s="14" t="s">
        <v>188</v>
      </c>
      <c r="BM208" s="155" t="s">
        <v>416</v>
      </c>
    </row>
    <row r="209" spans="1:65" s="12" customFormat="1" ht="22.9" customHeight="1">
      <c r="B209" s="131"/>
      <c r="D209" s="132" t="s">
        <v>72</v>
      </c>
      <c r="E209" s="141" t="s">
        <v>188</v>
      </c>
      <c r="F209" s="141" t="s">
        <v>417</v>
      </c>
      <c r="J209" s="142">
        <f>BK209</f>
        <v>0</v>
      </c>
      <c r="L209" s="131"/>
      <c r="M209" s="135"/>
      <c r="N209" s="136"/>
      <c r="O209" s="136"/>
      <c r="P209" s="137">
        <f>SUM(P210:P221)</f>
        <v>193.50441513000001</v>
      </c>
      <c r="Q209" s="136"/>
      <c r="R209" s="137">
        <f>SUM(R210:R221)</f>
        <v>34.688385570000008</v>
      </c>
      <c r="S209" s="136"/>
      <c r="T209" s="138">
        <f>SUM(T210:T221)</f>
        <v>0</v>
      </c>
      <c r="AR209" s="132" t="s">
        <v>80</v>
      </c>
      <c r="AT209" s="139" t="s">
        <v>72</v>
      </c>
      <c r="AU209" s="139" t="s">
        <v>80</v>
      </c>
      <c r="AY209" s="132" t="s">
        <v>182</v>
      </c>
      <c r="BK209" s="140">
        <f>SUM(BK210:BK221)</f>
        <v>0</v>
      </c>
    </row>
    <row r="210" spans="1:65" s="2" customFormat="1" ht="24" customHeight="1">
      <c r="A210" s="26"/>
      <c r="B210" s="143"/>
      <c r="C210" s="144" t="s">
        <v>418</v>
      </c>
      <c r="D210" s="144" t="s">
        <v>184</v>
      </c>
      <c r="E210" s="145" t="s">
        <v>419</v>
      </c>
      <c r="F210" s="146" t="s">
        <v>420</v>
      </c>
      <c r="G210" s="147" t="s">
        <v>299</v>
      </c>
      <c r="H210" s="148">
        <v>10</v>
      </c>
      <c r="I210" s="149"/>
      <c r="J210" s="149">
        <f t="shared" ref="J210:J221" si="30">ROUND(I210*H210,2)</f>
        <v>0</v>
      </c>
      <c r="K210" s="150"/>
      <c r="L210" s="27"/>
      <c r="M210" s="151" t="s">
        <v>1</v>
      </c>
      <c r="N210" s="152" t="s">
        <v>39</v>
      </c>
      <c r="O210" s="153">
        <v>0.19217000000000001</v>
      </c>
      <c r="P210" s="153">
        <f t="shared" ref="P210:P221" si="31">O210*H210</f>
        <v>1.9217</v>
      </c>
      <c r="Q210" s="153">
        <v>2.4070000000000001E-2</v>
      </c>
      <c r="R210" s="153">
        <f t="shared" ref="R210:R221" si="32">Q210*H210</f>
        <v>0.24070000000000003</v>
      </c>
      <c r="S210" s="153">
        <v>0</v>
      </c>
      <c r="T210" s="154">
        <f t="shared" ref="T210:T221" si="33">S210*H210</f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5" t="s">
        <v>188</v>
      </c>
      <c r="AT210" s="155" t="s">
        <v>184</v>
      </c>
      <c r="AU210" s="155" t="s">
        <v>86</v>
      </c>
      <c r="AY210" s="14" t="s">
        <v>182</v>
      </c>
      <c r="BE210" s="156">
        <f t="shared" ref="BE210:BE221" si="34">IF(N210="základná",J210,0)</f>
        <v>0</v>
      </c>
      <c r="BF210" s="156">
        <f t="shared" ref="BF210:BF221" si="35">IF(N210="znížená",J210,0)</f>
        <v>0</v>
      </c>
      <c r="BG210" s="156">
        <f t="shared" ref="BG210:BG221" si="36">IF(N210="zákl. prenesená",J210,0)</f>
        <v>0</v>
      </c>
      <c r="BH210" s="156">
        <f t="shared" ref="BH210:BH221" si="37">IF(N210="zníž. prenesená",J210,0)</f>
        <v>0</v>
      </c>
      <c r="BI210" s="156">
        <f t="shared" ref="BI210:BI221" si="38">IF(N210="nulová",J210,0)</f>
        <v>0</v>
      </c>
      <c r="BJ210" s="14" t="s">
        <v>86</v>
      </c>
      <c r="BK210" s="156">
        <f t="shared" ref="BK210:BK221" si="39">ROUND(I210*H210,2)</f>
        <v>0</v>
      </c>
      <c r="BL210" s="14" t="s">
        <v>188</v>
      </c>
      <c r="BM210" s="155" t="s">
        <v>421</v>
      </c>
    </row>
    <row r="211" spans="1:65" s="2" customFormat="1" ht="24" customHeight="1">
      <c r="A211" s="26"/>
      <c r="B211" s="143"/>
      <c r="C211" s="144" t="s">
        <v>422</v>
      </c>
      <c r="D211" s="144" t="s">
        <v>184</v>
      </c>
      <c r="E211" s="145" t="s">
        <v>423</v>
      </c>
      <c r="F211" s="146" t="s">
        <v>424</v>
      </c>
      <c r="G211" s="147" t="s">
        <v>293</v>
      </c>
      <c r="H211" s="148">
        <v>4.03</v>
      </c>
      <c r="I211" s="149"/>
      <c r="J211" s="149">
        <f t="shared" si="30"/>
        <v>0</v>
      </c>
      <c r="K211" s="150"/>
      <c r="L211" s="27"/>
      <c r="M211" s="151" t="s">
        <v>1</v>
      </c>
      <c r="N211" s="152" t="s">
        <v>39</v>
      </c>
      <c r="O211" s="153">
        <v>18.25</v>
      </c>
      <c r="P211" s="153">
        <f t="shared" si="31"/>
        <v>73.547499999999999</v>
      </c>
      <c r="Q211" s="153">
        <v>1.4970000000000001E-2</v>
      </c>
      <c r="R211" s="153">
        <f t="shared" si="32"/>
        <v>6.0329100000000004E-2</v>
      </c>
      <c r="S211" s="153">
        <v>0</v>
      </c>
      <c r="T211" s="154">
        <f t="shared" si="3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5" t="s">
        <v>188</v>
      </c>
      <c r="AT211" s="155" t="s">
        <v>184</v>
      </c>
      <c r="AU211" s="155" t="s">
        <v>86</v>
      </c>
      <c r="AY211" s="14" t="s">
        <v>182</v>
      </c>
      <c r="BE211" s="156">
        <f t="shared" si="34"/>
        <v>0</v>
      </c>
      <c r="BF211" s="156">
        <f t="shared" si="35"/>
        <v>0</v>
      </c>
      <c r="BG211" s="156">
        <f t="shared" si="36"/>
        <v>0</v>
      </c>
      <c r="BH211" s="156">
        <f t="shared" si="37"/>
        <v>0</v>
      </c>
      <c r="BI211" s="156">
        <f t="shared" si="38"/>
        <v>0</v>
      </c>
      <c r="BJ211" s="14" t="s">
        <v>86</v>
      </c>
      <c r="BK211" s="156">
        <f t="shared" si="39"/>
        <v>0</v>
      </c>
      <c r="BL211" s="14" t="s">
        <v>188</v>
      </c>
      <c r="BM211" s="155" t="s">
        <v>425</v>
      </c>
    </row>
    <row r="212" spans="1:65" s="2" customFormat="1" ht="24" customHeight="1">
      <c r="A212" s="26"/>
      <c r="B212" s="143"/>
      <c r="C212" s="157" t="s">
        <v>426</v>
      </c>
      <c r="D212" s="157" t="s">
        <v>246</v>
      </c>
      <c r="E212" s="158" t="s">
        <v>427</v>
      </c>
      <c r="F212" s="159" t="s">
        <v>428</v>
      </c>
      <c r="G212" s="160" t="s">
        <v>293</v>
      </c>
      <c r="H212" s="161">
        <v>4.3520000000000003</v>
      </c>
      <c r="I212" s="162"/>
      <c r="J212" s="162">
        <f t="shared" si="30"/>
        <v>0</v>
      </c>
      <c r="K212" s="163"/>
      <c r="L212" s="164"/>
      <c r="M212" s="165" t="s">
        <v>1</v>
      </c>
      <c r="N212" s="166" t="s">
        <v>39</v>
      </c>
      <c r="O212" s="153">
        <v>0</v>
      </c>
      <c r="P212" s="153">
        <f t="shared" si="31"/>
        <v>0</v>
      </c>
      <c r="Q212" s="153">
        <v>1</v>
      </c>
      <c r="R212" s="153">
        <f t="shared" si="32"/>
        <v>4.3520000000000003</v>
      </c>
      <c r="S212" s="153">
        <v>0</v>
      </c>
      <c r="T212" s="154">
        <f t="shared" si="3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5" t="s">
        <v>213</v>
      </c>
      <c r="AT212" s="155" t="s">
        <v>246</v>
      </c>
      <c r="AU212" s="155" t="s">
        <v>86</v>
      </c>
      <c r="AY212" s="14" t="s">
        <v>182</v>
      </c>
      <c r="BE212" s="156">
        <f t="shared" si="34"/>
        <v>0</v>
      </c>
      <c r="BF212" s="156">
        <f t="shared" si="35"/>
        <v>0</v>
      </c>
      <c r="BG212" s="156">
        <f t="shared" si="36"/>
        <v>0</v>
      </c>
      <c r="BH212" s="156">
        <f t="shared" si="37"/>
        <v>0</v>
      </c>
      <c r="BI212" s="156">
        <f t="shared" si="38"/>
        <v>0</v>
      </c>
      <c r="BJ212" s="14" t="s">
        <v>86</v>
      </c>
      <c r="BK212" s="156">
        <f t="shared" si="39"/>
        <v>0</v>
      </c>
      <c r="BL212" s="14" t="s">
        <v>188</v>
      </c>
      <c r="BM212" s="155" t="s">
        <v>429</v>
      </c>
    </row>
    <row r="213" spans="1:65" s="2" customFormat="1" ht="16.5" customHeight="1">
      <c r="A213" s="26"/>
      <c r="B213" s="143"/>
      <c r="C213" s="144" t="s">
        <v>430</v>
      </c>
      <c r="D213" s="144" t="s">
        <v>184</v>
      </c>
      <c r="E213" s="145" t="s">
        <v>431</v>
      </c>
      <c r="F213" s="146" t="s">
        <v>432</v>
      </c>
      <c r="G213" s="147" t="s">
        <v>211</v>
      </c>
      <c r="H213" s="148">
        <v>8.75</v>
      </c>
      <c r="I213" s="149"/>
      <c r="J213" s="149">
        <f t="shared" si="30"/>
        <v>0</v>
      </c>
      <c r="K213" s="150"/>
      <c r="L213" s="27"/>
      <c r="M213" s="151" t="s">
        <v>1</v>
      </c>
      <c r="N213" s="152" t="s">
        <v>39</v>
      </c>
      <c r="O213" s="153">
        <v>1.57348</v>
      </c>
      <c r="P213" s="153">
        <f t="shared" si="31"/>
        <v>13.767949999999999</v>
      </c>
      <c r="Q213" s="153">
        <v>2.2120000000000002</v>
      </c>
      <c r="R213" s="153">
        <f t="shared" si="32"/>
        <v>19.355</v>
      </c>
      <c r="S213" s="153">
        <v>0</v>
      </c>
      <c r="T213" s="154">
        <f t="shared" si="3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5" t="s">
        <v>188</v>
      </c>
      <c r="AT213" s="155" t="s">
        <v>184</v>
      </c>
      <c r="AU213" s="155" t="s">
        <v>86</v>
      </c>
      <c r="AY213" s="14" t="s">
        <v>182</v>
      </c>
      <c r="BE213" s="156">
        <f t="shared" si="34"/>
        <v>0</v>
      </c>
      <c r="BF213" s="156">
        <f t="shared" si="35"/>
        <v>0</v>
      </c>
      <c r="BG213" s="156">
        <f t="shared" si="36"/>
        <v>0</v>
      </c>
      <c r="BH213" s="156">
        <f t="shared" si="37"/>
        <v>0</v>
      </c>
      <c r="BI213" s="156">
        <f t="shared" si="38"/>
        <v>0</v>
      </c>
      <c r="BJ213" s="14" t="s">
        <v>86</v>
      </c>
      <c r="BK213" s="156">
        <f t="shared" si="39"/>
        <v>0</v>
      </c>
      <c r="BL213" s="14" t="s">
        <v>188</v>
      </c>
      <c r="BM213" s="155" t="s">
        <v>433</v>
      </c>
    </row>
    <row r="214" spans="1:65" s="2" customFormat="1" ht="24" customHeight="1">
      <c r="A214" s="26"/>
      <c r="B214" s="143"/>
      <c r="C214" s="144" t="s">
        <v>434</v>
      </c>
      <c r="D214" s="144" t="s">
        <v>184</v>
      </c>
      <c r="E214" s="145" t="s">
        <v>435</v>
      </c>
      <c r="F214" s="146" t="s">
        <v>436</v>
      </c>
      <c r="G214" s="147" t="s">
        <v>187</v>
      </c>
      <c r="H214" s="148">
        <v>66.697000000000003</v>
      </c>
      <c r="I214" s="149"/>
      <c r="J214" s="149">
        <f t="shared" si="30"/>
        <v>0</v>
      </c>
      <c r="K214" s="150"/>
      <c r="L214" s="27"/>
      <c r="M214" s="151" t="s">
        <v>1</v>
      </c>
      <c r="N214" s="152" t="s">
        <v>39</v>
      </c>
      <c r="O214" s="153">
        <v>0.48199999999999998</v>
      </c>
      <c r="P214" s="153">
        <f t="shared" si="31"/>
        <v>32.147953999999999</v>
      </c>
      <c r="Q214" s="153">
        <v>3.4099999999999998E-3</v>
      </c>
      <c r="R214" s="153">
        <f t="shared" si="32"/>
        <v>0.22743677000000001</v>
      </c>
      <c r="S214" s="153">
        <v>0</v>
      </c>
      <c r="T214" s="154">
        <f t="shared" si="33"/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55" t="s">
        <v>188</v>
      </c>
      <c r="AT214" s="155" t="s">
        <v>184</v>
      </c>
      <c r="AU214" s="155" t="s">
        <v>86</v>
      </c>
      <c r="AY214" s="14" t="s">
        <v>182</v>
      </c>
      <c r="BE214" s="156">
        <f t="shared" si="34"/>
        <v>0</v>
      </c>
      <c r="BF214" s="156">
        <f t="shared" si="35"/>
        <v>0</v>
      </c>
      <c r="BG214" s="156">
        <f t="shared" si="36"/>
        <v>0</v>
      </c>
      <c r="BH214" s="156">
        <f t="shared" si="37"/>
        <v>0</v>
      </c>
      <c r="BI214" s="156">
        <f t="shared" si="38"/>
        <v>0</v>
      </c>
      <c r="BJ214" s="14" t="s">
        <v>86</v>
      </c>
      <c r="BK214" s="156">
        <f t="shared" si="39"/>
        <v>0</v>
      </c>
      <c r="BL214" s="14" t="s">
        <v>188</v>
      </c>
      <c r="BM214" s="155" t="s">
        <v>437</v>
      </c>
    </row>
    <row r="215" spans="1:65" s="2" customFormat="1" ht="24" customHeight="1">
      <c r="A215" s="26"/>
      <c r="B215" s="143"/>
      <c r="C215" s="144" t="s">
        <v>438</v>
      </c>
      <c r="D215" s="144" t="s">
        <v>184</v>
      </c>
      <c r="E215" s="145" t="s">
        <v>439</v>
      </c>
      <c r="F215" s="146" t="s">
        <v>440</v>
      </c>
      <c r="G215" s="147" t="s">
        <v>187</v>
      </c>
      <c r="H215" s="148">
        <v>66.697000000000003</v>
      </c>
      <c r="I215" s="149"/>
      <c r="J215" s="149">
        <f t="shared" si="30"/>
        <v>0</v>
      </c>
      <c r="K215" s="150"/>
      <c r="L215" s="27"/>
      <c r="M215" s="151" t="s">
        <v>1</v>
      </c>
      <c r="N215" s="152" t="s">
        <v>39</v>
      </c>
      <c r="O215" s="153">
        <v>0.23899999999999999</v>
      </c>
      <c r="P215" s="153">
        <f t="shared" si="31"/>
        <v>15.940583</v>
      </c>
      <c r="Q215" s="153">
        <v>0</v>
      </c>
      <c r="R215" s="153">
        <f t="shared" si="32"/>
        <v>0</v>
      </c>
      <c r="S215" s="153">
        <v>0</v>
      </c>
      <c r="T215" s="154">
        <f t="shared" si="33"/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5" t="s">
        <v>188</v>
      </c>
      <c r="AT215" s="155" t="s">
        <v>184</v>
      </c>
      <c r="AU215" s="155" t="s">
        <v>86</v>
      </c>
      <c r="AY215" s="14" t="s">
        <v>182</v>
      </c>
      <c r="BE215" s="156">
        <f t="shared" si="34"/>
        <v>0</v>
      </c>
      <c r="BF215" s="156">
        <f t="shared" si="35"/>
        <v>0</v>
      </c>
      <c r="BG215" s="156">
        <f t="shared" si="36"/>
        <v>0</v>
      </c>
      <c r="BH215" s="156">
        <f t="shared" si="37"/>
        <v>0</v>
      </c>
      <c r="BI215" s="156">
        <f t="shared" si="38"/>
        <v>0</v>
      </c>
      <c r="BJ215" s="14" t="s">
        <v>86</v>
      </c>
      <c r="BK215" s="156">
        <f t="shared" si="39"/>
        <v>0</v>
      </c>
      <c r="BL215" s="14" t="s">
        <v>188</v>
      </c>
      <c r="BM215" s="155" t="s">
        <v>441</v>
      </c>
    </row>
    <row r="216" spans="1:65" s="2" customFormat="1" ht="24" customHeight="1">
      <c r="A216" s="26"/>
      <c r="B216" s="143"/>
      <c r="C216" s="144" t="s">
        <v>442</v>
      </c>
      <c r="D216" s="144" t="s">
        <v>184</v>
      </c>
      <c r="E216" s="145" t="s">
        <v>443</v>
      </c>
      <c r="F216" s="146" t="s">
        <v>444</v>
      </c>
      <c r="G216" s="147" t="s">
        <v>293</v>
      </c>
      <c r="H216" s="148">
        <v>1.0329999999999999</v>
      </c>
      <c r="I216" s="149"/>
      <c r="J216" s="149">
        <f t="shared" si="30"/>
        <v>0</v>
      </c>
      <c r="K216" s="150"/>
      <c r="L216" s="27"/>
      <c r="M216" s="151" t="s">
        <v>1</v>
      </c>
      <c r="N216" s="152" t="s">
        <v>39</v>
      </c>
      <c r="O216" s="153">
        <v>35.619</v>
      </c>
      <c r="P216" s="153">
        <f t="shared" si="31"/>
        <v>36.794426999999999</v>
      </c>
      <c r="Q216" s="153">
        <v>1.01684</v>
      </c>
      <c r="R216" s="153">
        <f t="shared" si="32"/>
        <v>1.0503957199999998</v>
      </c>
      <c r="S216" s="153">
        <v>0</v>
      </c>
      <c r="T216" s="154">
        <f t="shared" si="3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5" t="s">
        <v>188</v>
      </c>
      <c r="AT216" s="155" t="s">
        <v>184</v>
      </c>
      <c r="AU216" s="155" t="s">
        <v>86</v>
      </c>
      <c r="AY216" s="14" t="s">
        <v>182</v>
      </c>
      <c r="BE216" s="156">
        <f t="shared" si="34"/>
        <v>0</v>
      </c>
      <c r="BF216" s="156">
        <f t="shared" si="35"/>
        <v>0</v>
      </c>
      <c r="BG216" s="156">
        <f t="shared" si="36"/>
        <v>0</v>
      </c>
      <c r="BH216" s="156">
        <f t="shared" si="37"/>
        <v>0</v>
      </c>
      <c r="BI216" s="156">
        <f t="shared" si="38"/>
        <v>0</v>
      </c>
      <c r="BJ216" s="14" t="s">
        <v>86</v>
      </c>
      <c r="BK216" s="156">
        <f t="shared" si="39"/>
        <v>0</v>
      </c>
      <c r="BL216" s="14" t="s">
        <v>188</v>
      </c>
      <c r="BM216" s="155" t="s">
        <v>445</v>
      </c>
    </row>
    <row r="217" spans="1:65" s="2" customFormat="1" ht="16.5" customHeight="1">
      <c r="A217" s="26"/>
      <c r="B217" s="143"/>
      <c r="C217" s="144" t="s">
        <v>446</v>
      </c>
      <c r="D217" s="144" t="s">
        <v>184</v>
      </c>
      <c r="E217" s="145" t="s">
        <v>447</v>
      </c>
      <c r="F217" s="146" t="s">
        <v>448</v>
      </c>
      <c r="G217" s="147" t="s">
        <v>211</v>
      </c>
      <c r="H217" s="148">
        <v>1.4970000000000001</v>
      </c>
      <c r="I217" s="149"/>
      <c r="J217" s="149">
        <f t="shared" si="30"/>
        <v>0</v>
      </c>
      <c r="K217" s="150"/>
      <c r="L217" s="27"/>
      <c r="M217" s="151" t="s">
        <v>1</v>
      </c>
      <c r="N217" s="152" t="s">
        <v>39</v>
      </c>
      <c r="O217" s="153">
        <v>2.6282899999999998</v>
      </c>
      <c r="P217" s="153">
        <f t="shared" si="31"/>
        <v>3.9345501299999999</v>
      </c>
      <c r="Q217" s="153">
        <v>2.3126899999999999</v>
      </c>
      <c r="R217" s="153">
        <f t="shared" si="32"/>
        <v>3.46209693</v>
      </c>
      <c r="S217" s="153">
        <v>0</v>
      </c>
      <c r="T217" s="154">
        <f t="shared" si="33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55" t="s">
        <v>188</v>
      </c>
      <c r="AT217" s="155" t="s">
        <v>184</v>
      </c>
      <c r="AU217" s="155" t="s">
        <v>86</v>
      </c>
      <c r="AY217" s="14" t="s">
        <v>182</v>
      </c>
      <c r="BE217" s="156">
        <f t="shared" si="34"/>
        <v>0</v>
      </c>
      <c r="BF217" s="156">
        <f t="shared" si="35"/>
        <v>0</v>
      </c>
      <c r="BG217" s="156">
        <f t="shared" si="36"/>
        <v>0</v>
      </c>
      <c r="BH217" s="156">
        <f t="shared" si="37"/>
        <v>0</v>
      </c>
      <c r="BI217" s="156">
        <f t="shared" si="38"/>
        <v>0</v>
      </c>
      <c r="BJ217" s="14" t="s">
        <v>86</v>
      </c>
      <c r="BK217" s="156">
        <f t="shared" si="39"/>
        <v>0</v>
      </c>
      <c r="BL217" s="14" t="s">
        <v>188</v>
      </c>
      <c r="BM217" s="155" t="s">
        <v>449</v>
      </c>
    </row>
    <row r="218" spans="1:65" s="2" customFormat="1" ht="24" customHeight="1">
      <c r="A218" s="26"/>
      <c r="B218" s="143"/>
      <c r="C218" s="144" t="s">
        <v>450</v>
      </c>
      <c r="D218" s="144" t="s">
        <v>184</v>
      </c>
      <c r="E218" s="145" t="s">
        <v>451</v>
      </c>
      <c r="F218" s="146" t="s">
        <v>452</v>
      </c>
      <c r="G218" s="147" t="s">
        <v>293</v>
      </c>
      <c r="H218" s="148">
        <v>2.1000000000000001E-2</v>
      </c>
      <c r="I218" s="149"/>
      <c r="J218" s="149">
        <f t="shared" si="30"/>
        <v>0</v>
      </c>
      <c r="K218" s="150"/>
      <c r="L218" s="27"/>
      <c r="M218" s="151" t="s">
        <v>1</v>
      </c>
      <c r="N218" s="152" t="s">
        <v>39</v>
      </c>
      <c r="O218" s="153">
        <v>15.725</v>
      </c>
      <c r="P218" s="153">
        <f t="shared" si="31"/>
        <v>0.33022499999999999</v>
      </c>
      <c r="Q218" s="153">
        <v>1.20296</v>
      </c>
      <c r="R218" s="153">
        <f t="shared" si="32"/>
        <v>2.5262160000000002E-2</v>
      </c>
      <c r="S218" s="153">
        <v>0</v>
      </c>
      <c r="T218" s="154">
        <f t="shared" si="33"/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5" t="s">
        <v>188</v>
      </c>
      <c r="AT218" s="155" t="s">
        <v>184</v>
      </c>
      <c r="AU218" s="155" t="s">
        <v>86</v>
      </c>
      <c r="AY218" s="14" t="s">
        <v>182</v>
      </c>
      <c r="BE218" s="156">
        <f t="shared" si="34"/>
        <v>0</v>
      </c>
      <c r="BF218" s="156">
        <f t="shared" si="35"/>
        <v>0</v>
      </c>
      <c r="BG218" s="156">
        <f t="shared" si="36"/>
        <v>0</v>
      </c>
      <c r="BH218" s="156">
        <f t="shared" si="37"/>
        <v>0</v>
      </c>
      <c r="BI218" s="156">
        <f t="shared" si="38"/>
        <v>0</v>
      </c>
      <c r="BJ218" s="14" t="s">
        <v>86</v>
      </c>
      <c r="BK218" s="156">
        <f t="shared" si="39"/>
        <v>0</v>
      </c>
      <c r="BL218" s="14" t="s">
        <v>188</v>
      </c>
      <c r="BM218" s="155" t="s">
        <v>453</v>
      </c>
    </row>
    <row r="219" spans="1:65" s="2" customFormat="1" ht="24" customHeight="1">
      <c r="A219" s="26"/>
      <c r="B219" s="143"/>
      <c r="C219" s="144" t="s">
        <v>454</v>
      </c>
      <c r="D219" s="144" t="s">
        <v>184</v>
      </c>
      <c r="E219" s="145" t="s">
        <v>455</v>
      </c>
      <c r="F219" s="146" t="s">
        <v>456</v>
      </c>
      <c r="G219" s="147" t="s">
        <v>187</v>
      </c>
      <c r="H219" s="148">
        <v>10.284000000000001</v>
      </c>
      <c r="I219" s="149"/>
      <c r="J219" s="149">
        <f t="shared" si="30"/>
        <v>0</v>
      </c>
      <c r="K219" s="150"/>
      <c r="L219" s="27"/>
      <c r="M219" s="151" t="s">
        <v>1</v>
      </c>
      <c r="N219" s="152" t="s">
        <v>39</v>
      </c>
      <c r="O219" s="153">
        <v>0.83499999999999996</v>
      </c>
      <c r="P219" s="153">
        <f t="shared" si="31"/>
        <v>8.5871399999999998</v>
      </c>
      <c r="Q219" s="153">
        <v>4.3099999999999996E-3</v>
      </c>
      <c r="R219" s="153">
        <f t="shared" si="32"/>
        <v>4.4324040000000002E-2</v>
      </c>
      <c r="S219" s="153">
        <v>0</v>
      </c>
      <c r="T219" s="154">
        <f t="shared" si="33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5" t="s">
        <v>188</v>
      </c>
      <c r="AT219" s="155" t="s">
        <v>184</v>
      </c>
      <c r="AU219" s="155" t="s">
        <v>86</v>
      </c>
      <c r="AY219" s="14" t="s">
        <v>182</v>
      </c>
      <c r="BE219" s="156">
        <f t="shared" si="34"/>
        <v>0</v>
      </c>
      <c r="BF219" s="156">
        <f t="shared" si="35"/>
        <v>0</v>
      </c>
      <c r="BG219" s="156">
        <f t="shared" si="36"/>
        <v>0</v>
      </c>
      <c r="BH219" s="156">
        <f t="shared" si="37"/>
        <v>0</v>
      </c>
      <c r="BI219" s="156">
        <f t="shared" si="38"/>
        <v>0</v>
      </c>
      <c r="BJ219" s="14" t="s">
        <v>86</v>
      </c>
      <c r="BK219" s="156">
        <f t="shared" si="39"/>
        <v>0</v>
      </c>
      <c r="BL219" s="14" t="s">
        <v>188</v>
      </c>
      <c r="BM219" s="155" t="s">
        <v>457</v>
      </c>
    </row>
    <row r="220" spans="1:65" s="2" customFormat="1" ht="24" customHeight="1">
      <c r="A220" s="26"/>
      <c r="B220" s="143"/>
      <c r="C220" s="144" t="s">
        <v>458</v>
      </c>
      <c r="D220" s="144" t="s">
        <v>184</v>
      </c>
      <c r="E220" s="145" t="s">
        <v>459</v>
      </c>
      <c r="F220" s="146" t="s">
        <v>460</v>
      </c>
      <c r="G220" s="147" t="s">
        <v>187</v>
      </c>
      <c r="H220" s="148">
        <v>10.284000000000001</v>
      </c>
      <c r="I220" s="149"/>
      <c r="J220" s="149">
        <f t="shared" si="30"/>
        <v>0</v>
      </c>
      <c r="K220" s="150"/>
      <c r="L220" s="27"/>
      <c r="M220" s="151" t="s">
        <v>1</v>
      </c>
      <c r="N220" s="152" t="s">
        <v>39</v>
      </c>
      <c r="O220" s="153">
        <v>0.25900000000000001</v>
      </c>
      <c r="P220" s="153">
        <f t="shared" si="31"/>
        <v>2.6635560000000003</v>
      </c>
      <c r="Q220" s="153">
        <v>0</v>
      </c>
      <c r="R220" s="153">
        <f t="shared" si="32"/>
        <v>0</v>
      </c>
      <c r="S220" s="153">
        <v>0</v>
      </c>
      <c r="T220" s="154">
        <f t="shared" si="3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5" t="s">
        <v>188</v>
      </c>
      <c r="AT220" s="155" t="s">
        <v>184</v>
      </c>
      <c r="AU220" s="155" t="s">
        <v>86</v>
      </c>
      <c r="AY220" s="14" t="s">
        <v>182</v>
      </c>
      <c r="BE220" s="156">
        <f t="shared" si="34"/>
        <v>0</v>
      </c>
      <c r="BF220" s="156">
        <f t="shared" si="35"/>
        <v>0</v>
      </c>
      <c r="BG220" s="156">
        <f t="shared" si="36"/>
        <v>0</v>
      </c>
      <c r="BH220" s="156">
        <f t="shared" si="37"/>
        <v>0</v>
      </c>
      <c r="BI220" s="156">
        <f t="shared" si="38"/>
        <v>0</v>
      </c>
      <c r="BJ220" s="14" t="s">
        <v>86</v>
      </c>
      <c r="BK220" s="156">
        <f t="shared" si="39"/>
        <v>0</v>
      </c>
      <c r="BL220" s="14" t="s">
        <v>188</v>
      </c>
      <c r="BM220" s="155" t="s">
        <v>461</v>
      </c>
    </row>
    <row r="221" spans="1:65" s="2" customFormat="1" ht="24" customHeight="1">
      <c r="A221" s="26"/>
      <c r="B221" s="143"/>
      <c r="C221" s="144" t="s">
        <v>462</v>
      </c>
      <c r="D221" s="144" t="s">
        <v>184</v>
      </c>
      <c r="E221" s="145" t="s">
        <v>463</v>
      </c>
      <c r="F221" s="146" t="s">
        <v>464</v>
      </c>
      <c r="G221" s="147" t="s">
        <v>211</v>
      </c>
      <c r="H221" s="148">
        <v>3.105</v>
      </c>
      <c r="I221" s="149"/>
      <c r="J221" s="149">
        <f t="shared" si="30"/>
        <v>0</v>
      </c>
      <c r="K221" s="150"/>
      <c r="L221" s="27"/>
      <c r="M221" s="151" t="s">
        <v>1</v>
      </c>
      <c r="N221" s="152" t="s">
        <v>39</v>
      </c>
      <c r="O221" s="153">
        <v>1.246</v>
      </c>
      <c r="P221" s="153">
        <f t="shared" si="31"/>
        <v>3.86883</v>
      </c>
      <c r="Q221" s="153">
        <v>1.8907700000000001</v>
      </c>
      <c r="R221" s="153">
        <f t="shared" si="32"/>
        <v>5.8708408500000004</v>
      </c>
      <c r="S221" s="153">
        <v>0</v>
      </c>
      <c r="T221" s="154">
        <f t="shared" si="33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5" t="s">
        <v>188</v>
      </c>
      <c r="AT221" s="155" t="s">
        <v>184</v>
      </c>
      <c r="AU221" s="155" t="s">
        <v>86</v>
      </c>
      <c r="AY221" s="14" t="s">
        <v>182</v>
      </c>
      <c r="BE221" s="156">
        <f t="shared" si="34"/>
        <v>0</v>
      </c>
      <c r="BF221" s="156">
        <f t="shared" si="35"/>
        <v>0</v>
      </c>
      <c r="BG221" s="156">
        <f t="shared" si="36"/>
        <v>0</v>
      </c>
      <c r="BH221" s="156">
        <f t="shared" si="37"/>
        <v>0</v>
      </c>
      <c r="BI221" s="156">
        <f t="shared" si="38"/>
        <v>0</v>
      </c>
      <c r="BJ221" s="14" t="s">
        <v>86</v>
      </c>
      <c r="BK221" s="156">
        <f t="shared" si="39"/>
        <v>0</v>
      </c>
      <c r="BL221" s="14" t="s">
        <v>188</v>
      </c>
      <c r="BM221" s="155" t="s">
        <v>465</v>
      </c>
    </row>
    <row r="222" spans="1:65" s="12" customFormat="1" ht="22.9" customHeight="1">
      <c r="B222" s="131"/>
      <c r="D222" s="132" t="s">
        <v>72</v>
      </c>
      <c r="E222" s="141" t="s">
        <v>200</v>
      </c>
      <c r="F222" s="141" t="s">
        <v>466</v>
      </c>
      <c r="J222" s="142">
        <f>BK222</f>
        <v>0</v>
      </c>
      <c r="L222" s="131"/>
      <c r="M222" s="135"/>
      <c r="N222" s="136"/>
      <c r="O222" s="136"/>
      <c r="P222" s="137">
        <f>SUM(P223:P234)</f>
        <v>21.197858160000003</v>
      </c>
      <c r="Q222" s="136"/>
      <c r="R222" s="137">
        <f>SUM(R223:R234)</f>
        <v>30.607648402660001</v>
      </c>
      <c r="S222" s="136"/>
      <c r="T222" s="138">
        <f>SUM(T223:T234)</f>
        <v>0</v>
      </c>
      <c r="AR222" s="132" t="s">
        <v>80</v>
      </c>
      <c r="AT222" s="139" t="s">
        <v>72</v>
      </c>
      <c r="AU222" s="139" t="s">
        <v>80</v>
      </c>
      <c r="AY222" s="132" t="s">
        <v>182</v>
      </c>
      <c r="BK222" s="140">
        <f>SUM(BK223:BK234)</f>
        <v>0</v>
      </c>
    </row>
    <row r="223" spans="1:65" s="2" customFormat="1" ht="24" customHeight="1">
      <c r="A223" s="26"/>
      <c r="B223" s="143"/>
      <c r="C223" s="144" t="s">
        <v>467</v>
      </c>
      <c r="D223" s="144" t="s">
        <v>184</v>
      </c>
      <c r="E223" s="145" t="s">
        <v>468</v>
      </c>
      <c r="F223" s="146" t="s">
        <v>469</v>
      </c>
      <c r="G223" s="147" t="s">
        <v>187</v>
      </c>
      <c r="H223" s="148">
        <v>20.751000000000001</v>
      </c>
      <c r="I223" s="149"/>
      <c r="J223" s="149">
        <f t="shared" ref="J223:J234" si="40">ROUND(I223*H223,2)</f>
        <v>0</v>
      </c>
      <c r="K223" s="150"/>
      <c r="L223" s="27"/>
      <c r="M223" s="151" t="s">
        <v>1</v>
      </c>
      <c r="N223" s="152" t="s">
        <v>39</v>
      </c>
      <c r="O223" s="153">
        <v>1.4999999999999999E-2</v>
      </c>
      <c r="P223" s="153">
        <f t="shared" ref="P223:P234" si="41">O223*H223</f>
        <v>0.31126500000000001</v>
      </c>
      <c r="Q223" s="153">
        <v>0.30360999999999999</v>
      </c>
      <c r="R223" s="153">
        <f t="shared" ref="R223:R234" si="42">Q223*H223</f>
        <v>6.3002111100000002</v>
      </c>
      <c r="S223" s="153">
        <v>0</v>
      </c>
      <c r="T223" s="154">
        <f t="shared" ref="T223:T234" si="43">S223*H223</f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55" t="s">
        <v>188</v>
      </c>
      <c r="AT223" s="155" t="s">
        <v>184</v>
      </c>
      <c r="AU223" s="155" t="s">
        <v>86</v>
      </c>
      <c r="AY223" s="14" t="s">
        <v>182</v>
      </c>
      <c r="BE223" s="156">
        <f t="shared" ref="BE223:BE234" si="44">IF(N223="základná",J223,0)</f>
        <v>0</v>
      </c>
      <c r="BF223" s="156">
        <f t="shared" ref="BF223:BF234" si="45">IF(N223="znížená",J223,0)</f>
        <v>0</v>
      </c>
      <c r="BG223" s="156">
        <f t="shared" ref="BG223:BG234" si="46">IF(N223="zákl. prenesená",J223,0)</f>
        <v>0</v>
      </c>
      <c r="BH223" s="156">
        <f t="shared" ref="BH223:BH234" si="47">IF(N223="zníž. prenesená",J223,0)</f>
        <v>0</v>
      </c>
      <c r="BI223" s="156">
        <f t="shared" ref="BI223:BI234" si="48">IF(N223="nulová",J223,0)</f>
        <v>0</v>
      </c>
      <c r="BJ223" s="14" t="s">
        <v>86</v>
      </c>
      <c r="BK223" s="156">
        <f t="shared" ref="BK223:BK234" si="49">ROUND(I223*H223,2)</f>
        <v>0</v>
      </c>
      <c r="BL223" s="14" t="s">
        <v>188</v>
      </c>
      <c r="BM223" s="155" t="s">
        <v>470</v>
      </c>
    </row>
    <row r="224" spans="1:65" s="2" customFormat="1" ht="24" customHeight="1">
      <c r="A224" s="26"/>
      <c r="B224" s="143"/>
      <c r="C224" s="144" t="s">
        <v>471</v>
      </c>
      <c r="D224" s="144" t="s">
        <v>184</v>
      </c>
      <c r="E224" s="145" t="s">
        <v>472</v>
      </c>
      <c r="F224" s="173" t="s">
        <v>473</v>
      </c>
      <c r="G224" s="175" t="s">
        <v>187</v>
      </c>
      <c r="H224" s="176">
        <v>7.782</v>
      </c>
      <c r="I224" s="149"/>
      <c r="J224" s="149">
        <f t="shared" si="40"/>
        <v>0</v>
      </c>
      <c r="K224" s="150"/>
      <c r="L224" s="27"/>
      <c r="M224" s="151" t="s">
        <v>1</v>
      </c>
      <c r="N224" s="152" t="s">
        <v>39</v>
      </c>
      <c r="O224" s="153">
        <v>2.3120000000000002E-2</v>
      </c>
      <c r="P224" s="153">
        <f t="shared" si="41"/>
        <v>0.17991984000000003</v>
      </c>
      <c r="Q224" s="153">
        <v>0.13455</v>
      </c>
      <c r="R224" s="153">
        <f t="shared" si="42"/>
        <v>1.0470680999999999</v>
      </c>
      <c r="S224" s="153">
        <v>0</v>
      </c>
      <c r="T224" s="154">
        <f t="shared" si="43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5" t="s">
        <v>188</v>
      </c>
      <c r="AT224" s="155" t="s">
        <v>184</v>
      </c>
      <c r="AU224" s="155" t="s">
        <v>86</v>
      </c>
      <c r="AY224" s="14" t="s">
        <v>182</v>
      </c>
      <c r="BE224" s="156">
        <f t="shared" si="44"/>
        <v>0</v>
      </c>
      <c r="BF224" s="156">
        <f t="shared" si="45"/>
        <v>0</v>
      </c>
      <c r="BG224" s="156">
        <f t="shared" si="46"/>
        <v>0</v>
      </c>
      <c r="BH224" s="156">
        <f t="shared" si="47"/>
        <v>0</v>
      </c>
      <c r="BI224" s="156">
        <f t="shared" si="48"/>
        <v>0</v>
      </c>
      <c r="BJ224" s="14" t="s">
        <v>86</v>
      </c>
      <c r="BK224" s="156">
        <f t="shared" si="49"/>
        <v>0</v>
      </c>
      <c r="BL224" s="14" t="s">
        <v>188</v>
      </c>
      <c r="BM224" s="155" t="s">
        <v>474</v>
      </c>
    </row>
    <row r="225" spans="1:65" s="2" customFormat="1" ht="24" customHeight="1">
      <c r="A225" s="26"/>
      <c r="B225" s="143"/>
      <c r="C225" s="144" t="s">
        <v>475</v>
      </c>
      <c r="D225" s="144" t="s">
        <v>184</v>
      </c>
      <c r="E225" s="145" t="s">
        <v>476</v>
      </c>
      <c r="F225" s="173" t="s">
        <v>477</v>
      </c>
      <c r="G225" s="175" t="s">
        <v>187</v>
      </c>
      <c r="H225" s="176">
        <v>7.5359999999999996</v>
      </c>
      <c r="I225" s="149"/>
      <c r="J225" s="149">
        <f t="shared" si="40"/>
        <v>0</v>
      </c>
      <c r="K225" s="150"/>
      <c r="L225" s="27"/>
      <c r="M225" s="151" t="s">
        <v>1</v>
      </c>
      <c r="N225" s="152" t="s">
        <v>39</v>
      </c>
      <c r="O225" s="153">
        <v>2.7119999999999998E-2</v>
      </c>
      <c r="P225" s="153">
        <f t="shared" si="41"/>
        <v>0.20437631999999997</v>
      </c>
      <c r="Q225" s="153">
        <v>0.37080000000000002</v>
      </c>
      <c r="R225" s="153">
        <f t="shared" si="42"/>
        <v>2.7943487999999999</v>
      </c>
      <c r="S225" s="153">
        <v>0</v>
      </c>
      <c r="T225" s="154">
        <f t="shared" si="43"/>
        <v>0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55" t="s">
        <v>188</v>
      </c>
      <c r="AT225" s="155" t="s">
        <v>184</v>
      </c>
      <c r="AU225" s="155" t="s">
        <v>86</v>
      </c>
      <c r="AY225" s="14" t="s">
        <v>182</v>
      </c>
      <c r="BE225" s="156">
        <f t="shared" si="44"/>
        <v>0</v>
      </c>
      <c r="BF225" s="156">
        <f t="shared" si="45"/>
        <v>0</v>
      </c>
      <c r="BG225" s="156">
        <f t="shared" si="46"/>
        <v>0</v>
      </c>
      <c r="BH225" s="156">
        <f t="shared" si="47"/>
        <v>0</v>
      </c>
      <c r="BI225" s="156">
        <f t="shared" si="48"/>
        <v>0</v>
      </c>
      <c r="BJ225" s="14" t="s">
        <v>86</v>
      </c>
      <c r="BK225" s="156">
        <f t="shared" si="49"/>
        <v>0</v>
      </c>
      <c r="BL225" s="14" t="s">
        <v>188</v>
      </c>
      <c r="BM225" s="155" t="s">
        <v>478</v>
      </c>
    </row>
    <row r="226" spans="1:65" s="2" customFormat="1" ht="24" customHeight="1">
      <c r="A226" s="26"/>
      <c r="B226" s="143"/>
      <c r="C226" s="144" t="s">
        <v>479</v>
      </c>
      <c r="D226" s="144" t="s">
        <v>184</v>
      </c>
      <c r="E226" s="145" t="s">
        <v>480</v>
      </c>
      <c r="F226" s="173" t="s">
        <v>481</v>
      </c>
      <c r="G226" s="175" t="s">
        <v>187</v>
      </c>
      <c r="H226" s="176">
        <v>7.782</v>
      </c>
      <c r="I226" s="149"/>
      <c r="J226" s="149">
        <f t="shared" si="40"/>
        <v>0</v>
      </c>
      <c r="K226" s="150"/>
      <c r="L226" s="27"/>
      <c r="M226" s="151" t="s">
        <v>1</v>
      </c>
      <c r="N226" s="152" t="s">
        <v>39</v>
      </c>
      <c r="O226" s="153">
        <v>0.16700000000000001</v>
      </c>
      <c r="P226" s="153">
        <f t="shared" si="41"/>
        <v>1.2995940000000001</v>
      </c>
      <c r="Q226" s="153">
        <v>0.39561000000000002</v>
      </c>
      <c r="R226" s="153">
        <f t="shared" si="42"/>
        <v>3.0786370199999999</v>
      </c>
      <c r="S226" s="153">
        <v>0</v>
      </c>
      <c r="T226" s="154">
        <f t="shared" si="43"/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55" t="s">
        <v>188</v>
      </c>
      <c r="AT226" s="155" t="s">
        <v>184</v>
      </c>
      <c r="AU226" s="155" t="s">
        <v>86</v>
      </c>
      <c r="AY226" s="14" t="s">
        <v>182</v>
      </c>
      <c r="BE226" s="156">
        <f t="shared" si="44"/>
        <v>0</v>
      </c>
      <c r="BF226" s="156">
        <f t="shared" si="45"/>
        <v>0</v>
      </c>
      <c r="BG226" s="156">
        <f t="shared" si="46"/>
        <v>0</v>
      </c>
      <c r="BH226" s="156">
        <f t="shared" si="47"/>
        <v>0</v>
      </c>
      <c r="BI226" s="156">
        <f t="shared" si="48"/>
        <v>0</v>
      </c>
      <c r="BJ226" s="14" t="s">
        <v>86</v>
      </c>
      <c r="BK226" s="156">
        <f t="shared" si="49"/>
        <v>0</v>
      </c>
      <c r="BL226" s="14" t="s">
        <v>188</v>
      </c>
      <c r="BM226" s="155" t="s">
        <v>482</v>
      </c>
    </row>
    <row r="227" spans="1:65" s="2" customFormat="1" ht="16.5" customHeight="1">
      <c r="A227" s="26"/>
      <c r="B227" s="143"/>
      <c r="C227" s="144" t="s">
        <v>483</v>
      </c>
      <c r="D227" s="144" t="s">
        <v>184</v>
      </c>
      <c r="E227" s="145" t="s">
        <v>484</v>
      </c>
      <c r="F227" s="146" t="s">
        <v>485</v>
      </c>
      <c r="G227" s="147" t="s">
        <v>187</v>
      </c>
      <c r="H227" s="148">
        <v>20.751000000000001</v>
      </c>
      <c r="I227" s="149"/>
      <c r="J227" s="149">
        <f t="shared" si="40"/>
        <v>0</v>
      </c>
      <c r="K227" s="150"/>
      <c r="L227" s="27"/>
      <c r="M227" s="151" t="s">
        <v>1</v>
      </c>
      <c r="N227" s="152" t="s">
        <v>39</v>
      </c>
      <c r="O227" s="153">
        <v>0.14299999999999999</v>
      </c>
      <c r="P227" s="153">
        <f t="shared" si="41"/>
        <v>2.9673929999999999</v>
      </c>
      <c r="Q227" s="153">
        <v>0.33591766000000001</v>
      </c>
      <c r="R227" s="153">
        <f t="shared" si="42"/>
        <v>6.9706273626600002</v>
      </c>
      <c r="S227" s="153">
        <v>0</v>
      </c>
      <c r="T227" s="154">
        <f t="shared" si="43"/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55" t="s">
        <v>188</v>
      </c>
      <c r="AT227" s="155" t="s">
        <v>184</v>
      </c>
      <c r="AU227" s="155" t="s">
        <v>86</v>
      </c>
      <c r="AY227" s="14" t="s">
        <v>182</v>
      </c>
      <c r="BE227" s="156">
        <f t="shared" si="44"/>
        <v>0</v>
      </c>
      <c r="BF227" s="156">
        <f t="shared" si="45"/>
        <v>0</v>
      </c>
      <c r="BG227" s="156">
        <f t="shared" si="46"/>
        <v>0</v>
      </c>
      <c r="BH227" s="156">
        <f t="shared" si="47"/>
        <v>0</v>
      </c>
      <c r="BI227" s="156">
        <f t="shared" si="48"/>
        <v>0</v>
      </c>
      <c r="BJ227" s="14" t="s">
        <v>86</v>
      </c>
      <c r="BK227" s="156">
        <f t="shared" si="49"/>
        <v>0</v>
      </c>
      <c r="BL227" s="14" t="s">
        <v>188</v>
      </c>
      <c r="BM227" s="155" t="s">
        <v>486</v>
      </c>
    </row>
    <row r="228" spans="1:65" s="2" customFormat="1" ht="24" customHeight="1">
      <c r="A228" s="26"/>
      <c r="B228" s="143"/>
      <c r="C228" s="144" t="s">
        <v>487</v>
      </c>
      <c r="D228" s="144" t="s">
        <v>184</v>
      </c>
      <c r="E228" s="145" t="s">
        <v>488</v>
      </c>
      <c r="F228" s="173" t="s">
        <v>489</v>
      </c>
      <c r="G228" s="147" t="s">
        <v>187</v>
      </c>
      <c r="H228" s="148">
        <v>7.782</v>
      </c>
      <c r="I228" s="149"/>
      <c r="J228" s="149">
        <f t="shared" si="40"/>
        <v>0</v>
      </c>
      <c r="K228" s="150"/>
      <c r="L228" s="27"/>
      <c r="M228" s="151" t="s">
        <v>1</v>
      </c>
      <c r="N228" s="152" t="s">
        <v>39</v>
      </c>
      <c r="O228" s="153">
        <v>6.6000000000000003E-2</v>
      </c>
      <c r="P228" s="153">
        <f t="shared" si="41"/>
        <v>0.51361200000000007</v>
      </c>
      <c r="Q228" s="153">
        <v>0.10373</v>
      </c>
      <c r="R228" s="153">
        <f t="shared" si="42"/>
        <v>0.80722685999999999</v>
      </c>
      <c r="S228" s="153">
        <v>0</v>
      </c>
      <c r="T228" s="154">
        <f t="shared" si="43"/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155" t="s">
        <v>188</v>
      </c>
      <c r="AT228" s="155" t="s">
        <v>184</v>
      </c>
      <c r="AU228" s="155" t="s">
        <v>86</v>
      </c>
      <c r="AY228" s="14" t="s">
        <v>182</v>
      </c>
      <c r="BE228" s="156">
        <f t="shared" si="44"/>
        <v>0</v>
      </c>
      <c r="BF228" s="156">
        <f t="shared" si="45"/>
        <v>0</v>
      </c>
      <c r="BG228" s="156">
        <f t="shared" si="46"/>
        <v>0</v>
      </c>
      <c r="BH228" s="156">
        <f t="shared" si="47"/>
        <v>0</v>
      </c>
      <c r="BI228" s="156">
        <f t="shared" si="48"/>
        <v>0</v>
      </c>
      <c r="BJ228" s="14" t="s">
        <v>86</v>
      </c>
      <c r="BK228" s="156">
        <f t="shared" si="49"/>
        <v>0</v>
      </c>
      <c r="BL228" s="14" t="s">
        <v>188</v>
      </c>
      <c r="BM228" s="155" t="s">
        <v>490</v>
      </c>
    </row>
    <row r="229" spans="1:65" s="2" customFormat="1" ht="24" customHeight="1">
      <c r="A229" s="26"/>
      <c r="B229" s="143"/>
      <c r="C229" s="144" t="s">
        <v>491</v>
      </c>
      <c r="D229" s="144" t="s">
        <v>184</v>
      </c>
      <c r="E229" s="145" t="s">
        <v>492</v>
      </c>
      <c r="F229" s="146" t="s">
        <v>493</v>
      </c>
      <c r="G229" s="147" t="s">
        <v>187</v>
      </c>
      <c r="H229" s="148">
        <v>20.751000000000001</v>
      </c>
      <c r="I229" s="149"/>
      <c r="J229" s="149">
        <f t="shared" si="40"/>
        <v>0</v>
      </c>
      <c r="K229" s="150"/>
      <c r="L229" s="27"/>
      <c r="M229" s="151" t="s">
        <v>1</v>
      </c>
      <c r="N229" s="152" t="s">
        <v>39</v>
      </c>
      <c r="O229" s="153">
        <v>0.21199999999999999</v>
      </c>
      <c r="P229" s="153">
        <f t="shared" si="41"/>
        <v>4.3992120000000003</v>
      </c>
      <c r="Q229" s="153">
        <v>0.13192999999999999</v>
      </c>
      <c r="R229" s="153">
        <f t="shared" si="42"/>
        <v>2.73767943</v>
      </c>
      <c r="S229" s="153">
        <v>0</v>
      </c>
      <c r="T229" s="154">
        <f t="shared" si="43"/>
        <v>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155" t="s">
        <v>188</v>
      </c>
      <c r="AT229" s="155" t="s">
        <v>184</v>
      </c>
      <c r="AU229" s="155" t="s">
        <v>86</v>
      </c>
      <c r="AY229" s="14" t="s">
        <v>182</v>
      </c>
      <c r="BE229" s="156">
        <f t="shared" si="44"/>
        <v>0</v>
      </c>
      <c r="BF229" s="156">
        <f t="shared" si="45"/>
        <v>0</v>
      </c>
      <c r="BG229" s="156">
        <f t="shared" si="46"/>
        <v>0</v>
      </c>
      <c r="BH229" s="156">
        <f t="shared" si="47"/>
        <v>0</v>
      </c>
      <c r="BI229" s="156">
        <f t="shared" si="48"/>
        <v>0</v>
      </c>
      <c r="BJ229" s="14" t="s">
        <v>86</v>
      </c>
      <c r="BK229" s="156">
        <f t="shared" si="49"/>
        <v>0</v>
      </c>
      <c r="BL229" s="14" t="s">
        <v>188</v>
      </c>
      <c r="BM229" s="155" t="s">
        <v>494</v>
      </c>
    </row>
    <row r="230" spans="1:65" s="2" customFormat="1" ht="24" customHeight="1">
      <c r="A230" s="26"/>
      <c r="B230" s="143"/>
      <c r="C230" s="144" t="s">
        <v>495</v>
      </c>
      <c r="D230" s="144" t="s">
        <v>184</v>
      </c>
      <c r="E230" s="145" t="s">
        <v>496</v>
      </c>
      <c r="F230" s="146" t="s">
        <v>497</v>
      </c>
      <c r="G230" s="147" t="s">
        <v>187</v>
      </c>
      <c r="H230" s="148">
        <v>20.751000000000001</v>
      </c>
      <c r="I230" s="149"/>
      <c r="J230" s="149">
        <f t="shared" si="40"/>
        <v>0</v>
      </c>
      <c r="K230" s="150"/>
      <c r="L230" s="27"/>
      <c r="M230" s="151" t="s">
        <v>1</v>
      </c>
      <c r="N230" s="152" t="s">
        <v>39</v>
      </c>
      <c r="O230" s="153">
        <v>0.22500000000000001</v>
      </c>
      <c r="P230" s="153">
        <f t="shared" si="41"/>
        <v>4.6689750000000005</v>
      </c>
      <c r="Q230" s="153">
        <v>0.1512</v>
      </c>
      <c r="R230" s="153">
        <f t="shared" si="42"/>
        <v>3.1375512000000003</v>
      </c>
      <c r="S230" s="153">
        <v>0</v>
      </c>
      <c r="T230" s="154">
        <f t="shared" si="43"/>
        <v>0</v>
      </c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R230" s="155" t="s">
        <v>188</v>
      </c>
      <c r="AT230" s="155" t="s">
        <v>184</v>
      </c>
      <c r="AU230" s="155" t="s">
        <v>86</v>
      </c>
      <c r="AY230" s="14" t="s">
        <v>182</v>
      </c>
      <c r="BE230" s="156">
        <f t="shared" si="44"/>
        <v>0</v>
      </c>
      <c r="BF230" s="156">
        <f t="shared" si="45"/>
        <v>0</v>
      </c>
      <c r="BG230" s="156">
        <f t="shared" si="46"/>
        <v>0</v>
      </c>
      <c r="BH230" s="156">
        <f t="shared" si="47"/>
        <v>0</v>
      </c>
      <c r="BI230" s="156">
        <f t="shared" si="48"/>
        <v>0</v>
      </c>
      <c r="BJ230" s="14" t="s">
        <v>86</v>
      </c>
      <c r="BK230" s="156">
        <f t="shared" si="49"/>
        <v>0</v>
      </c>
      <c r="BL230" s="14" t="s">
        <v>188</v>
      </c>
      <c r="BM230" s="155" t="s">
        <v>498</v>
      </c>
    </row>
    <row r="231" spans="1:65" s="2" customFormat="1" ht="16.5" customHeight="1">
      <c r="A231" s="26"/>
      <c r="B231" s="143"/>
      <c r="C231" s="157" t="s">
        <v>499</v>
      </c>
      <c r="D231" s="157" t="s">
        <v>246</v>
      </c>
      <c r="E231" s="158" t="s">
        <v>500</v>
      </c>
      <c r="F231" s="159" t="s">
        <v>501</v>
      </c>
      <c r="G231" s="160" t="s">
        <v>299</v>
      </c>
      <c r="H231" s="161">
        <v>130.99100000000001</v>
      </c>
      <c r="I231" s="162"/>
      <c r="J231" s="162">
        <f t="shared" si="40"/>
        <v>0</v>
      </c>
      <c r="K231" s="163"/>
      <c r="L231" s="164"/>
      <c r="M231" s="165" t="s">
        <v>1</v>
      </c>
      <c r="N231" s="166" t="s">
        <v>39</v>
      </c>
      <c r="O231" s="153">
        <v>0</v>
      </c>
      <c r="P231" s="153">
        <f t="shared" si="41"/>
        <v>0</v>
      </c>
      <c r="Q231" s="153">
        <v>1.4999999999999999E-2</v>
      </c>
      <c r="R231" s="153">
        <f t="shared" si="42"/>
        <v>1.9648650000000001</v>
      </c>
      <c r="S231" s="153">
        <v>0</v>
      </c>
      <c r="T231" s="154">
        <f t="shared" si="43"/>
        <v>0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155" t="s">
        <v>213</v>
      </c>
      <c r="AT231" s="155" t="s">
        <v>246</v>
      </c>
      <c r="AU231" s="155" t="s">
        <v>86</v>
      </c>
      <c r="AY231" s="14" t="s">
        <v>182</v>
      </c>
      <c r="BE231" s="156">
        <f t="shared" si="44"/>
        <v>0</v>
      </c>
      <c r="BF231" s="156">
        <f t="shared" si="45"/>
        <v>0</v>
      </c>
      <c r="BG231" s="156">
        <f t="shared" si="46"/>
        <v>0</v>
      </c>
      <c r="BH231" s="156">
        <f t="shared" si="47"/>
        <v>0</v>
      </c>
      <c r="BI231" s="156">
        <f t="shared" si="48"/>
        <v>0</v>
      </c>
      <c r="BJ231" s="14" t="s">
        <v>86</v>
      </c>
      <c r="BK231" s="156">
        <f t="shared" si="49"/>
        <v>0</v>
      </c>
      <c r="BL231" s="14" t="s">
        <v>188</v>
      </c>
      <c r="BM231" s="155" t="s">
        <v>502</v>
      </c>
    </row>
    <row r="232" spans="1:65" s="2" customFormat="1" ht="36" customHeight="1">
      <c r="A232" s="26"/>
      <c r="B232" s="143"/>
      <c r="C232" s="144" t="s">
        <v>503</v>
      </c>
      <c r="D232" s="144" t="s">
        <v>184</v>
      </c>
      <c r="E232" s="145" t="s">
        <v>504</v>
      </c>
      <c r="F232" s="173" t="s">
        <v>505</v>
      </c>
      <c r="G232" s="147" t="s">
        <v>187</v>
      </c>
      <c r="H232" s="148">
        <v>7.5359999999999996</v>
      </c>
      <c r="I232" s="149"/>
      <c r="J232" s="149">
        <f t="shared" si="40"/>
        <v>0</v>
      </c>
      <c r="K232" s="150"/>
      <c r="L232" s="27"/>
      <c r="M232" s="151" t="s">
        <v>1</v>
      </c>
      <c r="N232" s="152" t="s">
        <v>39</v>
      </c>
      <c r="O232" s="153">
        <v>0.77</v>
      </c>
      <c r="P232" s="153">
        <f t="shared" si="41"/>
        <v>5.8027199999999999</v>
      </c>
      <c r="Q232" s="153">
        <v>9.2499999999999999E-2</v>
      </c>
      <c r="R232" s="153">
        <f t="shared" si="42"/>
        <v>0.69707999999999992</v>
      </c>
      <c r="S232" s="153">
        <v>0</v>
      </c>
      <c r="T232" s="154">
        <f t="shared" si="43"/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55" t="s">
        <v>188</v>
      </c>
      <c r="AT232" s="155" t="s">
        <v>184</v>
      </c>
      <c r="AU232" s="155" t="s">
        <v>86</v>
      </c>
      <c r="AY232" s="14" t="s">
        <v>182</v>
      </c>
      <c r="BE232" s="156">
        <f t="shared" si="44"/>
        <v>0</v>
      </c>
      <c r="BF232" s="156">
        <f t="shared" si="45"/>
        <v>0</v>
      </c>
      <c r="BG232" s="156">
        <f t="shared" si="46"/>
        <v>0</v>
      </c>
      <c r="BH232" s="156">
        <f t="shared" si="47"/>
        <v>0</v>
      </c>
      <c r="BI232" s="156">
        <f t="shared" si="48"/>
        <v>0</v>
      </c>
      <c r="BJ232" s="14" t="s">
        <v>86</v>
      </c>
      <c r="BK232" s="156">
        <f t="shared" si="49"/>
        <v>0</v>
      </c>
      <c r="BL232" s="14" t="s">
        <v>188</v>
      </c>
      <c r="BM232" s="155" t="s">
        <v>506</v>
      </c>
    </row>
    <row r="233" spans="1:65" s="2" customFormat="1" ht="24" customHeight="1">
      <c r="A233" s="26"/>
      <c r="B233" s="143"/>
      <c r="C233" s="157" t="s">
        <v>507</v>
      </c>
      <c r="D233" s="157" t="s">
        <v>246</v>
      </c>
      <c r="E233" s="158" t="s">
        <v>508</v>
      </c>
      <c r="F233" s="174" t="s">
        <v>509</v>
      </c>
      <c r="G233" s="160" t="s">
        <v>187</v>
      </c>
      <c r="H233" s="161">
        <v>7.6870000000000003</v>
      </c>
      <c r="I233" s="162"/>
      <c r="J233" s="162">
        <f t="shared" si="40"/>
        <v>0</v>
      </c>
      <c r="K233" s="163"/>
      <c r="L233" s="164"/>
      <c r="M233" s="165" t="s">
        <v>1</v>
      </c>
      <c r="N233" s="166" t="s">
        <v>39</v>
      </c>
      <c r="O233" s="153">
        <v>0</v>
      </c>
      <c r="P233" s="153">
        <f t="shared" si="41"/>
        <v>0</v>
      </c>
      <c r="Q233" s="153">
        <v>0.13</v>
      </c>
      <c r="R233" s="153">
        <f t="shared" si="42"/>
        <v>0.99931000000000003</v>
      </c>
      <c r="S233" s="153">
        <v>0</v>
      </c>
      <c r="T233" s="154">
        <f t="shared" si="43"/>
        <v>0</v>
      </c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R233" s="155" t="s">
        <v>213</v>
      </c>
      <c r="AT233" s="155" t="s">
        <v>246</v>
      </c>
      <c r="AU233" s="155" t="s">
        <v>86</v>
      </c>
      <c r="AY233" s="14" t="s">
        <v>182</v>
      </c>
      <c r="BE233" s="156">
        <f t="shared" si="44"/>
        <v>0</v>
      </c>
      <c r="BF233" s="156">
        <f t="shared" si="45"/>
        <v>0</v>
      </c>
      <c r="BG233" s="156">
        <f t="shared" si="46"/>
        <v>0</v>
      </c>
      <c r="BH233" s="156">
        <f t="shared" si="47"/>
        <v>0</v>
      </c>
      <c r="BI233" s="156">
        <f t="shared" si="48"/>
        <v>0</v>
      </c>
      <c r="BJ233" s="14" t="s">
        <v>86</v>
      </c>
      <c r="BK233" s="156">
        <f t="shared" si="49"/>
        <v>0</v>
      </c>
      <c r="BL233" s="14" t="s">
        <v>188</v>
      </c>
      <c r="BM233" s="155" t="s">
        <v>510</v>
      </c>
    </row>
    <row r="234" spans="1:65" s="2" customFormat="1" ht="36" customHeight="1">
      <c r="A234" s="26"/>
      <c r="B234" s="143"/>
      <c r="C234" s="144" t="s">
        <v>511</v>
      </c>
      <c r="D234" s="144" t="s">
        <v>184</v>
      </c>
      <c r="E234" s="145" t="s">
        <v>512</v>
      </c>
      <c r="F234" s="146" t="s">
        <v>513</v>
      </c>
      <c r="G234" s="147" t="s">
        <v>187</v>
      </c>
      <c r="H234" s="148">
        <v>20.751000000000001</v>
      </c>
      <c r="I234" s="149"/>
      <c r="J234" s="149">
        <f t="shared" si="40"/>
        <v>0</v>
      </c>
      <c r="K234" s="150"/>
      <c r="L234" s="27"/>
      <c r="M234" s="151" t="s">
        <v>1</v>
      </c>
      <c r="N234" s="152" t="s">
        <v>39</v>
      </c>
      <c r="O234" s="153">
        <v>4.1000000000000002E-2</v>
      </c>
      <c r="P234" s="153">
        <f t="shared" si="41"/>
        <v>0.85079100000000007</v>
      </c>
      <c r="Q234" s="153">
        <v>3.5200000000000001E-3</v>
      </c>
      <c r="R234" s="153">
        <f t="shared" si="42"/>
        <v>7.3043520000000001E-2</v>
      </c>
      <c r="S234" s="153">
        <v>0</v>
      </c>
      <c r="T234" s="154">
        <f t="shared" si="43"/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55" t="s">
        <v>188</v>
      </c>
      <c r="AT234" s="155" t="s">
        <v>184</v>
      </c>
      <c r="AU234" s="155" t="s">
        <v>86</v>
      </c>
      <c r="AY234" s="14" t="s">
        <v>182</v>
      </c>
      <c r="BE234" s="156">
        <f t="shared" si="44"/>
        <v>0</v>
      </c>
      <c r="BF234" s="156">
        <f t="shared" si="45"/>
        <v>0</v>
      </c>
      <c r="BG234" s="156">
        <f t="shared" si="46"/>
        <v>0</v>
      </c>
      <c r="BH234" s="156">
        <f t="shared" si="47"/>
        <v>0</v>
      </c>
      <c r="BI234" s="156">
        <f t="shared" si="48"/>
        <v>0</v>
      </c>
      <c r="BJ234" s="14" t="s">
        <v>86</v>
      </c>
      <c r="BK234" s="156">
        <f t="shared" si="49"/>
        <v>0</v>
      </c>
      <c r="BL234" s="14" t="s">
        <v>188</v>
      </c>
      <c r="BM234" s="155" t="s">
        <v>514</v>
      </c>
    </row>
    <row r="235" spans="1:65" s="12" customFormat="1" ht="22.9" customHeight="1">
      <c r="B235" s="131"/>
      <c r="D235" s="132" t="s">
        <v>72</v>
      </c>
      <c r="E235" s="141" t="s">
        <v>204</v>
      </c>
      <c r="F235" s="141" t="s">
        <v>515</v>
      </c>
      <c r="J235" s="142">
        <f>BK235</f>
        <v>0</v>
      </c>
      <c r="L235" s="131"/>
      <c r="M235" s="135"/>
      <c r="N235" s="136"/>
      <c r="O235" s="136"/>
      <c r="P235" s="137">
        <f>SUM(P236:P264)</f>
        <v>791.21306804000005</v>
      </c>
      <c r="Q235" s="136"/>
      <c r="R235" s="137">
        <f>SUM(R236:R264)</f>
        <v>77.211199289999996</v>
      </c>
      <c r="S235" s="136"/>
      <c r="T235" s="138">
        <f>SUM(T236:T264)</f>
        <v>0</v>
      </c>
      <c r="AR235" s="132" t="s">
        <v>80</v>
      </c>
      <c r="AT235" s="139" t="s">
        <v>72</v>
      </c>
      <c r="AU235" s="139" t="s">
        <v>80</v>
      </c>
      <c r="AY235" s="132" t="s">
        <v>182</v>
      </c>
      <c r="BK235" s="140">
        <f>SUM(BK236:BK264)</f>
        <v>0</v>
      </c>
    </row>
    <row r="236" spans="1:65" s="2" customFormat="1" ht="24" customHeight="1">
      <c r="A236" s="26"/>
      <c r="B236" s="143"/>
      <c r="C236" s="144" t="s">
        <v>516</v>
      </c>
      <c r="D236" s="144" t="s">
        <v>184</v>
      </c>
      <c r="E236" s="145" t="s">
        <v>517</v>
      </c>
      <c r="F236" s="146" t="s">
        <v>518</v>
      </c>
      <c r="G236" s="147" t="s">
        <v>187</v>
      </c>
      <c r="H236" s="148">
        <v>45.334000000000003</v>
      </c>
      <c r="I236" s="149"/>
      <c r="J236" s="149">
        <f t="shared" ref="J236:J264" si="50">ROUND(I236*H236,2)</f>
        <v>0</v>
      </c>
      <c r="K236" s="150"/>
      <c r="L236" s="27"/>
      <c r="M236" s="151" t="s">
        <v>1</v>
      </c>
      <c r="N236" s="152" t="s">
        <v>39</v>
      </c>
      <c r="O236" s="153">
        <v>8.2000000000000003E-2</v>
      </c>
      <c r="P236" s="153">
        <f t="shared" ref="P236:P264" si="51">O236*H236</f>
        <v>3.7173880000000006</v>
      </c>
      <c r="Q236" s="153">
        <v>8.0000000000000007E-5</v>
      </c>
      <c r="R236" s="153">
        <f t="shared" ref="R236:R264" si="52">Q236*H236</f>
        <v>3.6267200000000004E-3</v>
      </c>
      <c r="S236" s="153">
        <v>0</v>
      </c>
      <c r="T236" s="154">
        <f t="shared" ref="T236:T264" si="53">S236*H236</f>
        <v>0</v>
      </c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R236" s="155" t="s">
        <v>188</v>
      </c>
      <c r="AT236" s="155" t="s">
        <v>184</v>
      </c>
      <c r="AU236" s="155" t="s">
        <v>86</v>
      </c>
      <c r="AY236" s="14" t="s">
        <v>182</v>
      </c>
      <c r="BE236" s="156">
        <f t="shared" ref="BE236:BE264" si="54">IF(N236="základná",J236,0)</f>
        <v>0</v>
      </c>
      <c r="BF236" s="156">
        <f t="shared" ref="BF236:BF264" si="55">IF(N236="znížená",J236,0)</f>
        <v>0</v>
      </c>
      <c r="BG236" s="156">
        <f t="shared" ref="BG236:BG264" si="56">IF(N236="zákl. prenesená",J236,0)</f>
        <v>0</v>
      </c>
      <c r="BH236" s="156">
        <f t="shared" ref="BH236:BH264" si="57">IF(N236="zníž. prenesená",J236,0)</f>
        <v>0</v>
      </c>
      <c r="BI236" s="156">
        <f t="shared" ref="BI236:BI264" si="58">IF(N236="nulová",J236,0)</f>
        <v>0</v>
      </c>
      <c r="BJ236" s="14" t="s">
        <v>86</v>
      </c>
      <c r="BK236" s="156">
        <f t="shared" ref="BK236:BK264" si="59">ROUND(I236*H236,2)</f>
        <v>0</v>
      </c>
      <c r="BL236" s="14" t="s">
        <v>188</v>
      </c>
      <c r="BM236" s="155" t="s">
        <v>519</v>
      </c>
    </row>
    <row r="237" spans="1:65" s="2" customFormat="1" ht="16.5" customHeight="1">
      <c r="A237" s="26"/>
      <c r="B237" s="143"/>
      <c r="C237" s="144" t="s">
        <v>520</v>
      </c>
      <c r="D237" s="144" t="s">
        <v>184</v>
      </c>
      <c r="E237" s="145" t="s">
        <v>521</v>
      </c>
      <c r="F237" s="146" t="s">
        <v>522</v>
      </c>
      <c r="G237" s="147" t="s">
        <v>187</v>
      </c>
      <c r="H237" s="148">
        <v>416.32100000000003</v>
      </c>
      <c r="I237" s="149"/>
      <c r="J237" s="149">
        <f t="shared" si="50"/>
        <v>0</v>
      </c>
      <c r="K237" s="150"/>
      <c r="L237" s="27"/>
      <c r="M237" s="151" t="s">
        <v>1</v>
      </c>
      <c r="N237" s="152" t="s">
        <v>39</v>
      </c>
      <c r="O237" s="153">
        <v>5.1999999999999998E-2</v>
      </c>
      <c r="P237" s="153">
        <f t="shared" si="51"/>
        <v>21.648692</v>
      </c>
      <c r="Q237" s="153">
        <v>4.2000000000000002E-4</v>
      </c>
      <c r="R237" s="153">
        <f t="shared" si="52"/>
        <v>0.17485482000000002</v>
      </c>
      <c r="S237" s="153">
        <v>0</v>
      </c>
      <c r="T237" s="154">
        <f t="shared" si="53"/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55" t="s">
        <v>188</v>
      </c>
      <c r="AT237" s="155" t="s">
        <v>184</v>
      </c>
      <c r="AU237" s="155" t="s">
        <v>86</v>
      </c>
      <c r="AY237" s="14" t="s">
        <v>182</v>
      </c>
      <c r="BE237" s="156">
        <f t="shared" si="54"/>
        <v>0</v>
      </c>
      <c r="BF237" s="156">
        <f t="shared" si="55"/>
        <v>0</v>
      </c>
      <c r="BG237" s="156">
        <f t="shared" si="56"/>
        <v>0</v>
      </c>
      <c r="BH237" s="156">
        <f t="shared" si="57"/>
        <v>0</v>
      </c>
      <c r="BI237" s="156">
        <f t="shared" si="58"/>
        <v>0</v>
      </c>
      <c r="BJ237" s="14" t="s">
        <v>86</v>
      </c>
      <c r="BK237" s="156">
        <f t="shared" si="59"/>
        <v>0</v>
      </c>
      <c r="BL237" s="14" t="s">
        <v>188</v>
      </c>
      <c r="BM237" s="155" t="s">
        <v>523</v>
      </c>
    </row>
    <row r="238" spans="1:65" s="2" customFormat="1" ht="24" customHeight="1">
      <c r="A238" s="26"/>
      <c r="B238" s="143"/>
      <c r="C238" s="144" t="s">
        <v>524</v>
      </c>
      <c r="D238" s="144" t="s">
        <v>184</v>
      </c>
      <c r="E238" s="145" t="s">
        <v>525</v>
      </c>
      <c r="F238" s="146" t="s">
        <v>526</v>
      </c>
      <c r="G238" s="147" t="s">
        <v>187</v>
      </c>
      <c r="H238" s="148">
        <v>340.54899999999998</v>
      </c>
      <c r="I238" s="149"/>
      <c r="J238" s="149">
        <f t="shared" si="50"/>
        <v>0</v>
      </c>
      <c r="K238" s="150"/>
      <c r="L238" s="27"/>
      <c r="M238" s="151" t="s">
        <v>1</v>
      </c>
      <c r="N238" s="152" t="s">
        <v>39</v>
      </c>
      <c r="O238" s="153">
        <v>0.318</v>
      </c>
      <c r="P238" s="153">
        <f t="shared" si="51"/>
        <v>108.29458199999999</v>
      </c>
      <c r="Q238" s="153">
        <v>4.7200000000000002E-3</v>
      </c>
      <c r="R238" s="153">
        <f t="shared" si="52"/>
        <v>1.6073912799999999</v>
      </c>
      <c r="S238" s="153">
        <v>0</v>
      </c>
      <c r="T238" s="154">
        <f t="shared" si="53"/>
        <v>0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55" t="s">
        <v>188</v>
      </c>
      <c r="AT238" s="155" t="s">
        <v>184</v>
      </c>
      <c r="AU238" s="155" t="s">
        <v>86</v>
      </c>
      <c r="AY238" s="14" t="s">
        <v>182</v>
      </c>
      <c r="BE238" s="156">
        <f t="shared" si="54"/>
        <v>0</v>
      </c>
      <c r="BF238" s="156">
        <f t="shared" si="55"/>
        <v>0</v>
      </c>
      <c r="BG238" s="156">
        <f t="shared" si="56"/>
        <v>0</v>
      </c>
      <c r="BH238" s="156">
        <f t="shared" si="57"/>
        <v>0</v>
      </c>
      <c r="BI238" s="156">
        <f t="shared" si="58"/>
        <v>0</v>
      </c>
      <c r="BJ238" s="14" t="s">
        <v>86</v>
      </c>
      <c r="BK238" s="156">
        <f t="shared" si="59"/>
        <v>0</v>
      </c>
      <c r="BL238" s="14" t="s">
        <v>188</v>
      </c>
      <c r="BM238" s="155" t="s">
        <v>527</v>
      </c>
    </row>
    <row r="239" spans="1:65" s="2" customFormat="1" ht="16.5" customHeight="1">
      <c r="A239" s="26"/>
      <c r="B239" s="143"/>
      <c r="C239" s="144" t="s">
        <v>528</v>
      </c>
      <c r="D239" s="144" t="s">
        <v>184</v>
      </c>
      <c r="E239" s="145" t="s">
        <v>529</v>
      </c>
      <c r="F239" s="146" t="s">
        <v>530</v>
      </c>
      <c r="G239" s="147" t="s">
        <v>187</v>
      </c>
      <c r="H239" s="148">
        <v>416.32100000000003</v>
      </c>
      <c r="I239" s="149"/>
      <c r="J239" s="149">
        <f t="shared" si="50"/>
        <v>0</v>
      </c>
      <c r="K239" s="150"/>
      <c r="L239" s="27"/>
      <c r="M239" s="151" t="s">
        <v>1</v>
      </c>
      <c r="N239" s="152" t="s">
        <v>39</v>
      </c>
      <c r="O239" s="153">
        <v>0.29399999999999998</v>
      </c>
      <c r="P239" s="153">
        <f t="shared" si="51"/>
        <v>122.398374</v>
      </c>
      <c r="Q239" s="153">
        <v>5.7600000000000004E-3</v>
      </c>
      <c r="R239" s="153">
        <f t="shared" si="52"/>
        <v>2.3980089600000003</v>
      </c>
      <c r="S239" s="153">
        <v>0</v>
      </c>
      <c r="T239" s="154">
        <f t="shared" si="53"/>
        <v>0</v>
      </c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R239" s="155" t="s">
        <v>188</v>
      </c>
      <c r="AT239" s="155" t="s">
        <v>184</v>
      </c>
      <c r="AU239" s="155" t="s">
        <v>86</v>
      </c>
      <c r="AY239" s="14" t="s">
        <v>182</v>
      </c>
      <c r="BE239" s="156">
        <f t="shared" si="54"/>
        <v>0</v>
      </c>
      <c r="BF239" s="156">
        <f t="shared" si="55"/>
        <v>0</v>
      </c>
      <c r="BG239" s="156">
        <f t="shared" si="56"/>
        <v>0</v>
      </c>
      <c r="BH239" s="156">
        <f t="shared" si="57"/>
        <v>0</v>
      </c>
      <c r="BI239" s="156">
        <f t="shared" si="58"/>
        <v>0</v>
      </c>
      <c r="BJ239" s="14" t="s">
        <v>86</v>
      </c>
      <c r="BK239" s="156">
        <f t="shared" si="59"/>
        <v>0</v>
      </c>
      <c r="BL239" s="14" t="s">
        <v>188</v>
      </c>
      <c r="BM239" s="155" t="s">
        <v>531</v>
      </c>
    </row>
    <row r="240" spans="1:65" s="2" customFormat="1" ht="24" customHeight="1">
      <c r="A240" s="26"/>
      <c r="B240" s="143"/>
      <c r="C240" s="144" t="s">
        <v>532</v>
      </c>
      <c r="D240" s="144" t="s">
        <v>184</v>
      </c>
      <c r="E240" s="145" t="s">
        <v>533</v>
      </c>
      <c r="F240" s="146" t="s">
        <v>534</v>
      </c>
      <c r="G240" s="147" t="s">
        <v>187</v>
      </c>
      <c r="H240" s="148">
        <v>14.613</v>
      </c>
      <c r="I240" s="149"/>
      <c r="J240" s="149">
        <f t="shared" si="50"/>
        <v>0</v>
      </c>
      <c r="K240" s="150"/>
      <c r="L240" s="27"/>
      <c r="M240" s="151" t="s">
        <v>1</v>
      </c>
      <c r="N240" s="152" t="s">
        <v>39</v>
      </c>
      <c r="O240" s="153">
        <v>0.26700000000000002</v>
      </c>
      <c r="P240" s="153">
        <f t="shared" si="51"/>
        <v>3.9016709999999999</v>
      </c>
      <c r="Q240" s="153">
        <v>2E-3</v>
      </c>
      <c r="R240" s="153">
        <f t="shared" si="52"/>
        <v>2.9225999999999999E-2</v>
      </c>
      <c r="S240" s="153">
        <v>0</v>
      </c>
      <c r="T240" s="154">
        <f t="shared" si="53"/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55" t="s">
        <v>188</v>
      </c>
      <c r="AT240" s="155" t="s">
        <v>184</v>
      </c>
      <c r="AU240" s="155" t="s">
        <v>86</v>
      </c>
      <c r="AY240" s="14" t="s">
        <v>182</v>
      </c>
      <c r="BE240" s="156">
        <f t="shared" si="54"/>
        <v>0</v>
      </c>
      <c r="BF240" s="156">
        <f t="shared" si="55"/>
        <v>0</v>
      </c>
      <c r="BG240" s="156">
        <f t="shared" si="56"/>
        <v>0</v>
      </c>
      <c r="BH240" s="156">
        <f t="shared" si="57"/>
        <v>0</v>
      </c>
      <c r="BI240" s="156">
        <f t="shared" si="58"/>
        <v>0</v>
      </c>
      <c r="BJ240" s="14" t="s">
        <v>86</v>
      </c>
      <c r="BK240" s="156">
        <f t="shared" si="59"/>
        <v>0</v>
      </c>
      <c r="BL240" s="14" t="s">
        <v>188</v>
      </c>
      <c r="BM240" s="155" t="s">
        <v>535</v>
      </c>
    </row>
    <row r="241" spans="1:65" s="2" customFormat="1" ht="36" customHeight="1">
      <c r="A241" s="26"/>
      <c r="B241" s="143"/>
      <c r="C241" s="144" t="s">
        <v>536</v>
      </c>
      <c r="D241" s="144" t="s">
        <v>184</v>
      </c>
      <c r="E241" s="145" t="s">
        <v>537</v>
      </c>
      <c r="F241" s="146" t="s">
        <v>538</v>
      </c>
      <c r="G241" s="147" t="s">
        <v>187</v>
      </c>
      <c r="H241" s="148">
        <v>29.79</v>
      </c>
      <c r="I241" s="149"/>
      <c r="J241" s="149">
        <f t="shared" si="50"/>
        <v>0</v>
      </c>
      <c r="K241" s="150"/>
      <c r="L241" s="27"/>
      <c r="M241" s="151" t="s">
        <v>1</v>
      </c>
      <c r="N241" s="152" t="s">
        <v>39</v>
      </c>
      <c r="O241" s="153">
        <v>8.2019999999999996E-2</v>
      </c>
      <c r="P241" s="153">
        <f t="shared" si="51"/>
        <v>2.4433757999999997</v>
      </c>
      <c r="Q241" s="153">
        <v>1E-4</v>
      </c>
      <c r="R241" s="153">
        <f t="shared" si="52"/>
        <v>2.9789999999999999E-3</v>
      </c>
      <c r="S241" s="153">
        <v>0</v>
      </c>
      <c r="T241" s="154">
        <f t="shared" si="53"/>
        <v>0</v>
      </c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R241" s="155" t="s">
        <v>188</v>
      </c>
      <c r="AT241" s="155" t="s">
        <v>184</v>
      </c>
      <c r="AU241" s="155" t="s">
        <v>86</v>
      </c>
      <c r="AY241" s="14" t="s">
        <v>182</v>
      </c>
      <c r="BE241" s="156">
        <f t="shared" si="54"/>
        <v>0</v>
      </c>
      <c r="BF241" s="156">
        <f t="shared" si="55"/>
        <v>0</v>
      </c>
      <c r="BG241" s="156">
        <f t="shared" si="56"/>
        <v>0</v>
      </c>
      <c r="BH241" s="156">
        <f t="shared" si="57"/>
        <v>0</v>
      </c>
      <c r="BI241" s="156">
        <f t="shared" si="58"/>
        <v>0</v>
      </c>
      <c r="BJ241" s="14" t="s">
        <v>86</v>
      </c>
      <c r="BK241" s="156">
        <f t="shared" si="59"/>
        <v>0</v>
      </c>
      <c r="BL241" s="14" t="s">
        <v>188</v>
      </c>
      <c r="BM241" s="155" t="s">
        <v>539</v>
      </c>
    </row>
    <row r="242" spans="1:65" s="2" customFormat="1" ht="24" customHeight="1">
      <c r="A242" s="26"/>
      <c r="B242" s="143"/>
      <c r="C242" s="144" t="s">
        <v>540</v>
      </c>
      <c r="D242" s="144" t="s">
        <v>184</v>
      </c>
      <c r="E242" s="145" t="s">
        <v>541</v>
      </c>
      <c r="F242" s="146" t="s">
        <v>542</v>
      </c>
      <c r="G242" s="147" t="s">
        <v>187</v>
      </c>
      <c r="H242" s="148">
        <v>11.548</v>
      </c>
      <c r="I242" s="149"/>
      <c r="J242" s="149">
        <f t="shared" si="50"/>
        <v>0</v>
      </c>
      <c r="K242" s="150"/>
      <c r="L242" s="27"/>
      <c r="M242" s="151" t="s">
        <v>1</v>
      </c>
      <c r="N242" s="152" t="s">
        <v>39</v>
      </c>
      <c r="O242" s="153">
        <v>0.46781</v>
      </c>
      <c r="P242" s="153">
        <f t="shared" si="51"/>
        <v>5.4022698800000004</v>
      </c>
      <c r="Q242" s="153">
        <v>3.96E-3</v>
      </c>
      <c r="R242" s="153">
        <f t="shared" si="52"/>
        <v>4.5730079999999999E-2</v>
      </c>
      <c r="S242" s="153">
        <v>0</v>
      </c>
      <c r="T242" s="154">
        <f t="shared" si="53"/>
        <v>0</v>
      </c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R242" s="155" t="s">
        <v>188</v>
      </c>
      <c r="AT242" s="155" t="s">
        <v>184</v>
      </c>
      <c r="AU242" s="155" t="s">
        <v>86</v>
      </c>
      <c r="AY242" s="14" t="s">
        <v>182</v>
      </c>
      <c r="BE242" s="156">
        <f t="shared" si="54"/>
        <v>0</v>
      </c>
      <c r="BF242" s="156">
        <f t="shared" si="55"/>
        <v>0</v>
      </c>
      <c r="BG242" s="156">
        <f t="shared" si="56"/>
        <v>0</v>
      </c>
      <c r="BH242" s="156">
        <f t="shared" si="57"/>
        <v>0</v>
      </c>
      <c r="BI242" s="156">
        <f t="shared" si="58"/>
        <v>0</v>
      </c>
      <c r="BJ242" s="14" t="s">
        <v>86</v>
      </c>
      <c r="BK242" s="156">
        <f t="shared" si="59"/>
        <v>0</v>
      </c>
      <c r="BL242" s="14" t="s">
        <v>188</v>
      </c>
      <c r="BM242" s="155" t="s">
        <v>543</v>
      </c>
    </row>
    <row r="243" spans="1:65" s="2" customFormat="1" ht="24" customHeight="1">
      <c r="A243" s="26"/>
      <c r="B243" s="143"/>
      <c r="C243" s="144" t="s">
        <v>544</v>
      </c>
      <c r="D243" s="144" t="s">
        <v>184</v>
      </c>
      <c r="E243" s="145" t="s">
        <v>545</v>
      </c>
      <c r="F243" s="146" t="s">
        <v>546</v>
      </c>
      <c r="G243" s="147" t="s">
        <v>187</v>
      </c>
      <c r="H243" s="148">
        <v>11.548</v>
      </c>
      <c r="I243" s="149"/>
      <c r="J243" s="149">
        <f t="shared" si="50"/>
        <v>0</v>
      </c>
      <c r="K243" s="150"/>
      <c r="L243" s="27"/>
      <c r="M243" s="151" t="s">
        <v>1</v>
      </c>
      <c r="N243" s="152" t="s">
        <v>39</v>
      </c>
      <c r="O243" s="153">
        <v>0.2944</v>
      </c>
      <c r="P243" s="153">
        <f t="shared" si="51"/>
        <v>3.3997312000000002</v>
      </c>
      <c r="Q243" s="153">
        <v>5.7600000000000004E-3</v>
      </c>
      <c r="R243" s="153">
        <f t="shared" si="52"/>
        <v>6.6516480000000003E-2</v>
      </c>
      <c r="S243" s="153">
        <v>0</v>
      </c>
      <c r="T243" s="154">
        <f t="shared" si="53"/>
        <v>0</v>
      </c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R243" s="155" t="s">
        <v>188</v>
      </c>
      <c r="AT243" s="155" t="s">
        <v>184</v>
      </c>
      <c r="AU243" s="155" t="s">
        <v>86</v>
      </c>
      <c r="AY243" s="14" t="s">
        <v>182</v>
      </c>
      <c r="BE243" s="156">
        <f t="shared" si="54"/>
        <v>0</v>
      </c>
      <c r="BF243" s="156">
        <f t="shared" si="55"/>
        <v>0</v>
      </c>
      <c r="BG243" s="156">
        <f t="shared" si="56"/>
        <v>0</v>
      </c>
      <c r="BH243" s="156">
        <f t="shared" si="57"/>
        <v>0</v>
      </c>
      <c r="BI243" s="156">
        <f t="shared" si="58"/>
        <v>0</v>
      </c>
      <c r="BJ243" s="14" t="s">
        <v>86</v>
      </c>
      <c r="BK243" s="156">
        <f t="shared" si="59"/>
        <v>0</v>
      </c>
      <c r="BL243" s="14" t="s">
        <v>188</v>
      </c>
      <c r="BM243" s="155" t="s">
        <v>547</v>
      </c>
    </row>
    <row r="244" spans="1:65" s="2" customFormat="1" ht="16.5" customHeight="1">
      <c r="A244" s="26"/>
      <c r="B244" s="143"/>
      <c r="C244" s="144" t="s">
        <v>548</v>
      </c>
      <c r="D244" s="144" t="s">
        <v>184</v>
      </c>
      <c r="E244" s="145" t="s">
        <v>549</v>
      </c>
      <c r="F244" s="146" t="s">
        <v>550</v>
      </c>
      <c r="G244" s="147" t="s">
        <v>187</v>
      </c>
      <c r="H244" s="148">
        <v>107.072</v>
      </c>
      <c r="I244" s="149"/>
      <c r="J244" s="149">
        <f t="shared" si="50"/>
        <v>0</v>
      </c>
      <c r="K244" s="150"/>
      <c r="L244" s="27"/>
      <c r="M244" s="151" t="s">
        <v>1</v>
      </c>
      <c r="N244" s="152" t="s">
        <v>39</v>
      </c>
      <c r="O244" s="153">
        <v>0</v>
      </c>
      <c r="P244" s="153">
        <f t="shared" si="51"/>
        <v>0</v>
      </c>
      <c r="Q244" s="153">
        <v>1.0000000000000001E-5</v>
      </c>
      <c r="R244" s="153">
        <f t="shared" si="52"/>
        <v>1.07072E-3</v>
      </c>
      <c r="S244" s="153">
        <v>0</v>
      </c>
      <c r="T244" s="154">
        <f t="shared" si="53"/>
        <v>0</v>
      </c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R244" s="155" t="s">
        <v>188</v>
      </c>
      <c r="AT244" s="155" t="s">
        <v>184</v>
      </c>
      <c r="AU244" s="155" t="s">
        <v>86</v>
      </c>
      <c r="AY244" s="14" t="s">
        <v>182</v>
      </c>
      <c r="BE244" s="156">
        <f t="shared" si="54"/>
        <v>0</v>
      </c>
      <c r="BF244" s="156">
        <f t="shared" si="55"/>
        <v>0</v>
      </c>
      <c r="BG244" s="156">
        <f t="shared" si="56"/>
        <v>0</v>
      </c>
      <c r="BH244" s="156">
        <f t="shared" si="57"/>
        <v>0</v>
      </c>
      <c r="BI244" s="156">
        <f t="shared" si="58"/>
        <v>0</v>
      </c>
      <c r="BJ244" s="14" t="s">
        <v>86</v>
      </c>
      <c r="BK244" s="156">
        <f t="shared" si="59"/>
        <v>0</v>
      </c>
      <c r="BL244" s="14" t="s">
        <v>188</v>
      </c>
      <c r="BM244" s="155" t="s">
        <v>551</v>
      </c>
    </row>
    <row r="245" spans="1:65" s="2" customFormat="1" ht="24" customHeight="1">
      <c r="A245" s="26"/>
      <c r="B245" s="143"/>
      <c r="C245" s="144" t="s">
        <v>552</v>
      </c>
      <c r="D245" s="144" t="s">
        <v>184</v>
      </c>
      <c r="E245" s="145" t="s">
        <v>553</v>
      </c>
      <c r="F245" s="146" t="s">
        <v>554</v>
      </c>
      <c r="G245" s="147" t="s">
        <v>187</v>
      </c>
      <c r="H245" s="148">
        <v>107.072</v>
      </c>
      <c r="I245" s="149"/>
      <c r="J245" s="149">
        <f t="shared" si="50"/>
        <v>0</v>
      </c>
      <c r="K245" s="150"/>
      <c r="L245" s="27"/>
      <c r="M245" s="151" t="s">
        <v>1</v>
      </c>
      <c r="N245" s="152" t="s">
        <v>39</v>
      </c>
      <c r="O245" s="153">
        <v>0.37778</v>
      </c>
      <c r="P245" s="153">
        <f t="shared" si="51"/>
        <v>40.449660160000001</v>
      </c>
      <c r="Q245" s="153">
        <v>3.7799999999999999E-3</v>
      </c>
      <c r="R245" s="153">
        <f t="shared" si="52"/>
        <v>0.40473216000000001</v>
      </c>
      <c r="S245" s="153">
        <v>0</v>
      </c>
      <c r="T245" s="154">
        <f t="shared" si="53"/>
        <v>0</v>
      </c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R245" s="155" t="s">
        <v>188</v>
      </c>
      <c r="AT245" s="155" t="s">
        <v>184</v>
      </c>
      <c r="AU245" s="155" t="s">
        <v>86</v>
      </c>
      <c r="AY245" s="14" t="s">
        <v>182</v>
      </c>
      <c r="BE245" s="156">
        <f t="shared" si="54"/>
        <v>0</v>
      </c>
      <c r="BF245" s="156">
        <f t="shared" si="55"/>
        <v>0</v>
      </c>
      <c r="BG245" s="156">
        <f t="shared" si="56"/>
        <v>0</v>
      </c>
      <c r="BH245" s="156">
        <f t="shared" si="57"/>
        <v>0</v>
      </c>
      <c r="BI245" s="156">
        <f t="shared" si="58"/>
        <v>0</v>
      </c>
      <c r="BJ245" s="14" t="s">
        <v>86</v>
      </c>
      <c r="BK245" s="156">
        <f t="shared" si="59"/>
        <v>0</v>
      </c>
      <c r="BL245" s="14" t="s">
        <v>188</v>
      </c>
      <c r="BM245" s="155" t="s">
        <v>555</v>
      </c>
    </row>
    <row r="246" spans="1:65" s="2" customFormat="1" ht="24" customHeight="1">
      <c r="A246" s="26"/>
      <c r="B246" s="143"/>
      <c r="C246" s="144" t="s">
        <v>556</v>
      </c>
      <c r="D246" s="144" t="s">
        <v>184</v>
      </c>
      <c r="E246" s="145" t="s">
        <v>557</v>
      </c>
      <c r="F246" s="146" t="s">
        <v>558</v>
      </c>
      <c r="G246" s="147" t="s">
        <v>187</v>
      </c>
      <c r="H246" s="148">
        <v>44.823</v>
      </c>
      <c r="I246" s="149"/>
      <c r="J246" s="149">
        <f t="shared" si="50"/>
        <v>0</v>
      </c>
      <c r="K246" s="150"/>
      <c r="L246" s="27"/>
      <c r="M246" s="151" t="s">
        <v>1</v>
      </c>
      <c r="N246" s="152" t="s">
        <v>39</v>
      </c>
      <c r="O246" s="153">
        <v>0.41699999999999998</v>
      </c>
      <c r="P246" s="153">
        <f t="shared" si="51"/>
        <v>18.691191</v>
      </c>
      <c r="Q246" s="153">
        <v>6.1999999999999998E-3</v>
      </c>
      <c r="R246" s="153">
        <f t="shared" si="52"/>
        <v>0.2779026</v>
      </c>
      <c r="S246" s="153">
        <v>0</v>
      </c>
      <c r="T246" s="154">
        <f t="shared" si="53"/>
        <v>0</v>
      </c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R246" s="155" t="s">
        <v>188</v>
      </c>
      <c r="AT246" s="155" t="s">
        <v>184</v>
      </c>
      <c r="AU246" s="155" t="s">
        <v>86</v>
      </c>
      <c r="AY246" s="14" t="s">
        <v>182</v>
      </c>
      <c r="BE246" s="156">
        <f t="shared" si="54"/>
        <v>0</v>
      </c>
      <c r="BF246" s="156">
        <f t="shared" si="55"/>
        <v>0</v>
      </c>
      <c r="BG246" s="156">
        <f t="shared" si="56"/>
        <v>0</v>
      </c>
      <c r="BH246" s="156">
        <f t="shared" si="57"/>
        <v>0</v>
      </c>
      <c r="BI246" s="156">
        <f t="shared" si="58"/>
        <v>0</v>
      </c>
      <c r="BJ246" s="14" t="s">
        <v>86</v>
      </c>
      <c r="BK246" s="156">
        <f t="shared" si="59"/>
        <v>0</v>
      </c>
      <c r="BL246" s="14" t="s">
        <v>188</v>
      </c>
      <c r="BM246" s="155" t="s">
        <v>559</v>
      </c>
    </row>
    <row r="247" spans="1:65" s="2" customFormat="1" ht="24" customHeight="1">
      <c r="A247" s="26"/>
      <c r="B247" s="143"/>
      <c r="C247" s="144" t="s">
        <v>560</v>
      </c>
      <c r="D247" s="144" t="s">
        <v>184</v>
      </c>
      <c r="E247" s="145" t="s">
        <v>561</v>
      </c>
      <c r="F247" s="146" t="s">
        <v>562</v>
      </c>
      <c r="G247" s="147" t="s">
        <v>187</v>
      </c>
      <c r="H247" s="148">
        <v>21.481999999999999</v>
      </c>
      <c r="I247" s="149"/>
      <c r="J247" s="149">
        <f t="shared" si="50"/>
        <v>0</v>
      </c>
      <c r="K247" s="150"/>
      <c r="L247" s="27"/>
      <c r="M247" s="151" t="s">
        <v>1</v>
      </c>
      <c r="N247" s="152" t="s">
        <v>39</v>
      </c>
      <c r="O247" s="153">
        <v>9.1999999999999998E-2</v>
      </c>
      <c r="P247" s="153">
        <f t="shared" si="51"/>
        <v>1.9763439999999999</v>
      </c>
      <c r="Q247" s="153">
        <v>4.2000000000000002E-4</v>
      </c>
      <c r="R247" s="153">
        <f t="shared" si="52"/>
        <v>9.0224399999999996E-3</v>
      </c>
      <c r="S247" s="153">
        <v>0</v>
      </c>
      <c r="T247" s="154">
        <f t="shared" si="53"/>
        <v>0</v>
      </c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R247" s="155" t="s">
        <v>188</v>
      </c>
      <c r="AT247" s="155" t="s">
        <v>184</v>
      </c>
      <c r="AU247" s="155" t="s">
        <v>86</v>
      </c>
      <c r="AY247" s="14" t="s">
        <v>182</v>
      </c>
      <c r="BE247" s="156">
        <f t="shared" si="54"/>
        <v>0</v>
      </c>
      <c r="BF247" s="156">
        <f t="shared" si="55"/>
        <v>0</v>
      </c>
      <c r="BG247" s="156">
        <f t="shared" si="56"/>
        <v>0</v>
      </c>
      <c r="BH247" s="156">
        <f t="shared" si="57"/>
        <v>0</v>
      </c>
      <c r="BI247" s="156">
        <f t="shared" si="58"/>
        <v>0</v>
      </c>
      <c r="BJ247" s="14" t="s">
        <v>86</v>
      </c>
      <c r="BK247" s="156">
        <f t="shared" si="59"/>
        <v>0</v>
      </c>
      <c r="BL247" s="14" t="s">
        <v>188</v>
      </c>
      <c r="BM247" s="155" t="s">
        <v>563</v>
      </c>
    </row>
    <row r="248" spans="1:65" s="2" customFormat="1" ht="36" customHeight="1">
      <c r="A248" s="26"/>
      <c r="B248" s="143"/>
      <c r="C248" s="144" t="s">
        <v>564</v>
      </c>
      <c r="D248" s="144" t="s">
        <v>184</v>
      </c>
      <c r="E248" s="145" t="s">
        <v>565</v>
      </c>
      <c r="F248" s="146" t="s">
        <v>566</v>
      </c>
      <c r="G248" s="147" t="s">
        <v>187</v>
      </c>
      <c r="H248" s="148">
        <v>21.481999999999999</v>
      </c>
      <c r="I248" s="149"/>
      <c r="J248" s="149">
        <f t="shared" si="50"/>
        <v>0</v>
      </c>
      <c r="K248" s="150"/>
      <c r="L248" s="27"/>
      <c r="M248" s="151" t="s">
        <v>1</v>
      </c>
      <c r="N248" s="152" t="s">
        <v>39</v>
      </c>
      <c r="O248" s="153">
        <v>0.63300000000000001</v>
      </c>
      <c r="P248" s="153">
        <f t="shared" si="51"/>
        <v>13.598106</v>
      </c>
      <c r="Q248" s="153">
        <v>3.3599999999999998E-2</v>
      </c>
      <c r="R248" s="153">
        <f t="shared" si="52"/>
        <v>0.72179519999999997</v>
      </c>
      <c r="S248" s="153">
        <v>0</v>
      </c>
      <c r="T248" s="154">
        <f t="shared" si="53"/>
        <v>0</v>
      </c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R248" s="155" t="s">
        <v>188</v>
      </c>
      <c r="AT248" s="155" t="s">
        <v>184</v>
      </c>
      <c r="AU248" s="155" t="s">
        <v>86</v>
      </c>
      <c r="AY248" s="14" t="s">
        <v>182</v>
      </c>
      <c r="BE248" s="156">
        <f t="shared" si="54"/>
        <v>0</v>
      </c>
      <c r="BF248" s="156">
        <f t="shared" si="55"/>
        <v>0</v>
      </c>
      <c r="BG248" s="156">
        <f t="shared" si="56"/>
        <v>0</v>
      </c>
      <c r="BH248" s="156">
        <f t="shared" si="57"/>
        <v>0</v>
      </c>
      <c r="BI248" s="156">
        <f t="shared" si="58"/>
        <v>0</v>
      </c>
      <c r="BJ248" s="14" t="s">
        <v>86</v>
      </c>
      <c r="BK248" s="156">
        <f t="shared" si="59"/>
        <v>0</v>
      </c>
      <c r="BL248" s="14" t="s">
        <v>188</v>
      </c>
      <c r="BM248" s="155" t="s">
        <v>567</v>
      </c>
    </row>
    <row r="249" spans="1:65" s="2" customFormat="1" ht="16.5" customHeight="1">
      <c r="A249" s="26"/>
      <c r="B249" s="143"/>
      <c r="C249" s="144" t="s">
        <v>568</v>
      </c>
      <c r="D249" s="144" t="s">
        <v>184</v>
      </c>
      <c r="E249" s="145" t="s">
        <v>569</v>
      </c>
      <c r="F249" s="146" t="s">
        <v>570</v>
      </c>
      <c r="G249" s="147" t="s">
        <v>198</v>
      </c>
      <c r="H249" s="148">
        <v>158.62</v>
      </c>
      <c r="I249" s="149"/>
      <c r="J249" s="149">
        <f t="shared" si="50"/>
        <v>0</v>
      </c>
      <c r="K249" s="150"/>
      <c r="L249" s="27"/>
      <c r="M249" s="151" t="s">
        <v>1</v>
      </c>
      <c r="N249" s="152" t="s">
        <v>39</v>
      </c>
      <c r="O249" s="153">
        <v>0.20799999999999999</v>
      </c>
      <c r="P249" s="153">
        <f t="shared" si="51"/>
        <v>32.992959999999997</v>
      </c>
      <c r="Q249" s="153">
        <v>5.2999999999999998E-4</v>
      </c>
      <c r="R249" s="153">
        <f t="shared" si="52"/>
        <v>8.4068599999999993E-2</v>
      </c>
      <c r="S249" s="153">
        <v>0</v>
      </c>
      <c r="T249" s="154">
        <f t="shared" si="53"/>
        <v>0</v>
      </c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R249" s="155" t="s">
        <v>188</v>
      </c>
      <c r="AT249" s="155" t="s">
        <v>184</v>
      </c>
      <c r="AU249" s="155" t="s">
        <v>86</v>
      </c>
      <c r="AY249" s="14" t="s">
        <v>182</v>
      </c>
      <c r="BE249" s="156">
        <f t="shared" si="54"/>
        <v>0</v>
      </c>
      <c r="BF249" s="156">
        <f t="shared" si="55"/>
        <v>0</v>
      </c>
      <c r="BG249" s="156">
        <f t="shared" si="56"/>
        <v>0</v>
      </c>
      <c r="BH249" s="156">
        <f t="shared" si="57"/>
        <v>0</v>
      </c>
      <c r="BI249" s="156">
        <f t="shared" si="58"/>
        <v>0</v>
      </c>
      <c r="BJ249" s="14" t="s">
        <v>86</v>
      </c>
      <c r="BK249" s="156">
        <f t="shared" si="59"/>
        <v>0</v>
      </c>
      <c r="BL249" s="14" t="s">
        <v>188</v>
      </c>
      <c r="BM249" s="155" t="s">
        <v>571</v>
      </c>
    </row>
    <row r="250" spans="1:65" s="2" customFormat="1" ht="24" customHeight="1">
      <c r="A250" s="26"/>
      <c r="B250" s="143"/>
      <c r="C250" s="144" t="s">
        <v>572</v>
      </c>
      <c r="D250" s="144" t="s">
        <v>184</v>
      </c>
      <c r="E250" s="145" t="s">
        <v>573</v>
      </c>
      <c r="F250" s="146" t="s">
        <v>574</v>
      </c>
      <c r="G250" s="147" t="s">
        <v>187</v>
      </c>
      <c r="H250" s="148">
        <v>107.072</v>
      </c>
      <c r="I250" s="149"/>
      <c r="J250" s="149">
        <f t="shared" si="50"/>
        <v>0</v>
      </c>
      <c r="K250" s="150"/>
      <c r="L250" s="27"/>
      <c r="M250" s="151" t="s">
        <v>1</v>
      </c>
      <c r="N250" s="152" t="s">
        <v>39</v>
      </c>
      <c r="O250" s="153">
        <v>0.79</v>
      </c>
      <c r="P250" s="153">
        <f t="shared" si="51"/>
        <v>84.586880000000008</v>
      </c>
      <c r="Q250" s="153">
        <v>1.0290000000000001E-2</v>
      </c>
      <c r="R250" s="153">
        <f t="shared" si="52"/>
        <v>1.1017708800000001</v>
      </c>
      <c r="S250" s="153">
        <v>0</v>
      </c>
      <c r="T250" s="154">
        <f t="shared" si="53"/>
        <v>0</v>
      </c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R250" s="155" t="s">
        <v>188</v>
      </c>
      <c r="AT250" s="155" t="s">
        <v>184</v>
      </c>
      <c r="AU250" s="155" t="s">
        <v>86</v>
      </c>
      <c r="AY250" s="14" t="s">
        <v>182</v>
      </c>
      <c r="BE250" s="156">
        <f t="shared" si="54"/>
        <v>0</v>
      </c>
      <c r="BF250" s="156">
        <f t="shared" si="55"/>
        <v>0</v>
      </c>
      <c r="BG250" s="156">
        <f t="shared" si="56"/>
        <v>0</v>
      </c>
      <c r="BH250" s="156">
        <f t="shared" si="57"/>
        <v>0</v>
      </c>
      <c r="BI250" s="156">
        <f t="shared" si="58"/>
        <v>0</v>
      </c>
      <c r="BJ250" s="14" t="s">
        <v>86</v>
      </c>
      <c r="BK250" s="156">
        <f t="shared" si="59"/>
        <v>0</v>
      </c>
      <c r="BL250" s="14" t="s">
        <v>188</v>
      </c>
      <c r="BM250" s="155" t="s">
        <v>575</v>
      </c>
    </row>
    <row r="251" spans="1:65" s="2" customFormat="1" ht="24" customHeight="1">
      <c r="A251" s="26"/>
      <c r="B251" s="143"/>
      <c r="C251" s="144" t="s">
        <v>576</v>
      </c>
      <c r="D251" s="144" t="s">
        <v>184</v>
      </c>
      <c r="E251" s="145" t="s">
        <v>577</v>
      </c>
      <c r="F251" s="146" t="s">
        <v>578</v>
      </c>
      <c r="G251" s="147" t="s">
        <v>187</v>
      </c>
      <c r="H251" s="148">
        <v>20.309999999999999</v>
      </c>
      <c r="I251" s="149"/>
      <c r="J251" s="149">
        <f t="shared" si="50"/>
        <v>0</v>
      </c>
      <c r="K251" s="150"/>
      <c r="L251" s="27"/>
      <c r="M251" s="151" t="s">
        <v>1</v>
      </c>
      <c r="N251" s="152" t="s">
        <v>39</v>
      </c>
      <c r="O251" s="153">
        <v>0.79</v>
      </c>
      <c r="P251" s="153">
        <f t="shared" si="51"/>
        <v>16.044899999999998</v>
      </c>
      <c r="Q251" s="153">
        <v>9.3600000000000003E-3</v>
      </c>
      <c r="R251" s="153">
        <f t="shared" si="52"/>
        <v>0.19010159999999998</v>
      </c>
      <c r="S251" s="153">
        <v>0</v>
      </c>
      <c r="T251" s="154">
        <f t="shared" si="53"/>
        <v>0</v>
      </c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R251" s="155" t="s">
        <v>188</v>
      </c>
      <c r="AT251" s="155" t="s">
        <v>184</v>
      </c>
      <c r="AU251" s="155" t="s">
        <v>86</v>
      </c>
      <c r="AY251" s="14" t="s">
        <v>182</v>
      </c>
      <c r="BE251" s="156">
        <f t="shared" si="54"/>
        <v>0</v>
      </c>
      <c r="BF251" s="156">
        <f t="shared" si="55"/>
        <v>0</v>
      </c>
      <c r="BG251" s="156">
        <f t="shared" si="56"/>
        <v>0</v>
      </c>
      <c r="BH251" s="156">
        <f t="shared" si="57"/>
        <v>0</v>
      </c>
      <c r="BI251" s="156">
        <f t="shared" si="58"/>
        <v>0</v>
      </c>
      <c r="BJ251" s="14" t="s">
        <v>86</v>
      </c>
      <c r="BK251" s="156">
        <f t="shared" si="59"/>
        <v>0</v>
      </c>
      <c r="BL251" s="14" t="s">
        <v>188</v>
      </c>
      <c r="BM251" s="155" t="s">
        <v>579</v>
      </c>
    </row>
    <row r="252" spans="1:65" s="2" customFormat="1" ht="24" customHeight="1">
      <c r="A252" s="26"/>
      <c r="B252" s="143"/>
      <c r="C252" s="144" t="s">
        <v>580</v>
      </c>
      <c r="D252" s="144" t="s">
        <v>184</v>
      </c>
      <c r="E252" s="145" t="s">
        <v>581</v>
      </c>
      <c r="F252" s="146" t="s">
        <v>582</v>
      </c>
      <c r="G252" s="147" t="s">
        <v>187</v>
      </c>
      <c r="H252" s="148">
        <v>12.5</v>
      </c>
      <c r="I252" s="149"/>
      <c r="J252" s="149">
        <f t="shared" si="50"/>
        <v>0</v>
      </c>
      <c r="K252" s="150"/>
      <c r="L252" s="27"/>
      <c r="M252" s="151" t="s">
        <v>1</v>
      </c>
      <c r="N252" s="152" t="s">
        <v>39</v>
      </c>
      <c r="O252" s="153">
        <v>0.91100000000000003</v>
      </c>
      <c r="P252" s="153">
        <f t="shared" si="51"/>
        <v>11.387500000000001</v>
      </c>
      <c r="Q252" s="153">
        <v>1.6650000000000002E-2</v>
      </c>
      <c r="R252" s="153">
        <f t="shared" si="52"/>
        <v>0.20812500000000003</v>
      </c>
      <c r="S252" s="153">
        <v>0</v>
      </c>
      <c r="T252" s="154">
        <f t="shared" si="53"/>
        <v>0</v>
      </c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R252" s="155" t="s">
        <v>188</v>
      </c>
      <c r="AT252" s="155" t="s">
        <v>184</v>
      </c>
      <c r="AU252" s="155" t="s">
        <v>86</v>
      </c>
      <c r="AY252" s="14" t="s">
        <v>182</v>
      </c>
      <c r="BE252" s="156">
        <f t="shared" si="54"/>
        <v>0</v>
      </c>
      <c r="BF252" s="156">
        <f t="shared" si="55"/>
        <v>0</v>
      </c>
      <c r="BG252" s="156">
        <f t="shared" si="56"/>
        <v>0</v>
      </c>
      <c r="BH252" s="156">
        <f t="shared" si="57"/>
        <v>0</v>
      </c>
      <c r="BI252" s="156">
        <f t="shared" si="58"/>
        <v>0</v>
      </c>
      <c r="BJ252" s="14" t="s">
        <v>86</v>
      </c>
      <c r="BK252" s="156">
        <f t="shared" si="59"/>
        <v>0</v>
      </c>
      <c r="BL252" s="14" t="s">
        <v>188</v>
      </c>
      <c r="BM252" s="155" t="s">
        <v>583</v>
      </c>
    </row>
    <row r="253" spans="1:65" s="2" customFormat="1" ht="24" customHeight="1">
      <c r="A253" s="26"/>
      <c r="B253" s="143"/>
      <c r="C253" s="144" t="s">
        <v>584</v>
      </c>
      <c r="D253" s="144" t="s">
        <v>184</v>
      </c>
      <c r="E253" s="145" t="s">
        <v>585</v>
      </c>
      <c r="F253" s="146" t="s">
        <v>586</v>
      </c>
      <c r="G253" s="147" t="s">
        <v>187</v>
      </c>
      <c r="H253" s="148">
        <v>45.71</v>
      </c>
      <c r="I253" s="149"/>
      <c r="J253" s="149">
        <f t="shared" si="50"/>
        <v>0</v>
      </c>
      <c r="K253" s="150"/>
      <c r="L253" s="27"/>
      <c r="M253" s="151" t="s">
        <v>1</v>
      </c>
      <c r="N253" s="152" t="s">
        <v>39</v>
      </c>
      <c r="O253" s="153">
        <v>0.79</v>
      </c>
      <c r="P253" s="153">
        <f t="shared" si="51"/>
        <v>36.110900000000001</v>
      </c>
      <c r="Q253" s="153">
        <v>1.085E-2</v>
      </c>
      <c r="R253" s="153">
        <f t="shared" si="52"/>
        <v>0.49595350000000005</v>
      </c>
      <c r="S253" s="153">
        <v>0</v>
      </c>
      <c r="T253" s="154">
        <f t="shared" si="53"/>
        <v>0</v>
      </c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R253" s="155" t="s">
        <v>188</v>
      </c>
      <c r="AT253" s="155" t="s">
        <v>184</v>
      </c>
      <c r="AU253" s="155" t="s">
        <v>86</v>
      </c>
      <c r="AY253" s="14" t="s">
        <v>182</v>
      </c>
      <c r="BE253" s="156">
        <f t="shared" si="54"/>
        <v>0</v>
      </c>
      <c r="BF253" s="156">
        <f t="shared" si="55"/>
        <v>0</v>
      </c>
      <c r="BG253" s="156">
        <f t="shared" si="56"/>
        <v>0</v>
      </c>
      <c r="BH253" s="156">
        <f t="shared" si="57"/>
        <v>0</v>
      </c>
      <c r="BI253" s="156">
        <f t="shared" si="58"/>
        <v>0</v>
      </c>
      <c r="BJ253" s="14" t="s">
        <v>86</v>
      </c>
      <c r="BK253" s="156">
        <f t="shared" si="59"/>
        <v>0</v>
      </c>
      <c r="BL253" s="14" t="s">
        <v>188</v>
      </c>
      <c r="BM253" s="155" t="s">
        <v>587</v>
      </c>
    </row>
    <row r="254" spans="1:65" s="2" customFormat="1" ht="24" customHeight="1">
      <c r="A254" s="26"/>
      <c r="B254" s="143"/>
      <c r="C254" s="144" t="s">
        <v>588</v>
      </c>
      <c r="D254" s="144" t="s">
        <v>184</v>
      </c>
      <c r="E254" s="145" t="s">
        <v>589</v>
      </c>
      <c r="F254" s="146" t="s">
        <v>590</v>
      </c>
      <c r="G254" s="147" t="s">
        <v>198</v>
      </c>
      <c r="H254" s="148">
        <v>14.7</v>
      </c>
      <c r="I254" s="149"/>
      <c r="J254" s="149">
        <f t="shared" si="50"/>
        <v>0</v>
      </c>
      <c r="K254" s="150"/>
      <c r="L254" s="27"/>
      <c r="M254" s="151" t="s">
        <v>1</v>
      </c>
      <c r="N254" s="152" t="s">
        <v>39</v>
      </c>
      <c r="O254" s="153">
        <v>8.6999999999999994E-2</v>
      </c>
      <c r="P254" s="153">
        <f t="shared" si="51"/>
        <v>1.2788999999999999</v>
      </c>
      <c r="Q254" s="153">
        <v>9.3200000000000002E-3</v>
      </c>
      <c r="R254" s="153">
        <f t="shared" si="52"/>
        <v>0.13700399999999999</v>
      </c>
      <c r="S254" s="153">
        <v>0</v>
      </c>
      <c r="T254" s="154">
        <f t="shared" si="53"/>
        <v>0</v>
      </c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R254" s="155" t="s">
        <v>188</v>
      </c>
      <c r="AT254" s="155" t="s">
        <v>184</v>
      </c>
      <c r="AU254" s="155" t="s">
        <v>86</v>
      </c>
      <c r="AY254" s="14" t="s">
        <v>182</v>
      </c>
      <c r="BE254" s="156">
        <f t="shared" si="54"/>
        <v>0</v>
      </c>
      <c r="BF254" s="156">
        <f t="shared" si="55"/>
        <v>0</v>
      </c>
      <c r="BG254" s="156">
        <f t="shared" si="56"/>
        <v>0</v>
      </c>
      <c r="BH254" s="156">
        <f t="shared" si="57"/>
        <v>0</v>
      </c>
      <c r="BI254" s="156">
        <f t="shared" si="58"/>
        <v>0</v>
      </c>
      <c r="BJ254" s="14" t="s">
        <v>86</v>
      </c>
      <c r="BK254" s="156">
        <f t="shared" si="59"/>
        <v>0</v>
      </c>
      <c r="BL254" s="14" t="s">
        <v>188</v>
      </c>
      <c r="BM254" s="155" t="s">
        <v>591</v>
      </c>
    </row>
    <row r="255" spans="1:65" s="2" customFormat="1" ht="24" customHeight="1">
      <c r="A255" s="26"/>
      <c r="B255" s="143"/>
      <c r="C255" s="144" t="s">
        <v>592</v>
      </c>
      <c r="D255" s="144" t="s">
        <v>184</v>
      </c>
      <c r="E255" s="145" t="s">
        <v>593</v>
      </c>
      <c r="F255" s="146" t="s">
        <v>594</v>
      </c>
      <c r="G255" s="147" t="s">
        <v>211</v>
      </c>
      <c r="H255" s="148">
        <v>1.98</v>
      </c>
      <c r="I255" s="149"/>
      <c r="J255" s="149">
        <f t="shared" si="50"/>
        <v>0</v>
      </c>
      <c r="K255" s="150"/>
      <c r="L255" s="27"/>
      <c r="M255" s="151" t="s">
        <v>1</v>
      </c>
      <c r="N255" s="152" t="s">
        <v>39</v>
      </c>
      <c r="O255" s="153">
        <v>5.1589999999999998</v>
      </c>
      <c r="P255" s="153">
        <f t="shared" si="51"/>
        <v>10.21482</v>
      </c>
      <c r="Q255" s="153">
        <v>2.0952500000000001</v>
      </c>
      <c r="R255" s="153">
        <f t="shared" si="52"/>
        <v>4.1485950000000003</v>
      </c>
      <c r="S255" s="153">
        <v>0</v>
      </c>
      <c r="T255" s="154">
        <f t="shared" si="53"/>
        <v>0</v>
      </c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R255" s="155" t="s">
        <v>188</v>
      </c>
      <c r="AT255" s="155" t="s">
        <v>184</v>
      </c>
      <c r="AU255" s="155" t="s">
        <v>86</v>
      </c>
      <c r="AY255" s="14" t="s">
        <v>182</v>
      </c>
      <c r="BE255" s="156">
        <f t="shared" si="54"/>
        <v>0</v>
      </c>
      <c r="BF255" s="156">
        <f t="shared" si="55"/>
        <v>0</v>
      </c>
      <c r="BG255" s="156">
        <f t="shared" si="56"/>
        <v>0</v>
      </c>
      <c r="BH255" s="156">
        <f t="shared" si="57"/>
        <v>0</v>
      </c>
      <c r="BI255" s="156">
        <f t="shared" si="58"/>
        <v>0</v>
      </c>
      <c r="BJ255" s="14" t="s">
        <v>86</v>
      </c>
      <c r="BK255" s="156">
        <f t="shared" si="59"/>
        <v>0</v>
      </c>
      <c r="BL255" s="14" t="s">
        <v>188</v>
      </c>
      <c r="BM255" s="155" t="s">
        <v>595</v>
      </c>
    </row>
    <row r="256" spans="1:65" s="2" customFormat="1" ht="24" customHeight="1">
      <c r="A256" s="26"/>
      <c r="B256" s="143"/>
      <c r="C256" s="144" t="s">
        <v>596</v>
      </c>
      <c r="D256" s="144" t="s">
        <v>184</v>
      </c>
      <c r="E256" s="145" t="s">
        <v>597</v>
      </c>
      <c r="F256" s="146" t="s">
        <v>598</v>
      </c>
      <c r="G256" s="147" t="s">
        <v>211</v>
      </c>
      <c r="H256" s="148">
        <v>3.4209999999999998</v>
      </c>
      <c r="I256" s="149"/>
      <c r="J256" s="149">
        <f t="shared" si="50"/>
        <v>0</v>
      </c>
      <c r="K256" s="150"/>
      <c r="L256" s="27"/>
      <c r="M256" s="151" t="s">
        <v>1</v>
      </c>
      <c r="N256" s="152" t="s">
        <v>39</v>
      </c>
      <c r="O256" s="153">
        <v>2.3220000000000001</v>
      </c>
      <c r="P256" s="153">
        <f t="shared" si="51"/>
        <v>7.943562</v>
      </c>
      <c r="Q256" s="153">
        <v>2.2371500000000002</v>
      </c>
      <c r="R256" s="153">
        <f t="shared" si="52"/>
        <v>7.6532901500000001</v>
      </c>
      <c r="S256" s="153">
        <v>0</v>
      </c>
      <c r="T256" s="154">
        <f t="shared" si="53"/>
        <v>0</v>
      </c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R256" s="155" t="s">
        <v>188</v>
      </c>
      <c r="AT256" s="155" t="s">
        <v>184</v>
      </c>
      <c r="AU256" s="155" t="s">
        <v>86</v>
      </c>
      <c r="AY256" s="14" t="s">
        <v>182</v>
      </c>
      <c r="BE256" s="156">
        <f t="shared" si="54"/>
        <v>0</v>
      </c>
      <c r="BF256" s="156">
        <f t="shared" si="55"/>
        <v>0</v>
      </c>
      <c r="BG256" s="156">
        <f t="shared" si="56"/>
        <v>0</v>
      </c>
      <c r="BH256" s="156">
        <f t="shared" si="57"/>
        <v>0</v>
      </c>
      <c r="BI256" s="156">
        <f t="shared" si="58"/>
        <v>0</v>
      </c>
      <c r="BJ256" s="14" t="s">
        <v>86</v>
      </c>
      <c r="BK256" s="156">
        <f t="shared" si="59"/>
        <v>0</v>
      </c>
      <c r="BL256" s="14" t="s">
        <v>188</v>
      </c>
      <c r="BM256" s="155" t="s">
        <v>599</v>
      </c>
    </row>
    <row r="257" spans="1:65" s="2" customFormat="1" ht="24" customHeight="1">
      <c r="A257" s="26"/>
      <c r="B257" s="143"/>
      <c r="C257" s="144" t="s">
        <v>600</v>
      </c>
      <c r="D257" s="144" t="s">
        <v>184</v>
      </c>
      <c r="E257" s="145" t="s">
        <v>601</v>
      </c>
      <c r="F257" s="146" t="s">
        <v>602</v>
      </c>
      <c r="G257" s="147" t="s">
        <v>211</v>
      </c>
      <c r="H257" s="148">
        <v>3.4209999999999998</v>
      </c>
      <c r="I257" s="149"/>
      <c r="J257" s="149">
        <f t="shared" si="50"/>
        <v>0</v>
      </c>
      <c r="K257" s="150"/>
      <c r="L257" s="27"/>
      <c r="M257" s="151" t="s">
        <v>1</v>
      </c>
      <c r="N257" s="152" t="s">
        <v>39</v>
      </c>
      <c r="O257" s="153">
        <v>0.69599999999999995</v>
      </c>
      <c r="P257" s="153">
        <f t="shared" si="51"/>
        <v>2.3810159999999998</v>
      </c>
      <c r="Q257" s="153">
        <v>0</v>
      </c>
      <c r="R257" s="153">
        <f t="shared" si="52"/>
        <v>0</v>
      </c>
      <c r="S257" s="153">
        <v>0</v>
      </c>
      <c r="T257" s="154">
        <f t="shared" si="53"/>
        <v>0</v>
      </c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R257" s="155" t="s">
        <v>188</v>
      </c>
      <c r="AT257" s="155" t="s">
        <v>184</v>
      </c>
      <c r="AU257" s="155" t="s">
        <v>86</v>
      </c>
      <c r="AY257" s="14" t="s">
        <v>182</v>
      </c>
      <c r="BE257" s="156">
        <f t="shared" si="54"/>
        <v>0</v>
      </c>
      <c r="BF257" s="156">
        <f t="shared" si="55"/>
        <v>0</v>
      </c>
      <c r="BG257" s="156">
        <f t="shared" si="56"/>
        <v>0</v>
      </c>
      <c r="BH257" s="156">
        <f t="shared" si="57"/>
        <v>0</v>
      </c>
      <c r="BI257" s="156">
        <f t="shared" si="58"/>
        <v>0</v>
      </c>
      <c r="BJ257" s="14" t="s">
        <v>86</v>
      </c>
      <c r="BK257" s="156">
        <f t="shared" si="59"/>
        <v>0</v>
      </c>
      <c r="BL257" s="14" t="s">
        <v>188</v>
      </c>
      <c r="BM257" s="155" t="s">
        <v>603</v>
      </c>
    </row>
    <row r="258" spans="1:65" s="2" customFormat="1" ht="24" customHeight="1">
      <c r="A258" s="26"/>
      <c r="B258" s="143"/>
      <c r="C258" s="144" t="s">
        <v>604</v>
      </c>
      <c r="D258" s="144" t="s">
        <v>184</v>
      </c>
      <c r="E258" s="145" t="s">
        <v>605</v>
      </c>
      <c r="F258" s="146" t="s">
        <v>606</v>
      </c>
      <c r="G258" s="147" t="s">
        <v>211</v>
      </c>
      <c r="H258" s="148">
        <v>3.4209999999999998</v>
      </c>
      <c r="I258" s="149"/>
      <c r="J258" s="149">
        <f t="shared" si="50"/>
        <v>0</v>
      </c>
      <c r="K258" s="150"/>
      <c r="L258" s="27"/>
      <c r="M258" s="151" t="s">
        <v>1</v>
      </c>
      <c r="N258" s="152" t="s">
        <v>39</v>
      </c>
      <c r="O258" s="153">
        <v>0.21199999999999999</v>
      </c>
      <c r="P258" s="153">
        <f t="shared" si="51"/>
        <v>0.7252519999999999</v>
      </c>
      <c r="Q258" s="153">
        <v>0</v>
      </c>
      <c r="R258" s="153">
        <f t="shared" si="52"/>
        <v>0</v>
      </c>
      <c r="S258" s="153">
        <v>0</v>
      </c>
      <c r="T258" s="154">
        <f t="shared" si="53"/>
        <v>0</v>
      </c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R258" s="155" t="s">
        <v>188</v>
      </c>
      <c r="AT258" s="155" t="s">
        <v>184</v>
      </c>
      <c r="AU258" s="155" t="s">
        <v>86</v>
      </c>
      <c r="AY258" s="14" t="s">
        <v>182</v>
      </c>
      <c r="BE258" s="156">
        <f t="shared" si="54"/>
        <v>0</v>
      </c>
      <c r="BF258" s="156">
        <f t="shared" si="55"/>
        <v>0</v>
      </c>
      <c r="BG258" s="156">
        <f t="shared" si="56"/>
        <v>0</v>
      </c>
      <c r="BH258" s="156">
        <f t="shared" si="57"/>
        <v>0</v>
      </c>
      <c r="BI258" s="156">
        <f t="shared" si="58"/>
        <v>0</v>
      </c>
      <c r="BJ258" s="14" t="s">
        <v>86</v>
      </c>
      <c r="BK258" s="156">
        <f t="shared" si="59"/>
        <v>0</v>
      </c>
      <c r="BL258" s="14" t="s">
        <v>188</v>
      </c>
      <c r="BM258" s="155" t="s">
        <v>607</v>
      </c>
    </row>
    <row r="259" spans="1:65" s="2" customFormat="1" ht="36" customHeight="1">
      <c r="A259" s="26"/>
      <c r="B259" s="143"/>
      <c r="C259" s="144" t="s">
        <v>608</v>
      </c>
      <c r="D259" s="144" t="s">
        <v>184</v>
      </c>
      <c r="E259" s="145" t="s">
        <v>512</v>
      </c>
      <c r="F259" s="146" t="s">
        <v>513</v>
      </c>
      <c r="G259" s="147" t="s">
        <v>187</v>
      </c>
      <c r="H259" s="148">
        <v>22.99</v>
      </c>
      <c r="I259" s="149"/>
      <c r="J259" s="149">
        <f t="shared" si="50"/>
        <v>0</v>
      </c>
      <c r="K259" s="150"/>
      <c r="L259" s="27"/>
      <c r="M259" s="151" t="s">
        <v>1</v>
      </c>
      <c r="N259" s="152" t="s">
        <v>39</v>
      </c>
      <c r="O259" s="153">
        <v>4.1000000000000002E-2</v>
      </c>
      <c r="P259" s="153">
        <f t="shared" si="51"/>
        <v>0.94258999999999993</v>
      </c>
      <c r="Q259" s="153">
        <v>3.5200000000000001E-3</v>
      </c>
      <c r="R259" s="153">
        <f t="shared" si="52"/>
        <v>8.0924799999999991E-2</v>
      </c>
      <c r="S259" s="153">
        <v>0</v>
      </c>
      <c r="T259" s="154">
        <f t="shared" si="53"/>
        <v>0</v>
      </c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R259" s="155" t="s">
        <v>188</v>
      </c>
      <c r="AT259" s="155" t="s">
        <v>184</v>
      </c>
      <c r="AU259" s="155" t="s">
        <v>86</v>
      </c>
      <c r="AY259" s="14" t="s">
        <v>182</v>
      </c>
      <c r="BE259" s="156">
        <f t="shared" si="54"/>
        <v>0</v>
      </c>
      <c r="BF259" s="156">
        <f t="shared" si="55"/>
        <v>0</v>
      </c>
      <c r="BG259" s="156">
        <f t="shared" si="56"/>
        <v>0</v>
      </c>
      <c r="BH259" s="156">
        <f t="shared" si="57"/>
        <v>0</v>
      </c>
      <c r="BI259" s="156">
        <f t="shared" si="58"/>
        <v>0</v>
      </c>
      <c r="BJ259" s="14" t="s">
        <v>86</v>
      </c>
      <c r="BK259" s="156">
        <f t="shared" si="59"/>
        <v>0</v>
      </c>
      <c r="BL259" s="14" t="s">
        <v>188</v>
      </c>
      <c r="BM259" s="155" t="s">
        <v>609</v>
      </c>
    </row>
    <row r="260" spans="1:65" s="2" customFormat="1" ht="16.5" customHeight="1">
      <c r="A260" s="26"/>
      <c r="B260" s="143"/>
      <c r="C260" s="144" t="s">
        <v>610</v>
      </c>
      <c r="D260" s="144" t="s">
        <v>184</v>
      </c>
      <c r="E260" s="145" t="s">
        <v>611</v>
      </c>
      <c r="F260" s="146" t="s">
        <v>612</v>
      </c>
      <c r="G260" s="147" t="s">
        <v>211</v>
      </c>
      <c r="H260" s="148">
        <v>20.9</v>
      </c>
      <c r="I260" s="149"/>
      <c r="J260" s="149">
        <f t="shared" si="50"/>
        <v>0</v>
      </c>
      <c r="K260" s="150"/>
      <c r="L260" s="27"/>
      <c r="M260" s="151" t="s">
        <v>1</v>
      </c>
      <c r="N260" s="152" t="s">
        <v>39</v>
      </c>
      <c r="O260" s="153">
        <v>2</v>
      </c>
      <c r="P260" s="153">
        <f t="shared" si="51"/>
        <v>41.8</v>
      </c>
      <c r="Q260" s="153">
        <v>1.837</v>
      </c>
      <c r="R260" s="153">
        <f t="shared" si="52"/>
        <v>38.393299999999996</v>
      </c>
      <c r="S260" s="153">
        <v>0</v>
      </c>
      <c r="T260" s="154">
        <f t="shared" si="53"/>
        <v>0</v>
      </c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R260" s="155" t="s">
        <v>188</v>
      </c>
      <c r="AT260" s="155" t="s">
        <v>184</v>
      </c>
      <c r="AU260" s="155" t="s">
        <v>86</v>
      </c>
      <c r="AY260" s="14" t="s">
        <v>182</v>
      </c>
      <c r="BE260" s="156">
        <f t="shared" si="54"/>
        <v>0</v>
      </c>
      <c r="BF260" s="156">
        <f t="shared" si="55"/>
        <v>0</v>
      </c>
      <c r="BG260" s="156">
        <f t="shared" si="56"/>
        <v>0</v>
      </c>
      <c r="BH260" s="156">
        <f t="shared" si="57"/>
        <v>0</v>
      </c>
      <c r="BI260" s="156">
        <f t="shared" si="58"/>
        <v>0</v>
      </c>
      <c r="BJ260" s="14" t="s">
        <v>86</v>
      </c>
      <c r="BK260" s="156">
        <f t="shared" si="59"/>
        <v>0</v>
      </c>
      <c r="BL260" s="14" t="s">
        <v>188</v>
      </c>
      <c r="BM260" s="155" t="s">
        <v>613</v>
      </c>
    </row>
    <row r="261" spans="1:65" s="2" customFormat="1" ht="16.5" customHeight="1">
      <c r="A261" s="26"/>
      <c r="B261" s="143"/>
      <c r="C261" s="144" t="s">
        <v>614</v>
      </c>
      <c r="D261" s="144" t="s">
        <v>184</v>
      </c>
      <c r="E261" s="145" t="s">
        <v>615</v>
      </c>
      <c r="F261" s="146" t="s">
        <v>616</v>
      </c>
      <c r="G261" s="147" t="s">
        <v>187</v>
      </c>
      <c r="H261" s="148">
        <v>307.22000000000003</v>
      </c>
      <c r="I261" s="149"/>
      <c r="J261" s="149">
        <f t="shared" si="50"/>
        <v>0</v>
      </c>
      <c r="K261" s="150"/>
      <c r="L261" s="27"/>
      <c r="M261" s="151" t="s">
        <v>1</v>
      </c>
      <c r="N261" s="152" t="s">
        <v>39</v>
      </c>
      <c r="O261" s="153">
        <v>3.415E-2</v>
      </c>
      <c r="P261" s="153">
        <f t="shared" si="51"/>
        <v>10.491563000000001</v>
      </c>
      <c r="Q261" s="153">
        <v>1.4999999999999999E-4</v>
      </c>
      <c r="R261" s="153">
        <f t="shared" si="52"/>
        <v>4.6082999999999999E-2</v>
      </c>
      <c r="S261" s="153">
        <v>0</v>
      </c>
      <c r="T261" s="154">
        <f t="shared" si="53"/>
        <v>0</v>
      </c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R261" s="155" t="s">
        <v>188</v>
      </c>
      <c r="AT261" s="155" t="s">
        <v>184</v>
      </c>
      <c r="AU261" s="155" t="s">
        <v>86</v>
      </c>
      <c r="AY261" s="14" t="s">
        <v>182</v>
      </c>
      <c r="BE261" s="156">
        <f t="shared" si="54"/>
        <v>0</v>
      </c>
      <c r="BF261" s="156">
        <f t="shared" si="55"/>
        <v>0</v>
      </c>
      <c r="BG261" s="156">
        <f t="shared" si="56"/>
        <v>0</v>
      </c>
      <c r="BH261" s="156">
        <f t="shared" si="57"/>
        <v>0</v>
      </c>
      <c r="BI261" s="156">
        <f t="shared" si="58"/>
        <v>0</v>
      </c>
      <c r="BJ261" s="14" t="s">
        <v>86</v>
      </c>
      <c r="BK261" s="156">
        <f t="shared" si="59"/>
        <v>0</v>
      </c>
      <c r="BL261" s="14" t="s">
        <v>188</v>
      </c>
      <c r="BM261" s="155" t="s">
        <v>617</v>
      </c>
    </row>
    <row r="262" spans="1:65" s="2" customFormat="1" ht="24" customHeight="1">
      <c r="A262" s="26"/>
      <c r="B262" s="143"/>
      <c r="C262" s="144" t="s">
        <v>618</v>
      </c>
      <c r="D262" s="144" t="s">
        <v>184</v>
      </c>
      <c r="E262" s="145" t="s">
        <v>619</v>
      </c>
      <c r="F262" s="178" t="s">
        <v>2389</v>
      </c>
      <c r="G262" s="147" t="s">
        <v>187</v>
      </c>
      <c r="H262" s="148">
        <v>307.22000000000003</v>
      </c>
      <c r="I262" s="149"/>
      <c r="J262" s="149">
        <f t="shared" si="50"/>
        <v>0</v>
      </c>
      <c r="K262" s="150"/>
      <c r="L262" s="27"/>
      <c r="M262" s="151" t="s">
        <v>1</v>
      </c>
      <c r="N262" s="152" t="s">
        <v>39</v>
      </c>
      <c r="O262" s="153">
        <v>0.58599999999999997</v>
      </c>
      <c r="P262" s="153">
        <f t="shared" si="51"/>
        <v>180.03092000000001</v>
      </c>
      <c r="Q262" s="153">
        <v>0.06</v>
      </c>
      <c r="R262" s="153">
        <f t="shared" si="52"/>
        <v>18.433199999999999</v>
      </c>
      <c r="S262" s="153">
        <v>0</v>
      </c>
      <c r="T262" s="154">
        <f t="shared" si="53"/>
        <v>0</v>
      </c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R262" s="155" t="s">
        <v>188</v>
      </c>
      <c r="AT262" s="155" t="s">
        <v>184</v>
      </c>
      <c r="AU262" s="155" t="s">
        <v>86</v>
      </c>
      <c r="AY262" s="14" t="s">
        <v>182</v>
      </c>
      <c r="BE262" s="156">
        <f t="shared" si="54"/>
        <v>0</v>
      </c>
      <c r="BF262" s="156">
        <f t="shared" si="55"/>
        <v>0</v>
      </c>
      <c r="BG262" s="156">
        <f t="shared" si="56"/>
        <v>0</v>
      </c>
      <c r="BH262" s="156">
        <f t="shared" si="57"/>
        <v>0</v>
      </c>
      <c r="BI262" s="156">
        <f t="shared" si="58"/>
        <v>0</v>
      </c>
      <c r="BJ262" s="14" t="s">
        <v>86</v>
      </c>
      <c r="BK262" s="156">
        <f t="shared" si="59"/>
        <v>0</v>
      </c>
      <c r="BL262" s="14" t="s">
        <v>188</v>
      </c>
      <c r="BM262" s="155" t="s">
        <v>620</v>
      </c>
    </row>
    <row r="263" spans="1:65" s="2" customFormat="1" ht="16.5" customHeight="1">
      <c r="A263" s="26"/>
      <c r="B263" s="143"/>
      <c r="C263" s="144" t="s">
        <v>621</v>
      </c>
      <c r="D263" s="144" t="s">
        <v>184</v>
      </c>
      <c r="E263" s="145" t="s">
        <v>622</v>
      </c>
      <c r="F263" s="146" t="s">
        <v>623</v>
      </c>
      <c r="G263" s="147" t="s">
        <v>198</v>
      </c>
      <c r="H263" s="148">
        <v>13.66</v>
      </c>
      <c r="I263" s="149"/>
      <c r="J263" s="149">
        <f t="shared" si="50"/>
        <v>0</v>
      </c>
      <c r="K263" s="150"/>
      <c r="L263" s="27"/>
      <c r="M263" s="151" t="s">
        <v>1</v>
      </c>
      <c r="N263" s="152" t="s">
        <v>39</v>
      </c>
      <c r="O263" s="153">
        <v>0.61199999999999999</v>
      </c>
      <c r="P263" s="153">
        <f t="shared" si="51"/>
        <v>8.3599200000000007</v>
      </c>
      <c r="Q263" s="153">
        <v>1.004E-2</v>
      </c>
      <c r="R263" s="153">
        <f t="shared" si="52"/>
        <v>0.1371464</v>
      </c>
      <c r="S263" s="153">
        <v>0</v>
      </c>
      <c r="T263" s="154">
        <f t="shared" si="53"/>
        <v>0</v>
      </c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R263" s="155" t="s">
        <v>188</v>
      </c>
      <c r="AT263" s="155" t="s">
        <v>184</v>
      </c>
      <c r="AU263" s="155" t="s">
        <v>86</v>
      </c>
      <c r="AY263" s="14" t="s">
        <v>182</v>
      </c>
      <c r="BE263" s="156">
        <f t="shared" si="54"/>
        <v>0</v>
      </c>
      <c r="BF263" s="156">
        <f t="shared" si="55"/>
        <v>0</v>
      </c>
      <c r="BG263" s="156">
        <f t="shared" si="56"/>
        <v>0</v>
      </c>
      <c r="BH263" s="156">
        <f t="shared" si="57"/>
        <v>0</v>
      </c>
      <c r="BI263" s="156">
        <f t="shared" si="58"/>
        <v>0</v>
      </c>
      <c r="BJ263" s="14" t="s">
        <v>86</v>
      </c>
      <c r="BK263" s="156">
        <f t="shared" si="59"/>
        <v>0</v>
      </c>
      <c r="BL263" s="14" t="s">
        <v>188</v>
      </c>
      <c r="BM263" s="155" t="s">
        <v>624</v>
      </c>
    </row>
    <row r="264" spans="1:65" s="2" customFormat="1" ht="16.5" customHeight="1">
      <c r="A264" s="26"/>
      <c r="B264" s="143"/>
      <c r="C264" s="157" t="s">
        <v>625</v>
      </c>
      <c r="D264" s="157" t="s">
        <v>246</v>
      </c>
      <c r="E264" s="158" t="s">
        <v>626</v>
      </c>
      <c r="F264" s="159" t="s">
        <v>627</v>
      </c>
      <c r="G264" s="160" t="s">
        <v>299</v>
      </c>
      <c r="H264" s="161">
        <v>34.832999999999998</v>
      </c>
      <c r="I264" s="162"/>
      <c r="J264" s="162">
        <f t="shared" si="50"/>
        <v>0</v>
      </c>
      <c r="K264" s="163"/>
      <c r="L264" s="164"/>
      <c r="M264" s="165" t="s">
        <v>1</v>
      </c>
      <c r="N264" s="166" t="s">
        <v>39</v>
      </c>
      <c r="O264" s="153">
        <v>0</v>
      </c>
      <c r="P264" s="153">
        <f t="shared" si="51"/>
        <v>0</v>
      </c>
      <c r="Q264" s="153">
        <v>1.03E-2</v>
      </c>
      <c r="R264" s="153">
        <f t="shared" si="52"/>
        <v>0.35877989999999998</v>
      </c>
      <c r="S264" s="153">
        <v>0</v>
      </c>
      <c r="T264" s="154">
        <f t="shared" si="53"/>
        <v>0</v>
      </c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R264" s="155" t="s">
        <v>213</v>
      </c>
      <c r="AT264" s="155" t="s">
        <v>246</v>
      </c>
      <c r="AU264" s="155" t="s">
        <v>86</v>
      </c>
      <c r="AY264" s="14" t="s">
        <v>182</v>
      </c>
      <c r="BE264" s="156">
        <f t="shared" si="54"/>
        <v>0</v>
      </c>
      <c r="BF264" s="156">
        <f t="shared" si="55"/>
        <v>0</v>
      </c>
      <c r="BG264" s="156">
        <f t="shared" si="56"/>
        <v>0</v>
      </c>
      <c r="BH264" s="156">
        <f t="shared" si="57"/>
        <v>0</v>
      </c>
      <c r="BI264" s="156">
        <f t="shared" si="58"/>
        <v>0</v>
      </c>
      <c r="BJ264" s="14" t="s">
        <v>86</v>
      </c>
      <c r="BK264" s="156">
        <f t="shared" si="59"/>
        <v>0</v>
      </c>
      <c r="BL264" s="14" t="s">
        <v>188</v>
      </c>
      <c r="BM264" s="155" t="s">
        <v>628</v>
      </c>
    </row>
    <row r="265" spans="1:65" s="12" customFormat="1" ht="22.9" customHeight="1">
      <c r="B265" s="131"/>
      <c r="D265" s="132" t="s">
        <v>72</v>
      </c>
      <c r="E265" s="141" t="s">
        <v>217</v>
      </c>
      <c r="F265" s="141" t="s">
        <v>629</v>
      </c>
      <c r="J265" s="142">
        <f>BK265</f>
        <v>0</v>
      </c>
      <c r="L265" s="131"/>
      <c r="M265" s="135"/>
      <c r="N265" s="136"/>
      <c r="O265" s="136"/>
      <c r="P265" s="137">
        <f>SUM(P266:P303)</f>
        <v>808.39797050000004</v>
      </c>
      <c r="Q265" s="136"/>
      <c r="R265" s="137">
        <f>SUM(R266:R303)</f>
        <v>7.1775377000000002</v>
      </c>
      <c r="S265" s="136"/>
      <c r="T265" s="138">
        <f>SUM(T266:T303)</f>
        <v>88.884990000000002</v>
      </c>
      <c r="AR265" s="132" t="s">
        <v>80</v>
      </c>
      <c r="AT265" s="139" t="s">
        <v>72</v>
      </c>
      <c r="AU265" s="139" t="s">
        <v>80</v>
      </c>
      <c r="AY265" s="132" t="s">
        <v>182</v>
      </c>
      <c r="BK265" s="140">
        <f>SUM(BK266:BK303)</f>
        <v>0</v>
      </c>
    </row>
    <row r="266" spans="1:65" s="2" customFormat="1" ht="24" customHeight="1">
      <c r="A266" s="26"/>
      <c r="B266" s="143"/>
      <c r="C266" s="144" t="s">
        <v>630</v>
      </c>
      <c r="D266" s="144" t="s">
        <v>184</v>
      </c>
      <c r="E266" s="145" t="s">
        <v>631</v>
      </c>
      <c r="F266" s="146" t="s">
        <v>632</v>
      </c>
      <c r="G266" s="147" t="s">
        <v>198</v>
      </c>
      <c r="H266" s="148">
        <v>44</v>
      </c>
      <c r="I266" s="149"/>
      <c r="J266" s="149">
        <f t="shared" ref="J266:J303" si="60">ROUND(I266*H266,2)</f>
        <v>0</v>
      </c>
      <c r="K266" s="150"/>
      <c r="L266" s="27"/>
      <c r="M266" s="151" t="s">
        <v>1</v>
      </c>
      <c r="N266" s="152" t="s">
        <v>39</v>
      </c>
      <c r="O266" s="153">
        <v>0.26700000000000002</v>
      </c>
      <c r="P266" s="153">
        <f t="shared" ref="P266:P303" si="61">O266*H266</f>
        <v>11.748000000000001</v>
      </c>
      <c r="Q266" s="153">
        <v>1.6000000000000001E-4</v>
      </c>
      <c r="R266" s="153">
        <f t="shared" ref="R266:R303" si="62">Q266*H266</f>
        <v>7.0400000000000003E-3</v>
      </c>
      <c r="S266" s="153">
        <v>0</v>
      </c>
      <c r="T266" s="154">
        <f t="shared" ref="T266:T303" si="63">S266*H266</f>
        <v>0</v>
      </c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R266" s="155" t="s">
        <v>188</v>
      </c>
      <c r="AT266" s="155" t="s">
        <v>184</v>
      </c>
      <c r="AU266" s="155" t="s">
        <v>86</v>
      </c>
      <c r="AY266" s="14" t="s">
        <v>182</v>
      </c>
      <c r="BE266" s="156">
        <f t="shared" ref="BE266:BE303" si="64">IF(N266="základná",J266,0)</f>
        <v>0</v>
      </c>
      <c r="BF266" s="156">
        <f t="shared" ref="BF266:BF303" si="65">IF(N266="znížená",J266,0)</f>
        <v>0</v>
      </c>
      <c r="BG266" s="156">
        <f t="shared" ref="BG266:BG303" si="66">IF(N266="zákl. prenesená",J266,0)</f>
        <v>0</v>
      </c>
      <c r="BH266" s="156">
        <f t="shared" ref="BH266:BH303" si="67">IF(N266="zníž. prenesená",J266,0)</f>
        <v>0</v>
      </c>
      <c r="BI266" s="156">
        <f t="shared" ref="BI266:BI303" si="68">IF(N266="nulová",J266,0)</f>
        <v>0</v>
      </c>
      <c r="BJ266" s="14" t="s">
        <v>86</v>
      </c>
      <c r="BK266" s="156">
        <f t="shared" ref="BK266:BK303" si="69">ROUND(I266*H266,2)</f>
        <v>0</v>
      </c>
      <c r="BL266" s="14" t="s">
        <v>188</v>
      </c>
      <c r="BM266" s="155" t="s">
        <v>633</v>
      </c>
    </row>
    <row r="267" spans="1:65" s="2" customFormat="1" ht="24" customHeight="1">
      <c r="A267" s="26"/>
      <c r="B267" s="143"/>
      <c r="C267" s="144" t="s">
        <v>634</v>
      </c>
      <c r="D267" s="144" t="s">
        <v>184</v>
      </c>
      <c r="E267" s="145" t="s">
        <v>635</v>
      </c>
      <c r="F267" s="146" t="s">
        <v>636</v>
      </c>
      <c r="G267" s="147" t="s">
        <v>187</v>
      </c>
      <c r="H267" s="148">
        <v>47.28</v>
      </c>
      <c r="I267" s="149"/>
      <c r="J267" s="149">
        <f t="shared" si="60"/>
        <v>0</v>
      </c>
      <c r="K267" s="150"/>
      <c r="L267" s="27"/>
      <c r="M267" s="151" t="s">
        <v>1</v>
      </c>
      <c r="N267" s="152" t="s">
        <v>39</v>
      </c>
      <c r="O267" s="153">
        <v>0.21007999999999999</v>
      </c>
      <c r="P267" s="153">
        <f t="shared" si="61"/>
        <v>9.9325823999999994</v>
      </c>
      <c r="Q267" s="153">
        <v>6.3000000000000003E-4</v>
      </c>
      <c r="R267" s="153">
        <f t="shared" si="62"/>
        <v>2.9786400000000001E-2</v>
      </c>
      <c r="S267" s="153">
        <v>0</v>
      </c>
      <c r="T267" s="154">
        <f t="shared" si="63"/>
        <v>0</v>
      </c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R267" s="155" t="s">
        <v>188</v>
      </c>
      <c r="AT267" s="155" t="s">
        <v>184</v>
      </c>
      <c r="AU267" s="155" t="s">
        <v>86</v>
      </c>
      <c r="AY267" s="14" t="s">
        <v>182</v>
      </c>
      <c r="BE267" s="156">
        <f t="shared" si="64"/>
        <v>0</v>
      </c>
      <c r="BF267" s="156">
        <f t="shared" si="65"/>
        <v>0</v>
      </c>
      <c r="BG267" s="156">
        <f t="shared" si="66"/>
        <v>0</v>
      </c>
      <c r="BH267" s="156">
        <f t="shared" si="67"/>
        <v>0</v>
      </c>
      <c r="BI267" s="156">
        <f t="shared" si="68"/>
        <v>0</v>
      </c>
      <c r="BJ267" s="14" t="s">
        <v>86</v>
      </c>
      <c r="BK267" s="156">
        <f t="shared" si="69"/>
        <v>0</v>
      </c>
      <c r="BL267" s="14" t="s">
        <v>188</v>
      </c>
      <c r="BM267" s="155" t="s">
        <v>637</v>
      </c>
    </row>
    <row r="268" spans="1:65" s="2" customFormat="1" ht="24" customHeight="1">
      <c r="A268" s="26"/>
      <c r="B268" s="143"/>
      <c r="C268" s="144" t="s">
        <v>638</v>
      </c>
      <c r="D268" s="144" t="s">
        <v>184</v>
      </c>
      <c r="E268" s="145" t="s">
        <v>639</v>
      </c>
      <c r="F268" s="146" t="s">
        <v>640</v>
      </c>
      <c r="G268" s="147" t="s">
        <v>187</v>
      </c>
      <c r="H268" s="148">
        <v>128.72999999999999</v>
      </c>
      <c r="I268" s="149"/>
      <c r="J268" s="149">
        <f t="shared" si="60"/>
        <v>0</v>
      </c>
      <c r="K268" s="150"/>
      <c r="L268" s="27"/>
      <c r="M268" s="151" t="s">
        <v>1</v>
      </c>
      <c r="N268" s="152" t="s">
        <v>39</v>
      </c>
      <c r="O268" s="153">
        <v>0.14599999999999999</v>
      </c>
      <c r="P268" s="153">
        <f t="shared" si="61"/>
        <v>18.794579999999996</v>
      </c>
      <c r="Q268" s="153">
        <v>2.572E-2</v>
      </c>
      <c r="R268" s="153">
        <f t="shared" si="62"/>
        <v>3.3109355999999996</v>
      </c>
      <c r="S268" s="153">
        <v>0</v>
      </c>
      <c r="T268" s="154">
        <f t="shared" si="63"/>
        <v>0</v>
      </c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R268" s="155" t="s">
        <v>188</v>
      </c>
      <c r="AT268" s="155" t="s">
        <v>184</v>
      </c>
      <c r="AU268" s="155" t="s">
        <v>86</v>
      </c>
      <c r="AY268" s="14" t="s">
        <v>182</v>
      </c>
      <c r="BE268" s="156">
        <f t="shared" si="64"/>
        <v>0</v>
      </c>
      <c r="BF268" s="156">
        <f t="shared" si="65"/>
        <v>0</v>
      </c>
      <c r="BG268" s="156">
        <f t="shared" si="66"/>
        <v>0</v>
      </c>
      <c r="BH268" s="156">
        <f t="shared" si="67"/>
        <v>0</v>
      </c>
      <c r="BI268" s="156">
        <f t="shared" si="68"/>
        <v>0</v>
      </c>
      <c r="BJ268" s="14" t="s">
        <v>86</v>
      </c>
      <c r="BK268" s="156">
        <f t="shared" si="69"/>
        <v>0</v>
      </c>
      <c r="BL268" s="14" t="s">
        <v>188</v>
      </c>
      <c r="BM268" s="155" t="s">
        <v>641</v>
      </c>
    </row>
    <row r="269" spans="1:65" s="2" customFormat="1" ht="36" customHeight="1">
      <c r="A269" s="26"/>
      <c r="B269" s="143"/>
      <c r="C269" s="144" t="s">
        <v>642</v>
      </c>
      <c r="D269" s="144" t="s">
        <v>184</v>
      </c>
      <c r="E269" s="145" t="s">
        <v>643</v>
      </c>
      <c r="F269" s="146" t="s">
        <v>644</v>
      </c>
      <c r="G269" s="147" t="s">
        <v>187</v>
      </c>
      <c r="H269" s="148">
        <v>257.45999999999998</v>
      </c>
      <c r="I269" s="149"/>
      <c r="J269" s="149">
        <f t="shared" si="60"/>
        <v>0</v>
      </c>
      <c r="K269" s="150"/>
      <c r="L269" s="27"/>
      <c r="M269" s="151" t="s">
        <v>1</v>
      </c>
      <c r="N269" s="152" t="s">
        <v>39</v>
      </c>
      <c r="O269" s="153">
        <v>6.0000000000000001E-3</v>
      </c>
      <c r="P269" s="153">
        <f t="shared" si="61"/>
        <v>1.5447599999999999</v>
      </c>
      <c r="Q269" s="153">
        <v>0</v>
      </c>
      <c r="R269" s="153">
        <f t="shared" si="62"/>
        <v>0</v>
      </c>
      <c r="S269" s="153">
        <v>0</v>
      </c>
      <c r="T269" s="154">
        <f t="shared" si="63"/>
        <v>0</v>
      </c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R269" s="155" t="s">
        <v>188</v>
      </c>
      <c r="AT269" s="155" t="s">
        <v>184</v>
      </c>
      <c r="AU269" s="155" t="s">
        <v>86</v>
      </c>
      <c r="AY269" s="14" t="s">
        <v>182</v>
      </c>
      <c r="BE269" s="156">
        <f t="shared" si="64"/>
        <v>0</v>
      </c>
      <c r="BF269" s="156">
        <f t="shared" si="65"/>
        <v>0</v>
      </c>
      <c r="BG269" s="156">
        <f t="shared" si="66"/>
        <v>0</v>
      </c>
      <c r="BH269" s="156">
        <f t="shared" si="67"/>
        <v>0</v>
      </c>
      <c r="BI269" s="156">
        <f t="shared" si="68"/>
        <v>0</v>
      </c>
      <c r="BJ269" s="14" t="s">
        <v>86</v>
      </c>
      <c r="BK269" s="156">
        <f t="shared" si="69"/>
        <v>0</v>
      </c>
      <c r="BL269" s="14" t="s">
        <v>188</v>
      </c>
      <c r="BM269" s="155" t="s">
        <v>645</v>
      </c>
    </row>
    <row r="270" spans="1:65" s="2" customFormat="1" ht="24" customHeight="1">
      <c r="A270" s="26"/>
      <c r="B270" s="143"/>
      <c r="C270" s="144" t="s">
        <v>646</v>
      </c>
      <c r="D270" s="144" t="s">
        <v>184</v>
      </c>
      <c r="E270" s="145" t="s">
        <v>647</v>
      </c>
      <c r="F270" s="146" t="s">
        <v>648</v>
      </c>
      <c r="G270" s="147" t="s">
        <v>187</v>
      </c>
      <c r="H270" s="148">
        <v>128.72999999999999</v>
      </c>
      <c r="I270" s="149"/>
      <c r="J270" s="149">
        <f t="shared" si="60"/>
        <v>0</v>
      </c>
      <c r="K270" s="150"/>
      <c r="L270" s="27"/>
      <c r="M270" s="151" t="s">
        <v>1</v>
      </c>
      <c r="N270" s="152" t="s">
        <v>39</v>
      </c>
      <c r="O270" s="153">
        <v>0.104</v>
      </c>
      <c r="P270" s="153">
        <f t="shared" si="61"/>
        <v>13.387919999999998</v>
      </c>
      <c r="Q270" s="153">
        <v>2.572E-2</v>
      </c>
      <c r="R270" s="153">
        <f t="shared" si="62"/>
        <v>3.3109355999999996</v>
      </c>
      <c r="S270" s="153">
        <v>0</v>
      </c>
      <c r="T270" s="154">
        <f t="shared" si="63"/>
        <v>0</v>
      </c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R270" s="155" t="s">
        <v>188</v>
      </c>
      <c r="AT270" s="155" t="s">
        <v>184</v>
      </c>
      <c r="AU270" s="155" t="s">
        <v>86</v>
      </c>
      <c r="AY270" s="14" t="s">
        <v>182</v>
      </c>
      <c r="BE270" s="156">
        <f t="shared" si="64"/>
        <v>0</v>
      </c>
      <c r="BF270" s="156">
        <f t="shared" si="65"/>
        <v>0</v>
      </c>
      <c r="BG270" s="156">
        <f t="shared" si="66"/>
        <v>0</v>
      </c>
      <c r="BH270" s="156">
        <f t="shared" si="67"/>
        <v>0</v>
      </c>
      <c r="BI270" s="156">
        <f t="shared" si="68"/>
        <v>0</v>
      </c>
      <c r="BJ270" s="14" t="s">
        <v>86</v>
      </c>
      <c r="BK270" s="156">
        <f t="shared" si="69"/>
        <v>0</v>
      </c>
      <c r="BL270" s="14" t="s">
        <v>188</v>
      </c>
      <c r="BM270" s="155" t="s">
        <v>649</v>
      </c>
    </row>
    <row r="271" spans="1:65" s="2" customFormat="1" ht="24" customHeight="1">
      <c r="A271" s="26"/>
      <c r="B271" s="143"/>
      <c r="C271" s="144" t="s">
        <v>650</v>
      </c>
      <c r="D271" s="144" t="s">
        <v>184</v>
      </c>
      <c r="E271" s="145" t="s">
        <v>651</v>
      </c>
      <c r="F271" s="146" t="s">
        <v>652</v>
      </c>
      <c r="G271" s="147" t="s">
        <v>187</v>
      </c>
      <c r="H271" s="148">
        <v>317.06</v>
      </c>
      <c r="I271" s="149"/>
      <c r="J271" s="149">
        <f t="shared" si="60"/>
        <v>0</v>
      </c>
      <c r="K271" s="150"/>
      <c r="L271" s="27"/>
      <c r="M271" s="151" t="s">
        <v>1</v>
      </c>
      <c r="N271" s="152" t="s">
        <v>39</v>
      </c>
      <c r="O271" s="153">
        <v>9.9000000000000005E-2</v>
      </c>
      <c r="P271" s="153">
        <f t="shared" si="61"/>
        <v>31.388940000000002</v>
      </c>
      <c r="Q271" s="153">
        <v>1.5299999999999999E-3</v>
      </c>
      <c r="R271" s="153">
        <f t="shared" si="62"/>
        <v>0.48510179999999997</v>
      </c>
      <c r="S271" s="153">
        <v>0</v>
      </c>
      <c r="T271" s="154">
        <f t="shared" si="63"/>
        <v>0</v>
      </c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R271" s="155" t="s">
        <v>188</v>
      </c>
      <c r="AT271" s="155" t="s">
        <v>184</v>
      </c>
      <c r="AU271" s="155" t="s">
        <v>86</v>
      </c>
      <c r="AY271" s="14" t="s">
        <v>182</v>
      </c>
      <c r="BE271" s="156">
        <f t="shared" si="64"/>
        <v>0</v>
      </c>
      <c r="BF271" s="156">
        <f t="shared" si="65"/>
        <v>0</v>
      </c>
      <c r="BG271" s="156">
        <f t="shared" si="66"/>
        <v>0</v>
      </c>
      <c r="BH271" s="156">
        <f t="shared" si="67"/>
        <v>0</v>
      </c>
      <c r="BI271" s="156">
        <f t="shared" si="68"/>
        <v>0</v>
      </c>
      <c r="BJ271" s="14" t="s">
        <v>86</v>
      </c>
      <c r="BK271" s="156">
        <f t="shared" si="69"/>
        <v>0</v>
      </c>
      <c r="BL271" s="14" t="s">
        <v>188</v>
      </c>
      <c r="BM271" s="155" t="s">
        <v>653</v>
      </c>
    </row>
    <row r="272" spans="1:65" s="2" customFormat="1" ht="16.5" customHeight="1">
      <c r="A272" s="26"/>
      <c r="B272" s="143"/>
      <c r="C272" s="144" t="s">
        <v>654</v>
      </c>
      <c r="D272" s="144" t="s">
        <v>184</v>
      </c>
      <c r="E272" s="145" t="s">
        <v>655</v>
      </c>
      <c r="F272" s="146" t="s">
        <v>656</v>
      </c>
      <c r="G272" s="147" t="s">
        <v>187</v>
      </c>
      <c r="H272" s="148">
        <v>128.72999999999999</v>
      </c>
      <c r="I272" s="149"/>
      <c r="J272" s="149">
        <f t="shared" si="60"/>
        <v>0</v>
      </c>
      <c r="K272" s="150"/>
      <c r="L272" s="27"/>
      <c r="M272" s="151" t="s">
        <v>1</v>
      </c>
      <c r="N272" s="152" t="s">
        <v>39</v>
      </c>
      <c r="O272" s="153">
        <v>4.0129999999999999E-2</v>
      </c>
      <c r="P272" s="153">
        <f t="shared" si="61"/>
        <v>5.1659348999999999</v>
      </c>
      <c r="Q272" s="153">
        <v>5.0000000000000002E-5</v>
      </c>
      <c r="R272" s="153">
        <f t="shared" si="62"/>
        <v>6.4364999999999995E-3</v>
      </c>
      <c r="S272" s="153">
        <v>0</v>
      </c>
      <c r="T272" s="154">
        <f t="shared" si="63"/>
        <v>0</v>
      </c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R272" s="155" t="s">
        <v>188</v>
      </c>
      <c r="AT272" s="155" t="s">
        <v>184</v>
      </c>
      <c r="AU272" s="155" t="s">
        <v>86</v>
      </c>
      <c r="AY272" s="14" t="s">
        <v>182</v>
      </c>
      <c r="BE272" s="156">
        <f t="shared" si="64"/>
        <v>0</v>
      </c>
      <c r="BF272" s="156">
        <f t="shared" si="65"/>
        <v>0</v>
      </c>
      <c r="BG272" s="156">
        <f t="shared" si="66"/>
        <v>0</v>
      </c>
      <c r="BH272" s="156">
        <f t="shared" si="67"/>
        <v>0</v>
      </c>
      <c r="BI272" s="156">
        <f t="shared" si="68"/>
        <v>0</v>
      </c>
      <c r="BJ272" s="14" t="s">
        <v>86</v>
      </c>
      <c r="BK272" s="156">
        <f t="shared" si="69"/>
        <v>0</v>
      </c>
      <c r="BL272" s="14" t="s">
        <v>188</v>
      </c>
      <c r="BM272" s="155" t="s">
        <v>657</v>
      </c>
    </row>
    <row r="273" spans="1:65" s="2" customFormat="1" ht="24" customHeight="1">
      <c r="A273" s="26"/>
      <c r="B273" s="143"/>
      <c r="C273" s="144" t="s">
        <v>658</v>
      </c>
      <c r="D273" s="144" t="s">
        <v>184</v>
      </c>
      <c r="E273" s="145" t="s">
        <v>659</v>
      </c>
      <c r="F273" s="146" t="s">
        <v>660</v>
      </c>
      <c r="G273" s="147" t="s">
        <v>187</v>
      </c>
      <c r="H273" s="148">
        <v>128.72999999999999</v>
      </c>
      <c r="I273" s="149"/>
      <c r="J273" s="149">
        <f t="shared" si="60"/>
        <v>0</v>
      </c>
      <c r="K273" s="150"/>
      <c r="L273" s="27"/>
      <c r="M273" s="151" t="s">
        <v>1</v>
      </c>
      <c r="N273" s="152" t="s">
        <v>39</v>
      </c>
      <c r="O273" s="153">
        <v>0.04</v>
      </c>
      <c r="P273" s="153">
        <f t="shared" si="61"/>
        <v>5.1491999999999996</v>
      </c>
      <c r="Q273" s="153">
        <v>0</v>
      </c>
      <c r="R273" s="153">
        <f t="shared" si="62"/>
        <v>0</v>
      </c>
      <c r="S273" s="153">
        <v>0</v>
      </c>
      <c r="T273" s="154">
        <f t="shared" si="63"/>
        <v>0</v>
      </c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R273" s="155" t="s">
        <v>188</v>
      </c>
      <c r="AT273" s="155" t="s">
        <v>184</v>
      </c>
      <c r="AU273" s="155" t="s">
        <v>86</v>
      </c>
      <c r="AY273" s="14" t="s">
        <v>182</v>
      </c>
      <c r="BE273" s="156">
        <f t="shared" si="64"/>
        <v>0</v>
      </c>
      <c r="BF273" s="156">
        <f t="shared" si="65"/>
        <v>0</v>
      </c>
      <c r="BG273" s="156">
        <f t="shared" si="66"/>
        <v>0</v>
      </c>
      <c r="BH273" s="156">
        <f t="shared" si="67"/>
        <v>0</v>
      </c>
      <c r="BI273" s="156">
        <f t="shared" si="68"/>
        <v>0</v>
      </c>
      <c r="BJ273" s="14" t="s">
        <v>86</v>
      </c>
      <c r="BK273" s="156">
        <f t="shared" si="69"/>
        <v>0</v>
      </c>
      <c r="BL273" s="14" t="s">
        <v>188</v>
      </c>
      <c r="BM273" s="155" t="s">
        <v>661</v>
      </c>
    </row>
    <row r="274" spans="1:65" s="2" customFormat="1" ht="16.5" customHeight="1">
      <c r="A274" s="26"/>
      <c r="B274" s="143"/>
      <c r="C274" s="144" t="s">
        <v>662</v>
      </c>
      <c r="D274" s="144" t="s">
        <v>184</v>
      </c>
      <c r="E274" s="145" t="s">
        <v>663</v>
      </c>
      <c r="F274" s="146" t="s">
        <v>664</v>
      </c>
      <c r="G274" s="147" t="s">
        <v>187</v>
      </c>
      <c r="H274" s="148">
        <v>328.71</v>
      </c>
      <c r="I274" s="149"/>
      <c r="J274" s="149">
        <f t="shared" si="60"/>
        <v>0</v>
      </c>
      <c r="K274" s="150"/>
      <c r="L274" s="27"/>
      <c r="M274" s="151" t="s">
        <v>1</v>
      </c>
      <c r="N274" s="152" t="s">
        <v>39</v>
      </c>
      <c r="O274" s="153">
        <v>0.32400000000000001</v>
      </c>
      <c r="P274" s="153">
        <f t="shared" si="61"/>
        <v>106.50203999999999</v>
      </c>
      <c r="Q274" s="153">
        <v>5.0000000000000002E-5</v>
      </c>
      <c r="R274" s="153">
        <f t="shared" si="62"/>
        <v>1.6435499999999999E-2</v>
      </c>
      <c r="S274" s="153">
        <v>0</v>
      </c>
      <c r="T274" s="154">
        <f t="shared" si="63"/>
        <v>0</v>
      </c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R274" s="155" t="s">
        <v>188</v>
      </c>
      <c r="AT274" s="155" t="s">
        <v>184</v>
      </c>
      <c r="AU274" s="155" t="s">
        <v>86</v>
      </c>
      <c r="AY274" s="14" t="s">
        <v>182</v>
      </c>
      <c r="BE274" s="156">
        <f t="shared" si="64"/>
        <v>0</v>
      </c>
      <c r="BF274" s="156">
        <f t="shared" si="65"/>
        <v>0</v>
      </c>
      <c r="BG274" s="156">
        <f t="shared" si="66"/>
        <v>0</v>
      </c>
      <c r="BH274" s="156">
        <f t="shared" si="67"/>
        <v>0</v>
      </c>
      <c r="BI274" s="156">
        <f t="shared" si="68"/>
        <v>0</v>
      </c>
      <c r="BJ274" s="14" t="s">
        <v>86</v>
      </c>
      <c r="BK274" s="156">
        <f t="shared" si="69"/>
        <v>0</v>
      </c>
      <c r="BL274" s="14" t="s">
        <v>188</v>
      </c>
      <c r="BM274" s="155" t="s">
        <v>665</v>
      </c>
    </row>
    <row r="275" spans="1:65" s="2" customFormat="1" ht="16.5" customHeight="1">
      <c r="A275" s="26"/>
      <c r="B275" s="143"/>
      <c r="C275" s="144" t="s">
        <v>666</v>
      </c>
      <c r="D275" s="144" t="s">
        <v>184</v>
      </c>
      <c r="E275" s="145" t="s">
        <v>667</v>
      </c>
      <c r="F275" s="146" t="s">
        <v>668</v>
      </c>
      <c r="G275" s="147" t="s">
        <v>198</v>
      </c>
      <c r="H275" s="148">
        <v>36.31</v>
      </c>
      <c r="I275" s="149"/>
      <c r="J275" s="149">
        <f t="shared" si="60"/>
        <v>0</v>
      </c>
      <c r="K275" s="150"/>
      <c r="L275" s="27"/>
      <c r="M275" s="151" t="s">
        <v>1</v>
      </c>
      <c r="N275" s="152" t="s">
        <v>39</v>
      </c>
      <c r="O275" s="153">
        <v>0.188</v>
      </c>
      <c r="P275" s="153">
        <f t="shared" si="61"/>
        <v>6.8262800000000006</v>
      </c>
      <c r="Q275" s="153">
        <v>6.9999999999999994E-5</v>
      </c>
      <c r="R275" s="153">
        <f t="shared" si="62"/>
        <v>2.5417E-3</v>
      </c>
      <c r="S275" s="153">
        <v>0</v>
      </c>
      <c r="T275" s="154">
        <f t="shared" si="63"/>
        <v>0</v>
      </c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R275" s="155" t="s">
        <v>188</v>
      </c>
      <c r="AT275" s="155" t="s">
        <v>184</v>
      </c>
      <c r="AU275" s="155" t="s">
        <v>86</v>
      </c>
      <c r="AY275" s="14" t="s">
        <v>182</v>
      </c>
      <c r="BE275" s="156">
        <f t="shared" si="64"/>
        <v>0</v>
      </c>
      <c r="BF275" s="156">
        <f t="shared" si="65"/>
        <v>0</v>
      </c>
      <c r="BG275" s="156">
        <f t="shared" si="66"/>
        <v>0</v>
      </c>
      <c r="BH275" s="156">
        <f t="shared" si="67"/>
        <v>0</v>
      </c>
      <c r="BI275" s="156">
        <f t="shared" si="68"/>
        <v>0</v>
      </c>
      <c r="BJ275" s="14" t="s">
        <v>86</v>
      </c>
      <c r="BK275" s="156">
        <f t="shared" si="69"/>
        <v>0</v>
      </c>
      <c r="BL275" s="14" t="s">
        <v>188</v>
      </c>
      <c r="BM275" s="155" t="s">
        <v>669</v>
      </c>
    </row>
    <row r="276" spans="1:65" s="2" customFormat="1" ht="16.5" customHeight="1">
      <c r="A276" s="26"/>
      <c r="B276" s="143"/>
      <c r="C276" s="144" t="s">
        <v>670</v>
      </c>
      <c r="D276" s="144" t="s">
        <v>184</v>
      </c>
      <c r="E276" s="145" t="s">
        <v>671</v>
      </c>
      <c r="F276" s="146" t="s">
        <v>672</v>
      </c>
      <c r="G276" s="147" t="s">
        <v>198</v>
      </c>
      <c r="H276" s="148">
        <v>4.5</v>
      </c>
      <c r="I276" s="149"/>
      <c r="J276" s="149">
        <f t="shared" si="60"/>
        <v>0</v>
      </c>
      <c r="K276" s="150"/>
      <c r="L276" s="27"/>
      <c r="M276" s="151" t="s">
        <v>1</v>
      </c>
      <c r="N276" s="152" t="s">
        <v>39</v>
      </c>
      <c r="O276" s="153">
        <v>9.4119999999999995E-2</v>
      </c>
      <c r="P276" s="153">
        <f t="shared" si="61"/>
        <v>0.42353999999999997</v>
      </c>
      <c r="Q276" s="153">
        <v>2.5999999999999998E-4</v>
      </c>
      <c r="R276" s="153">
        <f t="shared" si="62"/>
        <v>1.1699999999999998E-3</v>
      </c>
      <c r="S276" s="153">
        <v>0</v>
      </c>
      <c r="T276" s="154">
        <f t="shared" si="63"/>
        <v>0</v>
      </c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R276" s="155" t="s">
        <v>188</v>
      </c>
      <c r="AT276" s="155" t="s">
        <v>184</v>
      </c>
      <c r="AU276" s="155" t="s">
        <v>86</v>
      </c>
      <c r="AY276" s="14" t="s">
        <v>182</v>
      </c>
      <c r="BE276" s="156">
        <f t="shared" si="64"/>
        <v>0</v>
      </c>
      <c r="BF276" s="156">
        <f t="shared" si="65"/>
        <v>0</v>
      </c>
      <c r="BG276" s="156">
        <f t="shared" si="66"/>
        <v>0</v>
      </c>
      <c r="BH276" s="156">
        <f t="shared" si="67"/>
        <v>0</v>
      </c>
      <c r="BI276" s="156">
        <f t="shared" si="68"/>
        <v>0</v>
      </c>
      <c r="BJ276" s="14" t="s">
        <v>86</v>
      </c>
      <c r="BK276" s="156">
        <f t="shared" si="69"/>
        <v>0</v>
      </c>
      <c r="BL276" s="14" t="s">
        <v>188</v>
      </c>
      <c r="BM276" s="155" t="s">
        <v>673</v>
      </c>
    </row>
    <row r="277" spans="1:65" s="2" customFormat="1" ht="16.5" customHeight="1">
      <c r="A277" s="26"/>
      <c r="B277" s="143"/>
      <c r="C277" s="144" t="s">
        <v>674</v>
      </c>
      <c r="D277" s="144" t="s">
        <v>184</v>
      </c>
      <c r="E277" s="145" t="s">
        <v>675</v>
      </c>
      <c r="F277" s="146" t="s">
        <v>676</v>
      </c>
      <c r="G277" s="147" t="s">
        <v>198</v>
      </c>
      <c r="H277" s="148">
        <v>4.5</v>
      </c>
      <c r="I277" s="149"/>
      <c r="J277" s="149">
        <f t="shared" si="60"/>
        <v>0</v>
      </c>
      <c r="K277" s="150"/>
      <c r="L277" s="27"/>
      <c r="M277" s="151" t="s">
        <v>1</v>
      </c>
      <c r="N277" s="152" t="s">
        <v>39</v>
      </c>
      <c r="O277" s="153">
        <v>9.4119999999999995E-2</v>
      </c>
      <c r="P277" s="153">
        <f t="shared" si="61"/>
        <v>0.42353999999999997</v>
      </c>
      <c r="Q277" s="153">
        <v>2.5999999999999998E-4</v>
      </c>
      <c r="R277" s="153">
        <f t="shared" si="62"/>
        <v>1.1699999999999998E-3</v>
      </c>
      <c r="S277" s="153">
        <v>0</v>
      </c>
      <c r="T277" s="154">
        <f t="shared" si="63"/>
        <v>0</v>
      </c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R277" s="155" t="s">
        <v>188</v>
      </c>
      <c r="AT277" s="155" t="s">
        <v>184</v>
      </c>
      <c r="AU277" s="155" t="s">
        <v>86</v>
      </c>
      <c r="AY277" s="14" t="s">
        <v>182</v>
      </c>
      <c r="BE277" s="156">
        <f t="shared" si="64"/>
        <v>0</v>
      </c>
      <c r="BF277" s="156">
        <f t="shared" si="65"/>
        <v>0</v>
      </c>
      <c r="BG277" s="156">
        <f t="shared" si="66"/>
        <v>0</v>
      </c>
      <c r="BH277" s="156">
        <f t="shared" si="67"/>
        <v>0</v>
      </c>
      <c r="BI277" s="156">
        <f t="shared" si="68"/>
        <v>0</v>
      </c>
      <c r="BJ277" s="14" t="s">
        <v>86</v>
      </c>
      <c r="BK277" s="156">
        <f t="shared" si="69"/>
        <v>0</v>
      </c>
      <c r="BL277" s="14" t="s">
        <v>188</v>
      </c>
      <c r="BM277" s="155" t="s">
        <v>677</v>
      </c>
    </row>
    <row r="278" spans="1:65" s="2" customFormat="1" ht="16.5" customHeight="1">
      <c r="A278" s="26"/>
      <c r="B278" s="143"/>
      <c r="C278" s="144" t="s">
        <v>678</v>
      </c>
      <c r="D278" s="144" t="s">
        <v>184</v>
      </c>
      <c r="E278" s="145" t="s">
        <v>679</v>
      </c>
      <c r="F278" s="146" t="s">
        <v>680</v>
      </c>
      <c r="G278" s="147" t="s">
        <v>198</v>
      </c>
      <c r="H278" s="148">
        <v>71.900000000000006</v>
      </c>
      <c r="I278" s="149"/>
      <c r="J278" s="149">
        <f t="shared" si="60"/>
        <v>0</v>
      </c>
      <c r="K278" s="150"/>
      <c r="L278" s="27"/>
      <c r="M278" s="151" t="s">
        <v>1</v>
      </c>
      <c r="N278" s="152" t="s">
        <v>39</v>
      </c>
      <c r="O278" s="153">
        <v>9.4009999999999996E-2</v>
      </c>
      <c r="P278" s="153">
        <f t="shared" si="61"/>
        <v>6.7593190000000005</v>
      </c>
      <c r="Q278" s="153">
        <v>3.0000000000000001E-5</v>
      </c>
      <c r="R278" s="153">
        <f t="shared" si="62"/>
        <v>2.1570000000000001E-3</v>
      </c>
      <c r="S278" s="153">
        <v>0</v>
      </c>
      <c r="T278" s="154">
        <f t="shared" si="63"/>
        <v>0</v>
      </c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R278" s="155" t="s">
        <v>188</v>
      </c>
      <c r="AT278" s="155" t="s">
        <v>184</v>
      </c>
      <c r="AU278" s="155" t="s">
        <v>86</v>
      </c>
      <c r="AY278" s="14" t="s">
        <v>182</v>
      </c>
      <c r="BE278" s="156">
        <f t="shared" si="64"/>
        <v>0</v>
      </c>
      <c r="BF278" s="156">
        <f t="shared" si="65"/>
        <v>0</v>
      </c>
      <c r="BG278" s="156">
        <f t="shared" si="66"/>
        <v>0</v>
      </c>
      <c r="BH278" s="156">
        <f t="shared" si="67"/>
        <v>0</v>
      </c>
      <c r="BI278" s="156">
        <f t="shared" si="68"/>
        <v>0</v>
      </c>
      <c r="BJ278" s="14" t="s">
        <v>86</v>
      </c>
      <c r="BK278" s="156">
        <f t="shared" si="69"/>
        <v>0</v>
      </c>
      <c r="BL278" s="14" t="s">
        <v>188</v>
      </c>
      <c r="BM278" s="155" t="s">
        <v>681</v>
      </c>
    </row>
    <row r="279" spans="1:65" s="2" customFormat="1" ht="24" customHeight="1">
      <c r="A279" s="26"/>
      <c r="B279" s="143"/>
      <c r="C279" s="144" t="s">
        <v>682</v>
      </c>
      <c r="D279" s="144" t="s">
        <v>184</v>
      </c>
      <c r="E279" s="145" t="s">
        <v>683</v>
      </c>
      <c r="F279" s="146" t="s">
        <v>684</v>
      </c>
      <c r="G279" s="147" t="s">
        <v>198</v>
      </c>
      <c r="H279" s="148">
        <v>23.38</v>
      </c>
      <c r="I279" s="149"/>
      <c r="J279" s="149">
        <f t="shared" si="60"/>
        <v>0</v>
      </c>
      <c r="K279" s="150"/>
      <c r="L279" s="27"/>
      <c r="M279" s="151" t="s">
        <v>1</v>
      </c>
      <c r="N279" s="152" t="s">
        <v>39</v>
      </c>
      <c r="O279" s="153">
        <v>9.4E-2</v>
      </c>
      <c r="P279" s="153">
        <f t="shared" si="61"/>
        <v>2.1977199999999999</v>
      </c>
      <c r="Q279" s="153">
        <v>2.0000000000000002E-5</v>
      </c>
      <c r="R279" s="153">
        <f t="shared" si="62"/>
        <v>4.6760000000000004E-4</v>
      </c>
      <c r="S279" s="153">
        <v>0</v>
      </c>
      <c r="T279" s="154">
        <f t="shared" si="63"/>
        <v>0</v>
      </c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R279" s="155" t="s">
        <v>188</v>
      </c>
      <c r="AT279" s="155" t="s">
        <v>184</v>
      </c>
      <c r="AU279" s="155" t="s">
        <v>86</v>
      </c>
      <c r="AY279" s="14" t="s">
        <v>182</v>
      </c>
      <c r="BE279" s="156">
        <f t="shared" si="64"/>
        <v>0</v>
      </c>
      <c r="BF279" s="156">
        <f t="shared" si="65"/>
        <v>0</v>
      </c>
      <c r="BG279" s="156">
        <f t="shared" si="66"/>
        <v>0</v>
      </c>
      <c r="BH279" s="156">
        <f t="shared" si="67"/>
        <v>0</v>
      </c>
      <c r="BI279" s="156">
        <f t="shared" si="68"/>
        <v>0</v>
      </c>
      <c r="BJ279" s="14" t="s">
        <v>86</v>
      </c>
      <c r="BK279" s="156">
        <f t="shared" si="69"/>
        <v>0</v>
      </c>
      <c r="BL279" s="14" t="s">
        <v>188</v>
      </c>
      <c r="BM279" s="155" t="s">
        <v>685</v>
      </c>
    </row>
    <row r="280" spans="1:65" s="2" customFormat="1" ht="36" customHeight="1">
      <c r="A280" s="26"/>
      <c r="B280" s="143"/>
      <c r="C280" s="144" t="s">
        <v>686</v>
      </c>
      <c r="D280" s="144" t="s">
        <v>184</v>
      </c>
      <c r="E280" s="145" t="s">
        <v>687</v>
      </c>
      <c r="F280" s="146" t="s">
        <v>688</v>
      </c>
      <c r="G280" s="147" t="s">
        <v>299</v>
      </c>
      <c r="H280" s="148">
        <v>24</v>
      </c>
      <c r="I280" s="149"/>
      <c r="J280" s="149">
        <f t="shared" si="60"/>
        <v>0</v>
      </c>
      <c r="K280" s="150"/>
      <c r="L280" s="27"/>
      <c r="M280" s="151" t="s">
        <v>1</v>
      </c>
      <c r="N280" s="152" t="s">
        <v>39</v>
      </c>
      <c r="O280" s="153">
        <v>0.72599999999999998</v>
      </c>
      <c r="P280" s="153">
        <f t="shared" si="61"/>
        <v>17.423999999999999</v>
      </c>
      <c r="Q280" s="153">
        <v>1.3999999999999999E-4</v>
      </c>
      <c r="R280" s="153">
        <f t="shared" si="62"/>
        <v>3.3599999999999997E-3</v>
      </c>
      <c r="S280" s="153">
        <v>0</v>
      </c>
      <c r="T280" s="154">
        <f t="shared" si="63"/>
        <v>0</v>
      </c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R280" s="155" t="s">
        <v>188</v>
      </c>
      <c r="AT280" s="155" t="s">
        <v>184</v>
      </c>
      <c r="AU280" s="155" t="s">
        <v>86</v>
      </c>
      <c r="AY280" s="14" t="s">
        <v>182</v>
      </c>
      <c r="BE280" s="156">
        <f t="shared" si="64"/>
        <v>0</v>
      </c>
      <c r="BF280" s="156">
        <f t="shared" si="65"/>
        <v>0</v>
      </c>
      <c r="BG280" s="156">
        <f t="shared" si="66"/>
        <v>0</v>
      </c>
      <c r="BH280" s="156">
        <f t="shared" si="67"/>
        <v>0</v>
      </c>
      <c r="BI280" s="156">
        <f t="shared" si="68"/>
        <v>0</v>
      </c>
      <c r="BJ280" s="14" t="s">
        <v>86</v>
      </c>
      <c r="BK280" s="156">
        <f t="shared" si="69"/>
        <v>0</v>
      </c>
      <c r="BL280" s="14" t="s">
        <v>188</v>
      </c>
      <c r="BM280" s="155" t="s">
        <v>689</v>
      </c>
    </row>
    <row r="281" spans="1:65" s="2" customFormat="1" ht="24" customHeight="1">
      <c r="A281" s="26"/>
      <c r="B281" s="143"/>
      <c r="C281" s="144" t="s">
        <v>690</v>
      </c>
      <c r="D281" s="144" t="s">
        <v>184</v>
      </c>
      <c r="E281" s="145" t="s">
        <v>691</v>
      </c>
      <c r="F281" s="146" t="s">
        <v>692</v>
      </c>
      <c r="G281" s="147" t="s">
        <v>211</v>
      </c>
      <c r="H281" s="148">
        <v>8.6229999999999993</v>
      </c>
      <c r="I281" s="149"/>
      <c r="J281" s="149">
        <f t="shared" si="60"/>
        <v>0</v>
      </c>
      <c r="K281" s="150"/>
      <c r="L281" s="27"/>
      <c r="M281" s="151" t="s">
        <v>1</v>
      </c>
      <c r="N281" s="152" t="s">
        <v>39</v>
      </c>
      <c r="O281" s="153">
        <v>1.4550000000000001</v>
      </c>
      <c r="P281" s="153">
        <f t="shared" si="61"/>
        <v>12.546465</v>
      </c>
      <c r="Q281" s="153">
        <v>0</v>
      </c>
      <c r="R281" s="153">
        <f t="shared" si="62"/>
        <v>0</v>
      </c>
      <c r="S281" s="153">
        <v>1.905</v>
      </c>
      <c r="T281" s="154">
        <f t="shared" si="63"/>
        <v>16.426814999999998</v>
      </c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R281" s="155" t="s">
        <v>188</v>
      </c>
      <c r="AT281" s="155" t="s">
        <v>184</v>
      </c>
      <c r="AU281" s="155" t="s">
        <v>86</v>
      </c>
      <c r="AY281" s="14" t="s">
        <v>182</v>
      </c>
      <c r="BE281" s="156">
        <f t="shared" si="64"/>
        <v>0</v>
      </c>
      <c r="BF281" s="156">
        <f t="shared" si="65"/>
        <v>0</v>
      </c>
      <c r="BG281" s="156">
        <f t="shared" si="66"/>
        <v>0</v>
      </c>
      <c r="BH281" s="156">
        <f t="shared" si="67"/>
        <v>0</v>
      </c>
      <c r="BI281" s="156">
        <f t="shared" si="68"/>
        <v>0</v>
      </c>
      <c r="BJ281" s="14" t="s">
        <v>86</v>
      </c>
      <c r="BK281" s="156">
        <f t="shared" si="69"/>
        <v>0</v>
      </c>
      <c r="BL281" s="14" t="s">
        <v>188</v>
      </c>
      <c r="BM281" s="155" t="s">
        <v>693</v>
      </c>
    </row>
    <row r="282" spans="1:65" s="2" customFormat="1" ht="24" customHeight="1">
      <c r="A282" s="26"/>
      <c r="B282" s="143"/>
      <c r="C282" s="144" t="s">
        <v>694</v>
      </c>
      <c r="D282" s="144" t="s">
        <v>184</v>
      </c>
      <c r="E282" s="145" t="s">
        <v>695</v>
      </c>
      <c r="F282" s="146" t="s">
        <v>696</v>
      </c>
      <c r="G282" s="147" t="s">
        <v>198</v>
      </c>
      <c r="H282" s="148">
        <v>9.68</v>
      </c>
      <c r="I282" s="149"/>
      <c r="J282" s="149">
        <f t="shared" si="60"/>
        <v>0</v>
      </c>
      <c r="K282" s="150"/>
      <c r="L282" s="27"/>
      <c r="M282" s="151" t="s">
        <v>1</v>
      </c>
      <c r="N282" s="152" t="s">
        <v>39</v>
      </c>
      <c r="O282" s="153">
        <v>0.60599999999999998</v>
      </c>
      <c r="P282" s="153">
        <f t="shared" si="61"/>
        <v>5.8660799999999993</v>
      </c>
      <c r="Q282" s="153">
        <v>0</v>
      </c>
      <c r="R282" s="153">
        <f t="shared" si="62"/>
        <v>0</v>
      </c>
      <c r="S282" s="153">
        <v>7.0000000000000007E-2</v>
      </c>
      <c r="T282" s="154">
        <f t="shared" si="63"/>
        <v>0.67760000000000009</v>
      </c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R282" s="155" t="s">
        <v>188</v>
      </c>
      <c r="AT282" s="155" t="s">
        <v>184</v>
      </c>
      <c r="AU282" s="155" t="s">
        <v>86</v>
      </c>
      <c r="AY282" s="14" t="s">
        <v>182</v>
      </c>
      <c r="BE282" s="156">
        <f t="shared" si="64"/>
        <v>0</v>
      </c>
      <c r="BF282" s="156">
        <f t="shared" si="65"/>
        <v>0</v>
      </c>
      <c r="BG282" s="156">
        <f t="shared" si="66"/>
        <v>0</v>
      </c>
      <c r="BH282" s="156">
        <f t="shared" si="67"/>
        <v>0</v>
      </c>
      <c r="BI282" s="156">
        <f t="shared" si="68"/>
        <v>0</v>
      </c>
      <c r="BJ282" s="14" t="s">
        <v>86</v>
      </c>
      <c r="BK282" s="156">
        <f t="shared" si="69"/>
        <v>0</v>
      </c>
      <c r="BL282" s="14" t="s">
        <v>188</v>
      </c>
      <c r="BM282" s="155" t="s">
        <v>697</v>
      </c>
    </row>
    <row r="283" spans="1:65" s="2" customFormat="1" ht="36" customHeight="1">
      <c r="A283" s="26"/>
      <c r="B283" s="143"/>
      <c r="C283" s="144" t="s">
        <v>698</v>
      </c>
      <c r="D283" s="144" t="s">
        <v>184</v>
      </c>
      <c r="E283" s="145" t="s">
        <v>699</v>
      </c>
      <c r="F283" s="146" t="s">
        <v>700</v>
      </c>
      <c r="G283" s="147" t="s">
        <v>211</v>
      </c>
      <c r="H283" s="148">
        <v>5.7160000000000002</v>
      </c>
      <c r="I283" s="149"/>
      <c r="J283" s="149">
        <f t="shared" si="60"/>
        <v>0</v>
      </c>
      <c r="K283" s="150"/>
      <c r="L283" s="27"/>
      <c r="M283" s="151" t="s">
        <v>1</v>
      </c>
      <c r="N283" s="152" t="s">
        <v>39</v>
      </c>
      <c r="O283" s="153">
        <v>5.843</v>
      </c>
      <c r="P283" s="153">
        <f t="shared" si="61"/>
        <v>33.398588000000004</v>
      </c>
      <c r="Q283" s="153">
        <v>0</v>
      </c>
      <c r="R283" s="153">
        <f t="shared" si="62"/>
        <v>0</v>
      </c>
      <c r="S283" s="153">
        <v>2.2000000000000002</v>
      </c>
      <c r="T283" s="154">
        <f t="shared" si="63"/>
        <v>12.575200000000001</v>
      </c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R283" s="155" t="s">
        <v>188</v>
      </c>
      <c r="AT283" s="155" t="s">
        <v>184</v>
      </c>
      <c r="AU283" s="155" t="s">
        <v>86</v>
      </c>
      <c r="AY283" s="14" t="s">
        <v>182</v>
      </c>
      <c r="BE283" s="156">
        <f t="shared" si="64"/>
        <v>0</v>
      </c>
      <c r="BF283" s="156">
        <f t="shared" si="65"/>
        <v>0</v>
      </c>
      <c r="BG283" s="156">
        <f t="shared" si="66"/>
        <v>0</v>
      </c>
      <c r="BH283" s="156">
        <f t="shared" si="67"/>
        <v>0</v>
      </c>
      <c r="BI283" s="156">
        <f t="shared" si="68"/>
        <v>0</v>
      </c>
      <c r="BJ283" s="14" t="s">
        <v>86</v>
      </c>
      <c r="BK283" s="156">
        <f t="shared" si="69"/>
        <v>0</v>
      </c>
      <c r="BL283" s="14" t="s">
        <v>188</v>
      </c>
      <c r="BM283" s="155" t="s">
        <v>701</v>
      </c>
    </row>
    <row r="284" spans="1:65" s="2" customFormat="1" ht="36" customHeight="1">
      <c r="A284" s="26"/>
      <c r="B284" s="143"/>
      <c r="C284" s="144" t="s">
        <v>702</v>
      </c>
      <c r="D284" s="144" t="s">
        <v>184</v>
      </c>
      <c r="E284" s="145" t="s">
        <v>703</v>
      </c>
      <c r="F284" s="146" t="s">
        <v>704</v>
      </c>
      <c r="G284" s="147" t="s">
        <v>211</v>
      </c>
      <c r="H284" s="148">
        <v>8.4559999999999995</v>
      </c>
      <c r="I284" s="149"/>
      <c r="J284" s="149">
        <f t="shared" si="60"/>
        <v>0</v>
      </c>
      <c r="K284" s="150"/>
      <c r="L284" s="27"/>
      <c r="M284" s="151" t="s">
        <v>1</v>
      </c>
      <c r="N284" s="152" t="s">
        <v>39</v>
      </c>
      <c r="O284" s="153">
        <v>5.843</v>
      </c>
      <c r="P284" s="153">
        <f t="shared" si="61"/>
        <v>49.408407999999994</v>
      </c>
      <c r="Q284" s="153">
        <v>0</v>
      </c>
      <c r="R284" s="153">
        <f t="shared" si="62"/>
        <v>0</v>
      </c>
      <c r="S284" s="153">
        <v>2.2000000000000002</v>
      </c>
      <c r="T284" s="154">
        <f t="shared" si="63"/>
        <v>18.603200000000001</v>
      </c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R284" s="155" t="s">
        <v>188</v>
      </c>
      <c r="AT284" s="155" t="s">
        <v>184</v>
      </c>
      <c r="AU284" s="155" t="s">
        <v>86</v>
      </c>
      <c r="AY284" s="14" t="s">
        <v>182</v>
      </c>
      <c r="BE284" s="156">
        <f t="shared" si="64"/>
        <v>0</v>
      </c>
      <c r="BF284" s="156">
        <f t="shared" si="65"/>
        <v>0</v>
      </c>
      <c r="BG284" s="156">
        <f t="shared" si="66"/>
        <v>0</v>
      </c>
      <c r="BH284" s="156">
        <f t="shared" si="67"/>
        <v>0</v>
      </c>
      <c r="BI284" s="156">
        <f t="shared" si="68"/>
        <v>0</v>
      </c>
      <c r="BJ284" s="14" t="s">
        <v>86</v>
      </c>
      <c r="BK284" s="156">
        <f t="shared" si="69"/>
        <v>0</v>
      </c>
      <c r="BL284" s="14" t="s">
        <v>188</v>
      </c>
      <c r="BM284" s="155" t="s">
        <v>705</v>
      </c>
    </row>
    <row r="285" spans="1:65" s="2" customFormat="1" ht="36" customHeight="1">
      <c r="A285" s="26"/>
      <c r="B285" s="143"/>
      <c r="C285" s="144" t="s">
        <v>706</v>
      </c>
      <c r="D285" s="144" t="s">
        <v>184</v>
      </c>
      <c r="E285" s="145" t="s">
        <v>707</v>
      </c>
      <c r="F285" s="146" t="s">
        <v>708</v>
      </c>
      <c r="G285" s="147" t="s">
        <v>187</v>
      </c>
      <c r="H285" s="148">
        <v>114.27</v>
      </c>
      <c r="I285" s="149"/>
      <c r="J285" s="149">
        <f t="shared" si="60"/>
        <v>0</v>
      </c>
      <c r="K285" s="150"/>
      <c r="L285" s="27"/>
      <c r="M285" s="151" t="s">
        <v>1</v>
      </c>
      <c r="N285" s="152" t="s">
        <v>39</v>
      </c>
      <c r="O285" s="153">
        <v>0.29099999999999998</v>
      </c>
      <c r="P285" s="153">
        <f t="shared" si="61"/>
        <v>33.252569999999999</v>
      </c>
      <c r="Q285" s="153">
        <v>0</v>
      </c>
      <c r="R285" s="153">
        <f t="shared" si="62"/>
        <v>0</v>
      </c>
      <c r="S285" s="153">
        <v>6.5000000000000002E-2</v>
      </c>
      <c r="T285" s="154">
        <f t="shared" si="63"/>
        <v>7.4275500000000001</v>
      </c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R285" s="155" t="s">
        <v>188</v>
      </c>
      <c r="AT285" s="155" t="s">
        <v>184</v>
      </c>
      <c r="AU285" s="155" t="s">
        <v>86</v>
      </c>
      <c r="AY285" s="14" t="s">
        <v>182</v>
      </c>
      <c r="BE285" s="156">
        <f t="shared" si="64"/>
        <v>0</v>
      </c>
      <c r="BF285" s="156">
        <f t="shared" si="65"/>
        <v>0</v>
      </c>
      <c r="BG285" s="156">
        <f t="shared" si="66"/>
        <v>0</v>
      </c>
      <c r="BH285" s="156">
        <f t="shared" si="67"/>
        <v>0</v>
      </c>
      <c r="BI285" s="156">
        <f t="shared" si="68"/>
        <v>0</v>
      </c>
      <c r="BJ285" s="14" t="s">
        <v>86</v>
      </c>
      <c r="BK285" s="156">
        <f t="shared" si="69"/>
        <v>0</v>
      </c>
      <c r="BL285" s="14" t="s">
        <v>188</v>
      </c>
      <c r="BM285" s="155" t="s">
        <v>709</v>
      </c>
    </row>
    <row r="286" spans="1:65" s="2" customFormat="1" ht="24" customHeight="1">
      <c r="A286" s="26"/>
      <c r="B286" s="143"/>
      <c r="C286" s="144" t="s">
        <v>710</v>
      </c>
      <c r="D286" s="144" t="s">
        <v>184</v>
      </c>
      <c r="E286" s="145" t="s">
        <v>711</v>
      </c>
      <c r="F286" s="146" t="s">
        <v>712</v>
      </c>
      <c r="G286" s="147" t="s">
        <v>299</v>
      </c>
      <c r="H286" s="148">
        <v>5</v>
      </c>
      <c r="I286" s="149"/>
      <c r="J286" s="149">
        <f t="shared" si="60"/>
        <v>0</v>
      </c>
      <c r="K286" s="150"/>
      <c r="L286" s="27"/>
      <c r="M286" s="151" t="s">
        <v>1</v>
      </c>
      <c r="N286" s="152" t="s">
        <v>39</v>
      </c>
      <c r="O286" s="153">
        <v>0.03</v>
      </c>
      <c r="P286" s="153">
        <f t="shared" si="61"/>
        <v>0.15</v>
      </c>
      <c r="Q286" s="153">
        <v>0</v>
      </c>
      <c r="R286" s="153">
        <f t="shared" si="62"/>
        <v>0</v>
      </c>
      <c r="S286" s="153">
        <v>1.2E-2</v>
      </c>
      <c r="T286" s="154">
        <f t="shared" si="63"/>
        <v>0.06</v>
      </c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R286" s="155" t="s">
        <v>188</v>
      </c>
      <c r="AT286" s="155" t="s">
        <v>184</v>
      </c>
      <c r="AU286" s="155" t="s">
        <v>86</v>
      </c>
      <c r="AY286" s="14" t="s">
        <v>182</v>
      </c>
      <c r="BE286" s="156">
        <f t="shared" si="64"/>
        <v>0</v>
      </c>
      <c r="BF286" s="156">
        <f t="shared" si="65"/>
        <v>0</v>
      </c>
      <c r="BG286" s="156">
        <f t="shared" si="66"/>
        <v>0</v>
      </c>
      <c r="BH286" s="156">
        <f t="shared" si="67"/>
        <v>0</v>
      </c>
      <c r="BI286" s="156">
        <f t="shared" si="68"/>
        <v>0</v>
      </c>
      <c r="BJ286" s="14" t="s">
        <v>86</v>
      </c>
      <c r="BK286" s="156">
        <f t="shared" si="69"/>
        <v>0</v>
      </c>
      <c r="BL286" s="14" t="s">
        <v>188</v>
      </c>
      <c r="BM286" s="155" t="s">
        <v>713</v>
      </c>
    </row>
    <row r="287" spans="1:65" s="2" customFormat="1" ht="24" customHeight="1">
      <c r="A287" s="26"/>
      <c r="B287" s="143"/>
      <c r="C287" s="144" t="s">
        <v>714</v>
      </c>
      <c r="D287" s="144" t="s">
        <v>184</v>
      </c>
      <c r="E287" s="145" t="s">
        <v>715</v>
      </c>
      <c r="F287" s="146" t="s">
        <v>716</v>
      </c>
      <c r="G287" s="147" t="s">
        <v>299</v>
      </c>
      <c r="H287" s="148">
        <v>4</v>
      </c>
      <c r="I287" s="149"/>
      <c r="J287" s="149">
        <f t="shared" si="60"/>
        <v>0</v>
      </c>
      <c r="K287" s="150"/>
      <c r="L287" s="27"/>
      <c r="M287" s="151" t="s">
        <v>1</v>
      </c>
      <c r="N287" s="152" t="s">
        <v>39</v>
      </c>
      <c r="O287" s="153">
        <v>6.0999999999999999E-2</v>
      </c>
      <c r="P287" s="153">
        <f t="shared" si="61"/>
        <v>0.24399999999999999</v>
      </c>
      <c r="Q287" s="153">
        <v>0</v>
      </c>
      <c r="R287" s="153">
        <f t="shared" si="62"/>
        <v>0</v>
      </c>
      <c r="S287" s="153">
        <v>1.6E-2</v>
      </c>
      <c r="T287" s="154">
        <f t="shared" si="63"/>
        <v>6.4000000000000001E-2</v>
      </c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R287" s="155" t="s">
        <v>188</v>
      </c>
      <c r="AT287" s="155" t="s">
        <v>184</v>
      </c>
      <c r="AU287" s="155" t="s">
        <v>86</v>
      </c>
      <c r="AY287" s="14" t="s">
        <v>182</v>
      </c>
      <c r="BE287" s="156">
        <f t="shared" si="64"/>
        <v>0</v>
      </c>
      <c r="BF287" s="156">
        <f t="shared" si="65"/>
        <v>0</v>
      </c>
      <c r="BG287" s="156">
        <f t="shared" si="66"/>
        <v>0</v>
      </c>
      <c r="BH287" s="156">
        <f t="shared" si="67"/>
        <v>0</v>
      </c>
      <c r="BI287" s="156">
        <f t="shared" si="68"/>
        <v>0</v>
      </c>
      <c r="BJ287" s="14" t="s">
        <v>86</v>
      </c>
      <c r="BK287" s="156">
        <f t="shared" si="69"/>
        <v>0</v>
      </c>
      <c r="BL287" s="14" t="s">
        <v>188</v>
      </c>
      <c r="BM287" s="155" t="s">
        <v>717</v>
      </c>
    </row>
    <row r="288" spans="1:65" s="2" customFormat="1" ht="24" customHeight="1">
      <c r="A288" s="26"/>
      <c r="B288" s="143"/>
      <c r="C288" s="144" t="s">
        <v>718</v>
      </c>
      <c r="D288" s="144" t="s">
        <v>184</v>
      </c>
      <c r="E288" s="145" t="s">
        <v>719</v>
      </c>
      <c r="F288" s="146" t="s">
        <v>720</v>
      </c>
      <c r="G288" s="147" t="s">
        <v>299</v>
      </c>
      <c r="H288" s="148">
        <v>14</v>
      </c>
      <c r="I288" s="149"/>
      <c r="J288" s="149">
        <f t="shared" si="60"/>
        <v>0</v>
      </c>
      <c r="K288" s="150"/>
      <c r="L288" s="27"/>
      <c r="M288" s="151" t="s">
        <v>1</v>
      </c>
      <c r="N288" s="152" t="s">
        <v>39</v>
      </c>
      <c r="O288" s="153">
        <v>4.9000000000000002E-2</v>
      </c>
      <c r="P288" s="153">
        <f t="shared" si="61"/>
        <v>0.68600000000000005</v>
      </c>
      <c r="Q288" s="153">
        <v>0</v>
      </c>
      <c r="R288" s="153">
        <f t="shared" si="62"/>
        <v>0</v>
      </c>
      <c r="S288" s="153">
        <v>2.4E-2</v>
      </c>
      <c r="T288" s="154">
        <f t="shared" si="63"/>
        <v>0.33600000000000002</v>
      </c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R288" s="155" t="s">
        <v>188</v>
      </c>
      <c r="AT288" s="155" t="s">
        <v>184</v>
      </c>
      <c r="AU288" s="155" t="s">
        <v>86</v>
      </c>
      <c r="AY288" s="14" t="s">
        <v>182</v>
      </c>
      <c r="BE288" s="156">
        <f t="shared" si="64"/>
        <v>0</v>
      </c>
      <c r="BF288" s="156">
        <f t="shared" si="65"/>
        <v>0</v>
      </c>
      <c r="BG288" s="156">
        <f t="shared" si="66"/>
        <v>0</v>
      </c>
      <c r="BH288" s="156">
        <f t="shared" si="67"/>
        <v>0</v>
      </c>
      <c r="BI288" s="156">
        <f t="shared" si="68"/>
        <v>0</v>
      </c>
      <c r="BJ288" s="14" t="s">
        <v>86</v>
      </c>
      <c r="BK288" s="156">
        <f t="shared" si="69"/>
        <v>0</v>
      </c>
      <c r="BL288" s="14" t="s">
        <v>188</v>
      </c>
      <c r="BM288" s="155" t="s">
        <v>721</v>
      </c>
    </row>
    <row r="289" spans="1:65" s="2" customFormat="1" ht="24" customHeight="1">
      <c r="A289" s="26"/>
      <c r="B289" s="143"/>
      <c r="C289" s="144" t="s">
        <v>722</v>
      </c>
      <c r="D289" s="144" t="s">
        <v>184</v>
      </c>
      <c r="E289" s="145" t="s">
        <v>723</v>
      </c>
      <c r="F289" s="146" t="s">
        <v>724</v>
      </c>
      <c r="G289" s="147" t="s">
        <v>187</v>
      </c>
      <c r="H289" s="148">
        <v>10.16</v>
      </c>
      <c r="I289" s="149"/>
      <c r="J289" s="149">
        <f t="shared" si="60"/>
        <v>0</v>
      </c>
      <c r="K289" s="150"/>
      <c r="L289" s="27"/>
      <c r="M289" s="151" t="s">
        <v>1</v>
      </c>
      <c r="N289" s="152" t="s">
        <v>39</v>
      </c>
      <c r="O289" s="153">
        <v>0.29899999999999999</v>
      </c>
      <c r="P289" s="153">
        <f t="shared" si="61"/>
        <v>3.0378400000000001</v>
      </c>
      <c r="Q289" s="153">
        <v>0</v>
      </c>
      <c r="R289" s="153">
        <f t="shared" si="62"/>
        <v>0</v>
      </c>
      <c r="S289" s="153">
        <v>3.1E-2</v>
      </c>
      <c r="T289" s="154">
        <f t="shared" si="63"/>
        <v>0.31496000000000002</v>
      </c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R289" s="155" t="s">
        <v>188</v>
      </c>
      <c r="AT289" s="155" t="s">
        <v>184</v>
      </c>
      <c r="AU289" s="155" t="s">
        <v>86</v>
      </c>
      <c r="AY289" s="14" t="s">
        <v>182</v>
      </c>
      <c r="BE289" s="156">
        <f t="shared" si="64"/>
        <v>0</v>
      </c>
      <c r="BF289" s="156">
        <f t="shared" si="65"/>
        <v>0</v>
      </c>
      <c r="BG289" s="156">
        <f t="shared" si="66"/>
        <v>0</v>
      </c>
      <c r="BH289" s="156">
        <f t="shared" si="67"/>
        <v>0</v>
      </c>
      <c r="BI289" s="156">
        <f t="shared" si="68"/>
        <v>0</v>
      </c>
      <c r="BJ289" s="14" t="s">
        <v>86</v>
      </c>
      <c r="BK289" s="156">
        <f t="shared" si="69"/>
        <v>0</v>
      </c>
      <c r="BL289" s="14" t="s">
        <v>188</v>
      </c>
      <c r="BM289" s="155" t="s">
        <v>725</v>
      </c>
    </row>
    <row r="290" spans="1:65" s="2" customFormat="1" ht="24" customHeight="1">
      <c r="A290" s="26"/>
      <c r="B290" s="143"/>
      <c r="C290" s="144" t="s">
        <v>726</v>
      </c>
      <c r="D290" s="144" t="s">
        <v>184</v>
      </c>
      <c r="E290" s="145" t="s">
        <v>727</v>
      </c>
      <c r="F290" s="146" t="s">
        <v>728</v>
      </c>
      <c r="G290" s="147" t="s">
        <v>187</v>
      </c>
      <c r="H290" s="148">
        <v>0.70399999999999996</v>
      </c>
      <c r="I290" s="149"/>
      <c r="J290" s="149">
        <f t="shared" si="60"/>
        <v>0</v>
      </c>
      <c r="K290" s="150"/>
      <c r="L290" s="27"/>
      <c r="M290" s="151" t="s">
        <v>1</v>
      </c>
      <c r="N290" s="152" t="s">
        <v>39</v>
      </c>
      <c r="O290" s="153">
        <v>0.93300000000000005</v>
      </c>
      <c r="P290" s="153">
        <f t="shared" si="61"/>
        <v>0.65683199999999997</v>
      </c>
      <c r="Q290" s="153">
        <v>0</v>
      </c>
      <c r="R290" s="153">
        <f t="shared" si="62"/>
        <v>0</v>
      </c>
      <c r="S290" s="153">
        <v>7.4999999999999997E-2</v>
      </c>
      <c r="T290" s="154">
        <f t="shared" si="63"/>
        <v>5.2799999999999993E-2</v>
      </c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R290" s="155" t="s">
        <v>188</v>
      </c>
      <c r="AT290" s="155" t="s">
        <v>184</v>
      </c>
      <c r="AU290" s="155" t="s">
        <v>86</v>
      </c>
      <c r="AY290" s="14" t="s">
        <v>182</v>
      </c>
      <c r="BE290" s="156">
        <f t="shared" si="64"/>
        <v>0</v>
      </c>
      <c r="BF290" s="156">
        <f t="shared" si="65"/>
        <v>0</v>
      </c>
      <c r="BG290" s="156">
        <f t="shared" si="66"/>
        <v>0</v>
      </c>
      <c r="BH290" s="156">
        <f t="shared" si="67"/>
        <v>0</v>
      </c>
      <c r="BI290" s="156">
        <f t="shared" si="68"/>
        <v>0</v>
      </c>
      <c r="BJ290" s="14" t="s">
        <v>86</v>
      </c>
      <c r="BK290" s="156">
        <f t="shared" si="69"/>
        <v>0</v>
      </c>
      <c r="BL290" s="14" t="s">
        <v>188</v>
      </c>
      <c r="BM290" s="155" t="s">
        <v>729</v>
      </c>
    </row>
    <row r="291" spans="1:65" s="2" customFormat="1" ht="24" customHeight="1">
      <c r="A291" s="26"/>
      <c r="B291" s="143"/>
      <c r="C291" s="144" t="s">
        <v>730</v>
      </c>
      <c r="D291" s="144" t="s">
        <v>184</v>
      </c>
      <c r="E291" s="145" t="s">
        <v>731</v>
      </c>
      <c r="F291" s="146" t="s">
        <v>732</v>
      </c>
      <c r="G291" s="147" t="s">
        <v>187</v>
      </c>
      <c r="H291" s="148">
        <v>4.4329999999999998</v>
      </c>
      <c r="I291" s="149"/>
      <c r="J291" s="149">
        <f t="shared" si="60"/>
        <v>0</v>
      </c>
      <c r="K291" s="150"/>
      <c r="L291" s="27"/>
      <c r="M291" s="151" t="s">
        <v>1</v>
      </c>
      <c r="N291" s="152" t="s">
        <v>39</v>
      </c>
      <c r="O291" s="153">
        <v>0.48499999999999999</v>
      </c>
      <c r="P291" s="153">
        <f t="shared" si="61"/>
        <v>2.1500049999999997</v>
      </c>
      <c r="Q291" s="153">
        <v>0</v>
      </c>
      <c r="R291" s="153">
        <f t="shared" si="62"/>
        <v>0</v>
      </c>
      <c r="S291" s="153">
        <v>8.7999999999999995E-2</v>
      </c>
      <c r="T291" s="154">
        <f t="shared" si="63"/>
        <v>0.39010399999999995</v>
      </c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R291" s="155" t="s">
        <v>188</v>
      </c>
      <c r="AT291" s="155" t="s">
        <v>184</v>
      </c>
      <c r="AU291" s="155" t="s">
        <v>86</v>
      </c>
      <c r="AY291" s="14" t="s">
        <v>182</v>
      </c>
      <c r="BE291" s="156">
        <f t="shared" si="64"/>
        <v>0</v>
      </c>
      <c r="BF291" s="156">
        <f t="shared" si="65"/>
        <v>0</v>
      </c>
      <c r="BG291" s="156">
        <f t="shared" si="66"/>
        <v>0</v>
      </c>
      <c r="BH291" s="156">
        <f t="shared" si="67"/>
        <v>0</v>
      </c>
      <c r="BI291" s="156">
        <f t="shared" si="68"/>
        <v>0</v>
      </c>
      <c r="BJ291" s="14" t="s">
        <v>86</v>
      </c>
      <c r="BK291" s="156">
        <f t="shared" si="69"/>
        <v>0</v>
      </c>
      <c r="BL291" s="14" t="s">
        <v>188</v>
      </c>
      <c r="BM291" s="155" t="s">
        <v>733</v>
      </c>
    </row>
    <row r="292" spans="1:65" s="2" customFormat="1" ht="24" customHeight="1">
      <c r="A292" s="26"/>
      <c r="B292" s="143"/>
      <c r="C292" s="144" t="s">
        <v>734</v>
      </c>
      <c r="D292" s="144" t="s">
        <v>184</v>
      </c>
      <c r="E292" s="145" t="s">
        <v>735</v>
      </c>
      <c r="F292" s="146" t="s">
        <v>736</v>
      </c>
      <c r="G292" s="147" t="s">
        <v>187</v>
      </c>
      <c r="H292" s="148">
        <v>6.8239999999999998</v>
      </c>
      <c r="I292" s="149"/>
      <c r="J292" s="149">
        <f t="shared" si="60"/>
        <v>0</v>
      </c>
      <c r="K292" s="150"/>
      <c r="L292" s="27"/>
      <c r="M292" s="151" t="s">
        <v>1</v>
      </c>
      <c r="N292" s="152" t="s">
        <v>39</v>
      </c>
      <c r="O292" s="153">
        <v>0.47599999999999998</v>
      </c>
      <c r="P292" s="153">
        <f t="shared" si="61"/>
        <v>3.248224</v>
      </c>
      <c r="Q292" s="153">
        <v>0</v>
      </c>
      <c r="R292" s="153">
        <f t="shared" si="62"/>
        <v>0</v>
      </c>
      <c r="S292" s="153">
        <v>6.7000000000000004E-2</v>
      </c>
      <c r="T292" s="154">
        <f t="shared" si="63"/>
        <v>0.457208</v>
      </c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R292" s="155" t="s">
        <v>188</v>
      </c>
      <c r="AT292" s="155" t="s">
        <v>184</v>
      </c>
      <c r="AU292" s="155" t="s">
        <v>86</v>
      </c>
      <c r="AY292" s="14" t="s">
        <v>182</v>
      </c>
      <c r="BE292" s="156">
        <f t="shared" si="64"/>
        <v>0</v>
      </c>
      <c r="BF292" s="156">
        <f t="shared" si="65"/>
        <v>0</v>
      </c>
      <c r="BG292" s="156">
        <f t="shared" si="66"/>
        <v>0</v>
      </c>
      <c r="BH292" s="156">
        <f t="shared" si="67"/>
        <v>0</v>
      </c>
      <c r="BI292" s="156">
        <f t="shared" si="68"/>
        <v>0</v>
      </c>
      <c r="BJ292" s="14" t="s">
        <v>86</v>
      </c>
      <c r="BK292" s="156">
        <f t="shared" si="69"/>
        <v>0</v>
      </c>
      <c r="BL292" s="14" t="s">
        <v>188</v>
      </c>
      <c r="BM292" s="155" t="s">
        <v>737</v>
      </c>
    </row>
    <row r="293" spans="1:65" s="2" customFormat="1" ht="24" customHeight="1">
      <c r="A293" s="26"/>
      <c r="B293" s="143"/>
      <c r="C293" s="144" t="s">
        <v>738</v>
      </c>
      <c r="D293" s="144" t="s">
        <v>184</v>
      </c>
      <c r="E293" s="145" t="s">
        <v>739</v>
      </c>
      <c r="F293" s="146" t="s">
        <v>740</v>
      </c>
      <c r="G293" s="147" t="s">
        <v>187</v>
      </c>
      <c r="H293" s="148">
        <v>10.942</v>
      </c>
      <c r="I293" s="149"/>
      <c r="J293" s="149">
        <f t="shared" si="60"/>
        <v>0</v>
      </c>
      <c r="K293" s="150"/>
      <c r="L293" s="27"/>
      <c r="M293" s="151" t="s">
        <v>1</v>
      </c>
      <c r="N293" s="152" t="s">
        <v>39</v>
      </c>
      <c r="O293" s="153">
        <v>0.81</v>
      </c>
      <c r="P293" s="153">
        <f t="shared" si="61"/>
        <v>8.8630200000000006</v>
      </c>
      <c r="Q293" s="153">
        <v>0</v>
      </c>
      <c r="R293" s="153">
        <f t="shared" si="62"/>
        <v>0</v>
      </c>
      <c r="S293" s="153">
        <v>7.5999999999999998E-2</v>
      </c>
      <c r="T293" s="154">
        <f t="shared" si="63"/>
        <v>0.831592</v>
      </c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R293" s="155" t="s">
        <v>188</v>
      </c>
      <c r="AT293" s="155" t="s">
        <v>184</v>
      </c>
      <c r="AU293" s="155" t="s">
        <v>86</v>
      </c>
      <c r="AY293" s="14" t="s">
        <v>182</v>
      </c>
      <c r="BE293" s="156">
        <f t="shared" si="64"/>
        <v>0</v>
      </c>
      <c r="BF293" s="156">
        <f t="shared" si="65"/>
        <v>0</v>
      </c>
      <c r="BG293" s="156">
        <f t="shared" si="66"/>
        <v>0</v>
      </c>
      <c r="BH293" s="156">
        <f t="shared" si="67"/>
        <v>0</v>
      </c>
      <c r="BI293" s="156">
        <f t="shared" si="68"/>
        <v>0</v>
      </c>
      <c r="BJ293" s="14" t="s">
        <v>86</v>
      </c>
      <c r="BK293" s="156">
        <f t="shared" si="69"/>
        <v>0</v>
      </c>
      <c r="BL293" s="14" t="s">
        <v>188</v>
      </c>
      <c r="BM293" s="155" t="s">
        <v>741</v>
      </c>
    </row>
    <row r="294" spans="1:65" s="2" customFormat="1" ht="24" customHeight="1">
      <c r="A294" s="26"/>
      <c r="B294" s="143"/>
      <c r="C294" s="144" t="s">
        <v>742</v>
      </c>
      <c r="D294" s="144" t="s">
        <v>184</v>
      </c>
      <c r="E294" s="145" t="s">
        <v>743</v>
      </c>
      <c r="F294" s="146" t="s">
        <v>744</v>
      </c>
      <c r="G294" s="147" t="s">
        <v>211</v>
      </c>
      <c r="H294" s="148">
        <v>10.451000000000001</v>
      </c>
      <c r="I294" s="149"/>
      <c r="J294" s="149">
        <f t="shared" si="60"/>
        <v>0</v>
      </c>
      <c r="K294" s="150"/>
      <c r="L294" s="27"/>
      <c r="M294" s="151" t="s">
        <v>1</v>
      </c>
      <c r="N294" s="152" t="s">
        <v>39</v>
      </c>
      <c r="O294" s="153">
        <v>4.2140000000000004</v>
      </c>
      <c r="P294" s="153">
        <f t="shared" si="61"/>
        <v>44.040514000000009</v>
      </c>
      <c r="Q294" s="153">
        <v>0</v>
      </c>
      <c r="R294" s="153">
        <f t="shared" si="62"/>
        <v>0</v>
      </c>
      <c r="S294" s="153">
        <v>1.875</v>
      </c>
      <c r="T294" s="154">
        <f t="shared" si="63"/>
        <v>19.595625000000002</v>
      </c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R294" s="155" t="s">
        <v>188</v>
      </c>
      <c r="AT294" s="155" t="s">
        <v>184</v>
      </c>
      <c r="AU294" s="155" t="s">
        <v>86</v>
      </c>
      <c r="AY294" s="14" t="s">
        <v>182</v>
      </c>
      <c r="BE294" s="156">
        <f t="shared" si="64"/>
        <v>0</v>
      </c>
      <c r="BF294" s="156">
        <f t="shared" si="65"/>
        <v>0</v>
      </c>
      <c r="BG294" s="156">
        <f t="shared" si="66"/>
        <v>0</v>
      </c>
      <c r="BH294" s="156">
        <f t="shared" si="67"/>
        <v>0</v>
      </c>
      <c r="BI294" s="156">
        <f t="shared" si="68"/>
        <v>0</v>
      </c>
      <c r="BJ294" s="14" t="s">
        <v>86</v>
      </c>
      <c r="BK294" s="156">
        <f t="shared" si="69"/>
        <v>0</v>
      </c>
      <c r="BL294" s="14" t="s">
        <v>188</v>
      </c>
      <c r="BM294" s="155" t="s">
        <v>745</v>
      </c>
    </row>
    <row r="295" spans="1:65" s="2" customFormat="1" ht="24" customHeight="1">
      <c r="A295" s="26"/>
      <c r="B295" s="143"/>
      <c r="C295" s="144" t="s">
        <v>746</v>
      </c>
      <c r="D295" s="144" t="s">
        <v>184</v>
      </c>
      <c r="E295" s="145" t="s">
        <v>747</v>
      </c>
      <c r="F295" s="146" t="s">
        <v>748</v>
      </c>
      <c r="G295" s="147" t="s">
        <v>299</v>
      </c>
      <c r="H295" s="148">
        <v>6</v>
      </c>
      <c r="I295" s="149"/>
      <c r="J295" s="149">
        <f t="shared" si="60"/>
        <v>0</v>
      </c>
      <c r="K295" s="150"/>
      <c r="L295" s="27"/>
      <c r="M295" s="151" t="s">
        <v>1</v>
      </c>
      <c r="N295" s="152" t="s">
        <v>39</v>
      </c>
      <c r="O295" s="153">
        <v>0.95199999999999996</v>
      </c>
      <c r="P295" s="153">
        <f t="shared" si="61"/>
        <v>5.7119999999999997</v>
      </c>
      <c r="Q295" s="153">
        <v>0</v>
      </c>
      <c r="R295" s="153">
        <f t="shared" si="62"/>
        <v>0</v>
      </c>
      <c r="S295" s="153">
        <v>0.08</v>
      </c>
      <c r="T295" s="154">
        <f t="shared" si="63"/>
        <v>0.48</v>
      </c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R295" s="155" t="s">
        <v>188</v>
      </c>
      <c r="AT295" s="155" t="s">
        <v>184</v>
      </c>
      <c r="AU295" s="155" t="s">
        <v>86</v>
      </c>
      <c r="AY295" s="14" t="s">
        <v>182</v>
      </c>
      <c r="BE295" s="156">
        <f t="shared" si="64"/>
        <v>0</v>
      </c>
      <c r="BF295" s="156">
        <f t="shared" si="65"/>
        <v>0</v>
      </c>
      <c r="BG295" s="156">
        <f t="shared" si="66"/>
        <v>0</v>
      </c>
      <c r="BH295" s="156">
        <f t="shared" si="67"/>
        <v>0</v>
      </c>
      <c r="BI295" s="156">
        <f t="shared" si="68"/>
        <v>0</v>
      </c>
      <c r="BJ295" s="14" t="s">
        <v>86</v>
      </c>
      <c r="BK295" s="156">
        <f t="shared" si="69"/>
        <v>0</v>
      </c>
      <c r="BL295" s="14" t="s">
        <v>188</v>
      </c>
      <c r="BM295" s="155" t="s">
        <v>749</v>
      </c>
    </row>
    <row r="296" spans="1:65" s="2" customFormat="1" ht="36" customHeight="1">
      <c r="A296" s="26"/>
      <c r="B296" s="143"/>
      <c r="C296" s="144" t="s">
        <v>750</v>
      </c>
      <c r="D296" s="144" t="s">
        <v>184</v>
      </c>
      <c r="E296" s="145" t="s">
        <v>751</v>
      </c>
      <c r="F296" s="146" t="s">
        <v>752</v>
      </c>
      <c r="G296" s="147" t="s">
        <v>198</v>
      </c>
      <c r="H296" s="148">
        <v>28.62</v>
      </c>
      <c r="I296" s="149"/>
      <c r="J296" s="149">
        <f t="shared" si="60"/>
        <v>0</v>
      </c>
      <c r="K296" s="150"/>
      <c r="L296" s="27"/>
      <c r="M296" s="151" t="s">
        <v>1</v>
      </c>
      <c r="N296" s="152" t="s">
        <v>39</v>
      </c>
      <c r="O296" s="153">
        <v>1.07751</v>
      </c>
      <c r="P296" s="153">
        <f t="shared" si="61"/>
        <v>30.838336200000001</v>
      </c>
      <c r="Q296" s="153">
        <v>0</v>
      </c>
      <c r="R296" s="153">
        <f t="shared" si="62"/>
        <v>0</v>
      </c>
      <c r="S296" s="153">
        <v>7.0999999999999994E-2</v>
      </c>
      <c r="T296" s="154">
        <f t="shared" si="63"/>
        <v>2.0320199999999997</v>
      </c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R296" s="155" t="s">
        <v>188</v>
      </c>
      <c r="AT296" s="155" t="s">
        <v>184</v>
      </c>
      <c r="AU296" s="155" t="s">
        <v>86</v>
      </c>
      <c r="AY296" s="14" t="s">
        <v>182</v>
      </c>
      <c r="BE296" s="156">
        <f t="shared" si="64"/>
        <v>0</v>
      </c>
      <c r="BF296" s="156">
        <f t="shared" si="65"/>
        <v>0</v>
      </c>
      <c r="BG296" s="156">
        <f t="shared" si="66"/>
        <v>0</v>
      </c>
      <c r="BH296" s="156">
        <f t="shared" si="67"/>
        <v>0</v>
      </c>
      <c r="BI296" s="156">
        <f t="shared" si="68"/>
        <v>0</v>
      </c>
      <c r="BJ296" s="14" t="s">
        <v>86</v>
      </c>
      <c r="BK296" s="156">
        <f t="shared" si="69"/>
        <v>0</v>
      </c>
      <c r="BL296" s="14" t="s">
        <v>188</v>
      </c>
      <c r="BM296" s="155" t="s">
        <v>753</v>
      </c>
    </row>
    <row r="297" spans="1:65" s="2" customFormat="1" ht="24" customHeight="1">
      <c r="A297" s="26"/>
      <c r="B297" s="143"/>
      <c r="C297" s="144" t="s">
        <v>754</v>
      </c>
      <c r="D297" s="144" t="s">
        <v>184</v>
      </c>
      <c r="E297" s="145" t="s">
        <v>755</v>
      </c>
      <c r="F297" s="146" t="s">
        <v>756</v>
      </c>
      <c r="G297" s="147" t="s">
        <v>187</v>
      </c>
      <c r="H297" s="148">
        <v>125.887</v>
      </c>
      <c r="I297" s="149"/>
      <c r="J297" s="149">
        <f t="shared" si="60"/>
        <v>0</v>
      </c>
      <c r="K297" s="150"/>
      <c r="L297" s="27"/>
      <c r="M297" s="151" t="s">
        <v>1</v>
      </c>
      <c r="N297" s="152" t="s">
        <v>39</v>
      </c>
      <c r="O297" s="153">
        <v>0.28399999999999997</v>
      </c>
      <c r="P297" s="153">
        <f t="shared" si="61"/>
        <v>35.751908</v>
      </c>
      <c r="Q297" s="153">
        <v>0</v>
      </c>
      <c r="R297" s="153">
        <f t="shared" si="62"/>
        <v>0</v>
      </c>
      <c r="S297" s="153">
        <v>6.8000000000000005E-2</v>
      </c>
      <c r="T297" s="154">
        <f t="shared" si="63"/>
        <v>8.5603160000000003</v>
      </c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R297" s="155" t="s">
        <v>188</v>
      </c>
      <c r="AT297" s="155" t="s">
        <v>184</v>
      </c>
      <c r="AU297" s="155" t="s">
        <v>86</v>
      </c>
      <c r="AY297" s="14" t="s">
        <v>182</v>
      </c>
      <c r="BE297" s="156">
        <f t="shared" si="64"/>
        <v>0</v>
      </c>
      <c r="BF297" s="156">
        <f t="shared" si="65"/>
        <v>0</v>
      </c>
      <c r="BG297" s="156">
        <f t="shared" si="66"/>
        <v>0</v>
      </c>
      <c r="BH297" s="156">
        <f t="shared" si="67"/>
        <v>0</v>
      </c>
      <c r="BI297" s="156">
        <f t="shared" si="68"/>
        <v>0</v>
      </c>
      <c r="BJ297" s="14" t="s">
        <v>86</v>
      </c>
      <c r="BK297" s="156">
        <f t="shared" si="69"/>
        <v>0</v>
      </c>
      <c r="BL297" s="14" t="s">
        <v>188</v>
      </c>
      <c r="BM297" s="155" t="s">
        <v>757</v>
      </c>
    </row>
    <row r="298" spans="1:65" s="2" customFormat="1" ht="16.5" customHeight="1">
      <c r="A298" s="26"/>
      <c r="B298" s="143"/>
      <c r="C298" s="144" t="s">
        <v>758</v>
      </c>
      <c r="D298" s="144" t="s">
        <v>184</v>
      </c>
      <c r="E298" s="145" t="s">
        <v>759</v>
      </c>
      <c r="F298" s="146" t="s">
        <v>760</v>
      </c>
      <c r="G298" s="147" t="s">
        <v>293</v>
      </c>
      <c r="H298" s="148">
        <v>154.376</v>
      </c>
      <c r="I298" s="149"/>
      <c r="J298" s="149">
        <f t="shared" si="60"/>
        <v>0</v>
      </c>
      <c r="K298" s="150"/>
      <c r="L298" s="27"/>
      <c r="M298" s="151" t="s">
        <v>1</v>
      </c>
      <c r="N298" s="152" t="s">
        <v>39</v>
      </c>
      <c r="O298" s="153">
        <v>0.59799999999999998</v>
      </c>
      <c r="P298" s="153">
        <f t="shared" si="61"/>
        <v>92.316847999999993</v>
      </c>
      <c r="Q298" s="153">
        <v>0</v>
      </c>
      <c r="R298" s="153">
        <f t="shared" si="62"/>
        <v>0</v>
      </c>
      <c r="S298" s="153">
        <v>0</v>
      </c>
      <c r="T298" s="154">
        <f t="shared" si="63"/>
        <v>0</v>
      </c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R298" s="155" t="s">
        <v>188</v>
      </c>
      <c r="AT298" s="155" t="s">
        <v>184</v>
      </c>
      <c r="AU298" s="155" t="s">
        <v>86</v>
      </c>
      <c r="AY298" s="14" t="s">
        <v>182</v>
      </c>
      <c r="BE298" s="156">
        <f t="shared" si="64"/>
        <v>0</v>
      </c>
      <c r="BF298" s="156">
        <f t="shared" si="65"/>
        <v>0</v>
      </c>
      <c r="BG298" s="156">
        <f t="shared" si="66"/>
        <v>0</v>
      </c>
      <c r="BH298" s="156">
        <f t="shared" si="67"/>
        <v>0</v>
      </c>
      <c r="BI298" s="156">
        <f t="shared" si="68"/>
        <v>0</v>
      </c>
      <c r="BJ298" s="14" t="s">
        <v>86</v>
      </c>
      <c r="BK298" s="156">
        <f t="shared" si="69"/>
        <v>0</v>
      </c>
      <c r="BL298" s="14" t="s">
        <v>188</v>
      </c>
      <c r="BM298" s="155" t="s">
        <v>761</v>
      </c>
    </row>
    <row r="299" spans="1:65" s="2" customFormat="1" ht="24" customHeight="1">
      <c r="A299" s="26"/>
      <c r="B299" s="143"/>
      <c r="C299" s="144" t="s">
        <v>762</v>
      </c>
      <c r="D299" s="144" t="s">
        <v>184</v>
      </c>
      <c r="E299" s="145" t="s">
        <v>763</v>
      </c>
      <c r="F299" s="146" t="s">
        <v>764</v>
      </c>
      <c r="G299" s="147" t="s">
        <v>293</v>
      </c>
      <c r="H299" s="148">
        <v>2161.2640000000001</v>
      </c>
      <c r="I299" s="149"/>
      <c r="J299" s="149">
        <f t="shared" si="60"/>
        <v>0</v>
      </c>
      <c r="K299" s="150"/>
      <c r="L299" s="27"/>
      <c r="M299" s="151" t="s">
        <v>1</v>
      </c>
      <c r="N299" s="152" t="s">
        <v>39</v>
      </c>
      <c r="O299" s="153">
        <v>7.0000000000000001E-3</v>
      </c>
      <c r="P299" s="153">
        <f t="shared" si="61"/>
        <v>15.128848000000001</v>
      </c>
      <c r="Q299" s="153">
        <v>0</v>
      </c>
      <c r="R299" s="153">
        <f t="shared" si="62"/>
        <v>0</v>
      </c>
      <c r="S299" s="153">
        <v>0</v>
      </c>
      <c r="T299" s="154">
        <f t="shared" si="63"/>
        <v>0</v>
      </c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R299" s="155" t="s">
        <v>188</v>
      </c>
      <c r="AT299" s="155" t="s">
        <v>184</v>
      </c>
      <c r="AU299" s="155" t="s">
        <v>86</v>
      </c>
      <c r="AY299" s="14" t="s">
        <v>182</v>
      </c>
      <c r="BE299" s="156">
        <f t="shared" si="64"/>
        <v>0</v>
      </c>
      <c r="BF299" s="156">
        <f t="shared" si="65"/>
        <v>0</v>
      </c>
      <c r="BG299" s="156">
        <f t="shared" si="66"/>
        <v>0</v>
      </c>
      <c r="BH299" s="156">
        <f t="shared" si="67"/>
        <v>0</v>
      </c>
      <c r="BI299" s="156">
        <f t="shared" si="68"/>
        <v>0</v>
      </c>
      <c r="BJ299" s="14" t="s">
        <v>86</v>
      </c>
      <c r="BK299" s="156">
        <f t="shared" si="69"/>
        <v>0</v>
      </c>
      <c r="BL299" s="14" t="s">
        <v>188</v>
      </c>
      <c r="BM299" s="155" t="s">
        <v>765</v>
      </c>
    </row>
    <row r="300" spans="1:65" s="2" customFormat="1" ht="24" customHeight="1">
      <c r="A300" s="26"/>
      <c r="B300" s="143"/>
      <c r="C300" s="144" t="s">
        <v>766</v>
      </c>
      <c r="D300" s="144" t="s">
        <v>184</v>
      </c>
      <c r="E300" s="145" t="s">
        <v>767</v>
      </c>
      <c r="F300" s="146" t="s">
        <v>768</v>
      </c>
      <c r="G300" s="147" t="s">
        <v>293</v>
      </c>
      <c r="H300" s="148">
        <v>154.376</v>
      </c>
      <c r="I300" s="149"/>
      <c r="J300" s="149">
        <f t="shared" si="60"/>
        <v>0</v>
      </c>
      <c r="K300" s="150"/>
      <c r="L300" s="27"/>
      <c r="M300" s="151" t="s">
        <v>1</v>
      </c>
      <c r="N300" s="152" t="s">
        <v>39</v>
      </c>
      <c r="O300" s="153">
        <v>0.89</v>
      </c>
      <c r="P300" s="153">
        <f t="shared" si="61"/>
        <v>137.39464000000001</v>
      </c>
      <c r="Q300" s="153">
        <v>0</v>
      </c>
      <c r="R300" s="153">
        <f t="shared" si="62"/>
        <v>0</v>
      </c>
      <c r="S300" s="153">
        <v>0</v>
      </c>
      <c r="T300" s="154">
        <f t="shared" si="63"/>
        <v>0</v>
      </c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R300" s="155" t="s">
        <v>188</v>
      </c>
      <c r="AT300" s="155" t="s">
        <v>184</v>
      </c>
      <c r="AU300" s="155" t="s">
        <v>86</v>
      </c>
      <c r="AY300" s="14" t="s">
        <v>182</v>
      </c>
      <c r="BE300" s="156">
        <f t="shared" si="64"/>
        <v>0</v>
      </c>
      <c r="BF300" s="156">
        <f t="shared" si="65"/>
        <v>0</v>
      </c>
      <c r="BG300" s="156">
        <f t="shared" si="66"/>
        <v>0</v>
      </c>
      <c r="BH300" s="156">
        <f t="shared" si="67"/>
        <v>0</v>
      </c>
      <c r="BI300" s="156">
        <f t="shared" si="68"/>
        <v>0</v>
      </c>
      <c r="BJ300" s="14" t="s">
        <v>86</v>
      </c>
      <c r="BK300" s="156">
        <f t="shared" si="69"/>
        <v>0</v>
      </c>
      <c r="BL300" s="14" t="s">
        <v>188</v>
      </c>
      <c r="BM300" s="155" t="s">
        <v>769</v>
      </c>
    </row>
    <row r="301" spans="1:65" s="2" customFormat="1" ht="24" customHeight="1">
      <c r="A301" s="26"/>
      <c r="B301" s="143"/>
      <c r="C301" s="144" t="s">
        <v>770</v>
      </c>
      <c r="D301" s="144" t="s">
        <v>184</v>
      </c>
      <c r="E301" s="145" t="s">
        <v>771</v>
      </c>
      <c r="F301" s="146" t="s">
        <v>772</v>
      </c>
      <c r="G301" s="147" t="s">
        <v>293</v>
      </c>
      <c r="H301" s="148">
        <v>154.376</v>
      </c>
      <c r="I301" s="149"/>
      <c r="J301" s="149">
        <f t="shared" si="60"/>
        <v>0</v>
      </c>
      <c r="K301" s="150"/>
      <c r="L301" s="27"/>
      <c r="M301" s="151" t="s">
        <v>1</v>
      </c>
      <c r="N301" s="152" t="s">
        <v>39</v>
      </c>
      <c r="O301" s="153">
        <v>0.1</v>
      </c>
      <c r="P301" s="153">
        <f t="shared" si="61"/>
        <v>15.437600000000002</v>
      </c>
      <c r="Q301" s="153">
        <v>0</v>
      </c>
      <c r="R301" s="153">
        <f t="shared" si="62"/>
        <v>0</v>
      </c>
      <c r="S301" s="153">
        <v>0</v>
      </c>
      <c r="T301" s="154">
        <f t="shared" si="63"/>
        <v>0</v>
      </c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R301" s="155" t="s">
        <v>188</v>
      </c>
      <c r="AT301" s="155" t="s">
        <v>184</v>
      </c>
      <c r="AU301" s="155" t="s">
        <v>86</v>
      </c>
      <c r="AY301" s="14" t="s">
        <v>182</v>
      </c>
      <c r="BE301" s="156">
        <f t="shared" si="64"/>
        <v>0</v>
      </c>
      <c r="BF301" s="156">
        <f t="shared" si="65"/>
        <v>0</v>
      </c>
      <c r="BG301" s="156">
        <f t="shared" si="66"/>
        <v>0</v>
      </c>
      <c r="BH301" s="156">
        <f t="shared" si="67"/>
        <v>0</v>
      </c>
      <c r="BI301" s="156">
        <f t="shared" si="68"/>
        <v>0</v>
      </c>
      <c r="BJ301" s="14" t="s">
        <v>86</v>
      </c>
      <c r="BK301" s="156">
        <f t="shared" si="69"/>
        <v>0</v>
      </c>
      <c r="BL301" s="14" t="s">
        <v>188</v>
      </c>
      <c r="BM301" s="155" t="s">
        <v>773</v>
      </c>
    </row>
    <row r="302" spans="1:65" s="2" customFormat="1" ht="36" customHeight="1">
      <c r="A302" s="26"/>
      <c r="B302" s="143"/>
      <c r="C302" s="144" t="s">
        <v>774</v>
      </c>
      <c r="D302" s="144" t="s">
        <v>184</v>
      </c>
      <c r="E302" s="145" t="s">
        <v>775</v>
      </c>
      <c r="F302" s="146" t="s">
        <v>776</v>
      </c>
      <c r="G302" s="147" t="s">
        <v>293</v>
      </c>
      <c r="H302" s="148">
        <v>154.376</v>
      </c>
      <c r="I302" s="149"/>
      <c r="J302" s="149">
        <f t="shared" si="60"/>
        <v>0</v>
      </c>
      <c r="K302" s="150"/>
      <c r="L302" s="27"/>
      <c r="M302" s="151" t="s">
        <v>1</v>
      </c>
      <c r="N302" s="152" t="s">
        <v>39</v>
      </c>
      <c r="O302" s="153">
        <v>0.26300000000000001</v>
      </c>
      <c r="P302" s="153">
        <f t="shared" si="61"/>
        <v>40.600888000000005</v>
      </c>
      <c r="Q302" s="153">
        <v>0</v>
      </c>
      <c r="R302" s="153">
        <f t="shared" si="62"/>
        <v>0</v>
      </c>
      <c r="S302" s="153">
        <v>0</v>
      </c>
      <c r="T302" s="154">
        <f t="shared" si="63"/>
        <v>0</v>
      </c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R302" s="155" t="s">
        <v>188</v>
      </c>
      <c r="AT302" s="155" t="s">
        <v>184</v>
      </c>
      <c r="AU302" s="155" t="s">
        <v>86</v>
      </c>
      <c r="AY302" s="14" t="s">
        <v>182</v>
      </c>
      <c r="BE302" s="156">
        <f t="shared" si="64"/>
        <v>0</v>
      </c>
      <c r="BF302" s="156">
        <f t="shared" si="65"/>
        <v>0</v>
      </c>
      <c r="BG302" s="156">
        <f t="shared" si="66"/>
        <v>0</v>
      </c>
      <c r="BH302" s="156">
        <f t="shared" si="67"/>
        <v>0</v>
      </c>
      <c r="BI302" s="156">
        <f t="shared" si="68"/>
        <v>0</v>
      </c>
      <c r="BJ302" s="14" t="s">
        <v>86</v>
      </c>
      <c r="BK302" s="156">
        <f t="shared" si="69"/>
        <v>0</v>
      </c>
      <c r="BL302" s="14" t="s">
        <v>188</v>
      </c>
      <c r="BM302" s="155" t="s">
        <v>777</v>
      </c>
    </row>
    <row r="303" spans="1:65" s="2" customFormat="1" ht="24" customHeight="1">
      <c r="A303" s="26"/>
      <c r="B303" s="143"/>
      <c r="C303" s="144" t="s">
        <v>778</v>
      </c>
      <c r="D303" s="144" t="s">
        <v>184</v>
      </c>
      <c r="E303" s="145" t="s">
        <v>779</v>
      </c>
      <c r="F303" s="146" t="s">
        <v>780</v>
      </c>
      <c r="G303" s="147" t="s">
        <v>293</v>
      </c>
      <c r="H303" s="148">
        <v>154.376</v>
      </c>
      <c r="I303" s="149"/>
      <c r="J303" s="149">
        <f t="shared" si="60"/>
        <v>0</v>
      </c>
      <c r="K303" s="150"/>
      <c r="L303" s="27"/>
      <c r="M303" s="151" t="s">
        <v>1</v>
      </c>
      <c r="N303" s="152" t="s">
        <v>39</v>
      </c>
      <c r="O303" s="153">
        <v>0</v>
      </c>
      <c r="P303" s="153">
        <f t="shared" si="61"/>
        <v>0</v>
      </c>
      <c r="Q303" s="153">
        <v>0</v>
      </c>
      <c r="R303" s="153">
        <f t="shared" si="62"/>
        <v>0</v>
      </c>
      <c r="S303" s="153">
        <v>0</v>
      </c>
      <c r="T303" s="154">
        <f t="shared" si="63"/>
        <v>0</v>
      </c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R303" s="155" t="s">
        <v>188</v>
      </c>
      <c r="AT303" s="155" t="s">
        <v>184</v>
      </c>
      <c r="AU303" s="155" t="s">
        <v>86</v>
      </c>
      <c r="AY303" s="14" t="s">
        <v>182</v>
      </c>
      <c r="BE303" s="156">
        <f t="shared" si="64"/>
        <v>0</v>
      </c>
      <c r="BF303" s="156">
        <f t="shared" si="65"/>
        <v>0</v>
      </c>
      <c r="BG303" s="156">
        <f t="shared" si="66"/>
        <v>0</v>
      </c>
      <c r="BH303" s="156">
        <f t="shared" si="67"/>
        <v>0</v>
      </c>
      <c r="BI303" s="156">
        <f t="shared" si="68"/>
        <v>0</v>
      </c>
      <c r="BJ303" s="14" t="s">
        <v>86</v>
      </c>
      <c r="BK303" s="156">
        <f t="shared" si="69"/>
        <v>0</v>
      </c>
      <c r="BL303" s="14" t="s">
        <v>188</v>
      </c>
      <c r="BM303" s="155" t="s">
        <v>781</v>
      </c>
    </row>
    <row r="304" spans="1:65" s="12" customFormat="1" ht="22.9" customHeight="1">
      <c r="B304" s="131"/>
      <c r="D304" s="132" t="s">
        <v>72</v>
      </c>
      <c r="E304" s="141" t="s">
        <v>584</v>
      </c>
      <c r="F304" s="141" t="s">
        <v>782</v>
      </c>
      <c r="J304" s="142">
        <f>BK304</f>
        <v>0</v>
      </c>
      <c r="L304" s="131"/>
      <c r="M304" s="135"/>
      <c r="N304" s="136"/>
      <c r="O304" s="136"/>
      <c r="P304" s="137">
        <f>P305</f>
        <v>1430.8847760000001</v>
      </c>
      <c r="Q304" s="136"/>
      <c r="R304" s="137">
        <f>R305</f>
        <v>0</v>
      </c>
      <c r="S304" s="136"/>
      <c r="T304" s="138">
        <f>T305</f>
        <v>0</v>
      </c>
      <c r="AR304" s="132" t="s">
        <v>80</v>
      </c>
      <c r="AT304" s="139" t="s">
        <v>72</v>
      </c>
      <c r="AU304" s="139" t="s">
        <v>80</v>
      </c>
      <c r="AY304" s="132" t="s">
        <v>182</v>
      </c>
      <c r="BK304" s="140">
        <f>BK305</f>
        <v>0</v>
      </c>
    </row>
    <row r="305" spans="1:65" s="2" customFormat="1" ht="24" customHeight="1">
      <c r="A305" s="26"/>
      <c r="B305" s="143"/>
      <c r="C305" s="144" t="s">
        <v>783</v>
      </c>
      <c r="D305" s="144" t="s">
        <v>184</v>
      </c>
      <c r="E305" s="145" t="s">
        <v>784</v>
      </c>
      <c r="F305" s="173" t="s">
        <v>785</v>
      </c>
      <c r="G305" s="147" t="s">
        <v>293</v>
      </c>
      <c r="H305" s="148">
        <v>580.952</v>
      </c>
      <c r="I305" s="149"/>
      <c r="J305" s="149">
        <f>ROUND(I305*H305,2)</f>
        <v>0</v>
      </c>
      <c r="K305" s="150"/>
      <c r="L305" s="27"/>
      <c r="M305" s="151" t="s">
        <v>1</v>
      </c>
      <c r="N305" s="152" t="s">
        <v>39</v>
      </c>
      <c r="O305" s="153">
        <v>2.4630000000000001</v>
      </c>
      <c r="P305" s="153">
        <f>O305*H305</f>
        <v>1430.8847760000001</v>
      </c>
      <c r="Q305" s="153">
        <v>0</v>
      </c>
      <c r="R305" s="153">
        <f>Q305*H305</f>
        <v>0</v>
      </c>
      <c r="S305" s="153">
        <v>0</v>
      </c>
      <c r="T305" s="154">
        <f>S305*H305</f>
        <v>0</v>
      </c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R305" s="155" t="s">
        <v>188</v>
      </c>
      <c r="AT305" s="155" t="s">
        <v>184</v>
      </c>
      <c r="AU305" s="155" t="s">
        <v>86</v>
      </c>
      <c r="AY305" s="14" t="s">
        <v>182</v>
      </c>
      <c r="BE305" s="156">
        <f>IF(N305="základná",J305,0)</f>
        <v>0</v>
      </c>
      <c r="BF305" s="156">
        <f>IF(N305="znížená",J305,0)</f>
        <v>0</v>
      </c>
      <c r="BG305" s="156">
        <f>IF(N305="zákl. prenesená",J305,0)</f>
        <v>0</v>
      </c>
      <c r="BH305" s="156">
        <f>IF(N305="zníž. prenesená",J305,0)</f>
        <v>0</v>
      </c>
      <c r="BI305" s="156">
        <f>IF(N305="nulová",J305,0)</f>
        <v>0</v>
      </c>
      <c r="BJ305" s="14" t="s">
        <v>86</v>
      </c>
      <c r="BK305" s="156">
        <f>ROUND(I305*H305,2)</f>
        <v>0</v>
      </c>
      <c r="BL305" s="14" t="s">
        <v>188</v>
      </c>
      <c r="BM305" s="155" t="s">
        <v>786</v>
      </c>
    </row>
    <row r="306" spans="1:65" s="12" customFormat="1" ht="25.9" customHeight="1">
      <c r="B306" s="131"/>
      <c r="D306" s="132" t="s">
        <v>72</v>
      </c>
      <c r="E306" s="133" t="s">
        <v>787</v>
      </c>
      <c r="F306" s="133" t="s">
        <v>788</v>
      </c>
      <c r="J306" s="134">
        <f>BK306</f>
        <v>0</v>
      </c>
      <c r="L306" s="131"/>
      <c r="M306" s="135"/>
      <c r="N306" s="136"/>
      <c r="O306" s="136"/>
      <c r="P306" s="137">
        <f>P307+P320+P340+P362+P365+P370+P390+P395+P405+P413+P464+P468+P474+P478+P483+P490</f>
        <v>1908.4193750100001</v>
      </c>
      <c r="Q306" s="136"/>
      <c r="R306" s="137">
        <f>R307+R320+R340+R362+R365+R370+R390+R395+R405+R413+R464+R468+R474+R478+R483+R490</f>
        <v>40.834081149999996</v>
      </c>
      <c r="S306" s="136"/>
      <c r="T306" s="138">
        <f>T307+T320+T340+T362+T365+T370+T390+T395+T405+T413+T464+T468+T474+T478+T483+T490</f>
        <v>3.7650900999999997</v>
      </c>
      <c r="AR306" s="132" t="s">
        <v>86</v>
      </c>
      <c r="AT306" s="139" t="s">
        <v>72</v>
      </c>
      <c r="AU306" s="139" t="s">
        <v>73</v>
      </c>
      <c r="AY306" s="132" t="s">
        <v>182</v>
      </c>
      <c r="BK306" s="140">
        <f>BK307+BK320+BK340+BK362+BK365+BK370+BK390+BK395+BK405+BK413+BK464+BK468+BK474+BK478+BK483+BK490</f>
        <v>0</v>
      </c>
    </row>
    <row r="307" spans="1:65" s="12" customFormat="1" ht="22.9" customHeight="1">
      <c r="B307" s="131"/>
      <c r="D307" s="132" t="s">
        <v>72</v>
      </c>
      <c r="E307" s="141" t="s">
        <v>789</v>
      </c>
      <c r="F307" s="141" t="s">
        <v>790</v>
      </c>
      <c r="J307" s="142">
        <f>BK307</f>
        <v>0</v>
      </c>
      <c r="L307" s="131"/>
      <c r="M307" s="135"/>
      <c r="N307" s="136"/>
      <c r="O307" s="136"/>
      <c r="P307" s="137">
        <f>SUM(P308:P319)</f>
        <v>57.060940710000004</v>
      </c>
      <c r="Q307" s="136"/>
      <c r="R307" s="137">
        <f>SUM(R308:R319)</f>
        <v>1.3897520499999998</v>
      </c>
      <c r="S307" s="136"/>
      <c r="T307" s="138">
        <f>SUM(T308:T319)</f>
        <v>0</v>
      </c>
      <c r="AR307" s="132" t="s">
        <v>86</v>
      </c>
      <c r="AT307" s="139" t="s">
        <v>72</v>
      </c>
      <c r="AU307" s="139" t="s">
        <v>80</v>
      </c>
      <c r="AY307" s="132" t="s">
        <v>182</v>
      </c>
      <c r="BK307" s="140">
        <f>SUM(BK308:BK319)</f>
        <v>0</v>
      </c>
    </row>
    <row r="308" spans="1:65" s="2" customFormat="1" ht="24" customHeight="1">
      <c r="A308" s="26"/>
      <c r="B308" s="143"/>
      <c r="C308" s="144" t="s">
        <v>791</v>
      </c>
      <c r="D308" s="144" t="s">
        <v>184</v>
      </c>
      <c r="E308" s="145" t="s">
        <v>792</v>
      </c>
      <c r="F308" s="146" t="s">
        <v>793</v>
      </c>
      <c r="G308" s="147" t="s">
        <v>187</v>
      </c>
      <c r="H308" s="148">
        <v>202.25</v>
      </c>
      <c r="I308" s="149"/>
      <c r="J308" s="149">
        <f t="shared" ref="J308:J319" si="70">ROUND(I308*H308,2)</f>
        <v>0</v>
      </c>
      <c r="K308" s="150"/>
      <c r="L308" s="27"/>
      <c r="M308" s="151" t="s">
        <v>1</v>
      </c>
      <c r="N308" s="152" t="s">
        <v>39</v>
      </c>
      <c r="O308" s="153">
        <v>1.303E-2</v>
      </c>
      <c r="P308" s="153">
        <f t="shared" ref="P308:P319" si="71">O308*H308</f>
        <v>2.6353175000000002</v>
      </c>
      <c r="Q308" s="153">
        <v>0</v>
      </c>
      <c r="R308" s="153">
        <f t="shared" ref="R308:R319" si="72">Q308*H308</f>
        <v>0</v>
      </c>
      <c r="S308" s="153">
        <v>0</v>
      </c>
      <c r="T308" s="154">
        <f t="shared" ref="T308:T319" si="73">S308*H308</f>
        <v>0</v>
      </c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R308" s="155" t="s">
        <v>245</v>
      </c>
      <c r="AT308" s="155" t="s">
        <v>184</v>
      </c>
      <c r="AU308" s="155" t="s">
        <v>86</v>
      </c>
      <c r="AY308" s="14" t="s">
        <v>182</v>
      </c>
      <c r="BE308" s="156">
        <f t="shared" ref="BE308:BE319" si="74">IF(N308="základná",J308,0)</f>
        <v>0</v>
      </c>
      <c r="BF308" s="156">
        <f t="shared" ref="BF308:BF319" si="75">IF(N308="znížená",J308,0)</f>
        <v>0</v>
      </c>
      <c r="BG308" s="156">
        <f t="shared" ref="BG308:BG319" si="76">IF(N308="zákl. prenesená",J308,0)</f>
        <v>0</v>
      </c>
      <c r="BH308" s="156">
        <f t="shared" ref="BH308:BH319" si="77">IF(N308="zníž. prenesená",J308,0)</f>
        <v>0</v>
      </c>
      <c r="BI308" s="156">
        <f t="shared" ref="BI308:BI319" si="78">IF(N308="nulová",J308,0)</f>
        <v>0</v>
      </c>
      <c r="BJ308" s="14" t="s">
        <v>86</v>
      </c>
      <c r="BK308" s="156">
        <f t="shared" ref="BK308:BK319" si="79">ROUND(I308*H308,2)</f>
        <v>0</v>
      </c>
      <c r="BL308" s="14" t="s">
        <v>245</v>
      </c>
      <c r="BM308" s="155" t="s">
        <v>794</v>
      </c>
    </row>
    <row r="309" spans="1:65" s="2" customFormat="1" ht="16.5" customHeight="1">
      <c r="A309" s="26"/>
      <c r="B309" s="143"/>
      <c r="C309" s="157" t="s">
        <v>795</v>
      </c>
      <c r="D309" s="157" t="s">
        <v>246</v>
      </c>
      <c r="E309" s="158" t="s">
        <v>796</v>
      </c>
      <c r="F309" s="159" t="s">
        <v>797</v>
      </c>
      <c r="G309" s="160" t="s">
        <v>293</v>
      </c>
      <c r="H309" s="161">
        <v>6.0999999999999999E-2</v>
      </c>
      <c r="I309" s="162"/>
      <c r="J309" s="162">
        <f t="shared" si="70"/>
        <v>0</v>
      </c>
      <c r="K309" s="163"/>
      <c r="L309" s="164"/>
      <c r="M309" s="165" t="s">
        <v>1</v>
      </c>
      <c r="N309" s="166" t="s">
        <v>39</v>
      </c>
      <c r="O309" s="153">
        <v>0</v>
      </c>
      <c r="P309" s="153">
        <f t="shared" si="71"/>
        <v>0</v>
      </c>
      <c r="Q309" s="153">
        <v>1</v>
      </c>
      <c r="R309" s="153">
        <f t="shared" si="72"/>
        <v>6.0999999999999999E-2</v>
      </c>
      <c r="S309" s="153">
        <v>0</v>
      </c>
      <c r="T309" s="154">
        <f t="shared" si="73"/>
        <v>0</v>
      </c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R309" s="155" t="s">
        <v>313</v>
      </c>
      <c r="AT309" s="155" t="s">
        <v>246</v>
      </c>
      <c r="AU309" s="155" t="s">
        <v>86</v>
      </c>
      <c r="AY309" s="14" t="s">
        <v>182</v>
      </c>
      <c r="BE309" s="156">
        <f t="shared" si="74"/>
        <v>0</v>
      </c>
      <c r="BF309" s="156">
        <f t="shared" si="75"/>
        <v>0</v>
      </c>
      <c r="BG309" s="156">
        <f t="shared" si="76"/>
        <v>0</v>
      </c>
      <c r="BH309" s="156">
        <f t="shared" si="77"/>
        <v>0</v>
      </c>
      <c r="BI309" s="156">
        <f t="shared" si="78"/>
        <v>0</v>
      </c>
      <c r="BJ309" s="14" t="s">
        <v>86</v>
      </c>
      <c r="BK309" s="156">
        <f t="shared" si="79"/>
        <v>0</v>
      </c>
      <c r="BL309" s="14" t="s">
        <v>245</v>
      </c>
      <c r="BM309" s="155" t="s">
        <v>798</v>
      </c>
    </row>
    <row r="310" spans="1:65" s="2" customFormat="1" ht="24" customHeight="1">
      <c r="A310" s="26"/>
      <c r="B310" s="143"/>
      <c r="C310" s="144" t="s">
        <v>799</v>
      </c>
      <c r="D310" s="144" t="s">
        <v>184</v>
      </c>
      <c r="E310" s="145" t="s">
        <v>800</v>
      </c>
      <c r="F310" s="146" t="s">
        <v>801</v>
      </c>
      <c r="G310" s="147" t="s">
        <v>187</v>
      </c>
      <c r="H310" s="148">
        <v>21.12</v>
      </c>
      <c r="I310" s="149"/>
      <c r="J310" s="149">
        <f t="shared" si="70"/>
        <v>0</v>
      </c>
      <c r="K310" s="150"/>
      <c r="L310" s="27"/>
      <c r="M310" s="151" t="s">
        <v>1</v>
      </c>
      <c r="N310" s="152" t="s">
        <v>39</v>
      </c>
      <c r="O310" s="153">
        <v>1.6029999999999999E-2</v>
      </c>
      <c r="P310" s="153">
        <f t="shared" si="71"/>
        <v>0.33855360000000001</v>
      </c>
      <c r="Q310" s="153">
        <v>0</v>
      </c>
      <c r="R310" s="153">
        <f t="shared" si="72"/>
        <v>0</v>
      </c>
      <c r="S310" s="153">
        <v>0</v>
      </c>
      <c r="T310" s="154">
        <f t="shared" si="73"/>
        <v>0</v>
      </c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R310" s="155" t="s">
        <v>245</v>
      </c>
      <c r="AT310" s="155" t="s">
        <v>184</v>
      </c>
      <c r="AU310" s="155" t="s">
        <v>86</v>
      </c>
      <c r="AY310" s="14" t="s">
        <v>182</v>
      </c>
      <c r="BE310" s="156">
        <f t="shared" si="74"/>
        <v>0</v>
      </c>
      <c r="BF310" s="156">
        <f t="shared" si="75"/>
        <v>0</v>
      </c>
      <c r="BG310" s="156">
        <f t="shared" si="76"/>
        <v>0</v>
      </c>
      <c r="BH310" s="156">
        <f t="shared" si="77"/>
        <v>0</v>
      </c>
      <c r="BI310" s="156">
        <f t="shared" si="78"/>
        <v>0</v>
      </c>
      <c r="BJ310" s="14" t="s">
        <v>86</v>
      </c>
      <c r="BK310" s="156">
        <f t="shared" si="79"/>
        <v>0</v>
      </c>
      <c r="BL310" s="14" t="s">
        <v>245</v>
      </c>
      <c r="BM310" s="155" t="s">
        <v>802</v>
      </c>
    </row>
    <row r="311" spans="1:65" s="2" customFormat="1" ht="16.5" customHeight="1">
      <c r="A311" s="26"/>
      <c r="B311" s="143"/>
      <c r="C311" s="157" t="s">
        <v>803</v>
      </c>
      <c r="D311" s="157" t="s">
        <v>246</v>
      </c>
      <c r="E311" s="158" t="s">
        <v>796</v>
      </c>
      <c r="F311" s="159" t="s">
        <v>797</v>
      </c>
      <c r="G311" s="160" t="s">
        <v>293</v>
      </c>
      <c r="H311" s="161">
        <v>7.0000000000000001E-3</v>
      </c>
      <c r="I311" s="162"/>
      <c r="J311" s="162">
        <f t="shared" si="70"/>
        <v>0</v>
      </c>
      <c r="K311" s="163"/>
      <c r="L311" s="164"/>
      <c r="M311" s="165" t="s">
        <v>1</v>
      </c>
      <c r="N311" s="166" t="s">
        <v>39</v>
      </c>
      <c r="O311" s="153">
        <v>0</v>
      </c>
      <c r="P311" s="153">
        <f t="shared" si="71"/>
        <v>0</v>
      </c>
      <c r="Q311" s="153">
        <v>1</v>
      </c>
      <c r="R311" s="153">
        <f t="shared" si="72"/>
        <v>7.0000000000000001E-3</v>
      </c>
      <c r="S311" s="153">
        <v>0</v>
      </c>
      <c r="T311" s="154">
        <f t="shared" si="73"/>
        <v>0</v>
      </c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R311" s="155" t="s">
        <v>313</v>
      </c>
      <c r="AT311" s="155" t="s">
        <v>246</v>
      </c>
      <c r="AU311" s="155" t="s">
        <v>86</v>
      </c>
      <c r="AY311" s="14" t="s">
        <v>182</v>
      </c>
      <c r="BE311" s="156">
        <f t="shared" si="74"/>
        <v>0</v>
      </c>
      <c r="BF311" s="156">
        <f t="shared" si="75"/>
        <v>0</v>
      </c>
      <c r="BG311" s="156">
        <f t="shared" si="76"/>
        <v>0</v>
      </c>
      <c r="BH311" s="156">
        <f t="shared" si="77"/>
        <v>0</v>
      </c>
      <c r="BI311" s="156">
        <f t="shared" si="78"/>
        <v>0</v>
      </c>
      <c r="BJ311" s="14" t="s">
        <v>86</v>
      </c>
      <c r="BK311" s="156">
        <f t="shared" si="79"/>
        <v>0</v>
      </c>
      <c r="BL311" s="14" t="s">
        <v>245</v>
      </c>
      <c r="BM311" s="155" t="s">
        <v>804</v>
      </c>
    </row>
    <row r="312" spans="1:65" s="2" customFormat="1" ht="24" customHeight="1">
      <c r="A312" s="26"/>
      <c r="B312" s="143"/>
      <c r="C312" s="144" t="s">
        <v>805</v>
      </c>
      <c r="D312" s="144" t="s">
        <v>184</v>
      </c>
      <c r="E312" s="145" t="s">
        <v>806</v>
      </c>
      <c r="F312" s="146" t="s">
        <v>807</v>
      </c>
      <c r="G312" s="147" t="s">
        <v>187</v>
      </c>
      <c r="H312" s="148">
        <v>202.25</v>
      </c>
      <c r="I312" s="149"/>
      <c r="J312" s="149">
        <f t="shared" si="70"/>
        <v>0</v>
      </c>
      <c r="K312" s="150"/>
      <c r="L312" s="27"/>
      <c r="M312" s="151" t="s">
        <v>1</v>
      </c>
      <c r="N312" s="152" t="s">
        <v>39</v>
      </c>
      <c r="O312" s="153">
        <v>0.21099000000000001</v>
      </c>
      <c r="P312" s="153">
        <f t="shared" si="71"/>
        <v>42.672727500000001</v>
      </c>
      <c r="Q312" s="153">
        <v>5.4000000000000001E-4</v>
      </c>
      <c r="R312" s="153">
        <f t="shared" si="72"/>
        <v>0.10921500000000001</v>
      </c>
      <c r="S312" s="153">
        <v>0</v>
      </c>
      <c r="T312" s="154">
        <f t="shared" si="73"/>
        <v>0</v>
      </c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R312" s="155" t="s">
        <v>245</v>
      </c>
      <c r="AT312" s="155" t="s">
        <v>184</v>
      </c>
      <c r="AU312" s="155" t="s">
        <v>86</v>
      </c>
      <c r="AY312" s="14" t="s">
        <v>182</v>
      </c>
      <c r="BE312" s="156">
        <f t="shared" si="74"/>
        <v>0</v>
      </c>
      <c r="BF312" s="156">
        <f t="shared" si="75"/>
        <v>0</v>
      </c>
      <c r="BG312" s="156">
        <f t="shared" si="76"/>
        <v>0</v>
      </c>
      <c r="BH312" s="156">
        <f t="shared" si="77"/>
        <v>0</v>
      </c>
      <c r="BI312" s="156">
        <f t="shared" si="78"/>
        <v>0</v>
      </c>
      <c r="BJ312" s="14" t="s">
        <v>86</v>
      </c>
      <c r="BK312" s="156">
        <f t="shared" si="79"/>
        <v>0</v>
      </c>
      <c r="BL312" s="14" t="s">
        <v>245</v>
      </c>
      <c r="BM312" s="155" t="s">
        <v>808</v>
      </c>
    </row>
    <row r="313" spans="1:65" s="2" customFormat="1" ht="16.5" customHeight="1">
      <c r="A313" s="26"/>
      <c r="B313" s="143"/>
      <c r="C313" s="157" t="s">
        <v>809</v>
      </c>
      <c r="D313" s="157" t="s">
        <v>246</v>
      </c>
      <c r="E313" s="158" t="s">
        <v>810</v>
      </c>
      <c r="F313" s="159" t="s">
        <v>811</v>
      </c>
      <c r="G313" s="160" t="s">
        <v>187</v>
      </c>
      <c r="H313" s="161">
        <v>232.58799999999999</v>
      </c>
      <c r="I313" s="162"/>
      <c r="J313" s="162">
        <f t="shared" si="70"/>
        <v>0</v>
      </c>
      <c r="K313" s="163"/>
      <c r="L313" s="164"/>
      <c r="M313" s="165" t="s">
        <v>1</v>
      </c>
      <c r="N313" s="166" t="s">
        <v>39</v>
      </c>
      <c r="O313" s="153">
        <v>0</v>
      </c>
      <c r="P313" s="153">
        <f t="shared" si="71"/>
        <v>0</v>
      </c>
      <c r="Q313" s="153">
        <v>4.3E-3</v>
      </c>
      <c r="R313" s="153">
        <f t="shared" si="72"/>
        <v>1.0001283999999999</v>
      </c>
      <c r="S313" s="153">
        <v>0</v>
      </c>
      <c r="T313" s="154">
        <f t="shared" si="73"/>
        <v>0</v>
      </c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R313" s="155" t="s">
        <v>313</v>
      </c>
      <c r="AT313" s="155" t="s">
        <v>246</v>
      </c>
      <c r="AU313" s="155" t="s">
        <v>86</v>
      </c>
      <c r="AY313" s="14" t="s">
        <v>182</v>
      </c>
      <c r="BE313" s="156">
        <f t="shared" si="74"/>
        <v>0</v>
      </c>
      <c r="BF313" s="156">
        <f t="shared" si="75"/>
        <v>0</v>
      </c>
      <c r="BG313" s="156">
        <f t="shared" si="76"/>
        <v>0</v>
      </c>
      <c r="BH313" s="156">
        <f t="shared" si="77"/>
        <v>0</v>
      </c>
      <c r="BI313" s="156">
        <f t="shared" si="78"/>
        <v>0</v>
      </c>
      <c r="BJ313" s="14" t="s">
        <v>86</v>
      </c>
      <c r="BK313" s="156">
        <f t="shared" si="79"/>
        <v>0</v>
      </c>
      <c r="BL313" s="14" t="s">
        <v>245</v>
      </c>
      <c r="BM313" s="155" t="s">
        <v>812</v>
      </c>
    </row>
    <row r="314" spans="1:65" s="2" customFormat="1" ht="24" customHeight="1">
      <c r="A314" s="26"/>
      <c r="B314" s="143"/>
      <c r="C314" s="144" t="s">
        <v>813</v>
      </c>
      <c r="D314" s="144" t="s">
        <v>184</v>
      </c>
      <c r="E314" s="145" t="s">
        <v>814</v>
      </c>
      <c r="F314" s="146" t="s">
        <v>815</v>
      </c>
      <c r="G314" s="147" t="s">
        <v>187</v>
      </c>
      <c r="H314" s="148">
        <v>21.12</v>
      </c>
      <c r="I314" s="149"/>
      <c r="J314" s="149">
        <f t="shared" si="70"/>
        <v>0</v>
      </c>
      <c r="K314" s="150"/>
      <c r="L314" s="27"/>
      <c r="M314" s="151" t="s">
        <v>1</v>
      </c>
      <c r="N314" s="152" t="s">
        <v>39</v>
      </c>
      <c r="O314" s="153">
        <v>0.23100999999999999</v>
      </c>
      <c r="P314" s="153">
        <f t="shared" si="71"/>
        <v>4.8789312000000002</v>
      </c>
      <c r="Q314" s="153">
        <v>5.4000000000000001E-4</v>
      </c>
      <c r="R314" s="153">
        <f t="shared" si="72"/>
        <v>1.1404800000000001E-2</v>
      </c>
      <c r="S314" s="153">
        <v>0</v>
      </c>
      <c r="T314" s="154">
        <f t="shared" si="73"/>
        <v>0</v>
      </c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R314" s="155" t="s">
        <v>245</v>
      </c>
      <c r="AT314" s="155" t="s">
        <v>184</v>
      </c>
      <c r="AU314" s="155" t="s">
        <v>86</v>
      </c>
      <c r="AY314" s="14" t="s">
        <v>182</v>
      </c>
      <c r="BE314" s="156">
        <f t="shared" si="74"/>
        <v>0</v>
      </c>
      <c r="BF314" s="156">
        <f t="shared" si="75"/>
        <v>0</v>
      </c>
      <c r="BG314" s="156">
        <f t="shared" si="76"/>
        <v>0</v>
      </c>
      <c r="BH314" s="156">
        <f t="shared" si="77"/>
        <v>0</v>
      </c>
      <c r="BI314" s="156">
        <f t="shared" si="78"/>
        <v>0</v>
      </c>
      <c r="BJ314" s="14" t="s">
        <v>86</v>
      </c>
      <c r="BK314" s="156">
        <f t="shared" si="79"/>
        <v>0</v>
      </c>
      <c r="BL314" s="14" t="s">
        <v>245</v>
      </c>
      <c r="BM314" s="155" t="s">
        <v>816</v>
      </c>
    </row>
    <row r="315" spans="1:65" s="2" customFormat="1" ht="16.5" customHeight="1">
      <c r="A315" s="26"/>
      <c r="B315" s="143"/>
      <c r="C315" s="157" t="s">
        <v>817</v>
      </c>
      <c r="D315" s="157" t="s">
        <v>246</v>
      </c>
      <c r="E315" s="158" t="s">
        <v>810</v>
      </c>
      <c r="F315" s="159" t="s">
        <v>811</v>
      </c>
      <c r="G315" s="160" t="s">
        <v>187</v>
      </c>
      <c r="H315" s="161">
        <v>25.344000000000001</v>
      </c>
      <c r="I315" s="162"/>
      <c r="J315" s="162">
        <f t="shared" si="70"/>
        <v>0</v>
      </c>
      <c r="K315" s="163"/>
      <c r="L315" s="164"/>
      <c r="M315" s="165" t="s">
        <v>1</v>
      </c>
      <c r="N315" s="166" t="s">
        <v>39</v>
      </c>
      <c r="O315" s="153">
        <v>0</v>
      </c>
      <c r="P315" s="153">
        <f t="shared" si="71"/>
        <v>0</v>
      </c>
      <c r="Q315" s="153">
        <v>4.3E-3</v>
      </c>
      <c r="R315" s="153">
        <f t="shared" si="72"/>
        <v>0.1089792</v>
      </c>
      <c r="S315" s="153">
        <v>0</v>
      </c>
      <c r="T315" s="154">
        <f t="shared" si="73"/>
        <v>0</v>
      </c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R315" s="155" t="s">
        <v>313</v>
      </c>
      <c r="AT315" s="155" t="s">
        <v>246</v>
      </c>
      <c r="AU315" s="155" t="s">
        <v>86</v>
      </c>
      <c r="AY315" s="14" t="s">
        <v>182</v>
      </c>
      <c r="BE315" s="156">
        <f t="shared" si="74"/>
        <v>0</v>
      </c>
      <c r="BF315" s="156">
        <f t="shared" si="75"/>
        <v>0</v>
      </c>
      <c r="BG315" s="156">
        <f t="shared" si="76"/>
        <v>0</v>
      </c>
      <c r="BH315" s="156">
        <f t="shared" si="77"/>
        <v>0</v>
      </c>
      <c r="BI315" s="156">
        <f t="shared" si="78"/>
        <v>0</v>
      </c>
      <c r="BJ315" s="14" t="s">
        <v>86</v>
      </c>
      <c r="BK315" s="156">
        <f t="shared" si="79"/>
        <v>0</v>
      </c>
      <c r="BL315" s="14" t="s">
        <v>245</v>
      </c>
      <c r="BM315" s="155" t="s">
        <v>818</v>
      </c>
    </row>
    <row r="316" spans="1:65" s="2" customFormat="1" ht="24" customHeight="1">
      <c r="A316" s="26"/>
      <c r="B316" s="143"/>
      <c r="C316" s="144" t="s">
        <v>819</v>
      </c>
      <c r="D316" s="144" t="s">
        <v>184</v>
      </c>
      <c r="E316" s="145" t="s">
        <v>820</v>
      </c>
      <c r="F316" s="146" t="s">
        <v>821</v>
      </c>
      <c r="G316" s="147" t="s">
        <v>187</v>
      </c>
      <c r="H316" s="148">
        <v>32.633000000000003</v>
      </c>
      <c r="I316" s="149"/>
      <c r="J316" s="149">
        <f t="shared" si="70"/>
        <v>0</v>
      </c>
      <c r="K316" s="150"/>
      <c r="L316" s="27"/>
      <c r="M316" s="151" t="s">
        <v>1</v>
      </c>
      <c r="N316" s="152" t="s">
        <v>39</v>
      </c>
      <c r="O316" s="153">
        <v>0.20027</v>
      </c>
      <c r="P316" s="153">
        <f t="shared" si="71"/>
        <v>6.5354109100000004</v>
      </c>
      <c r="Q316" s="153">
        <v>0</v>
      </c>
      <c r="R316" s="153">
        <f t="shared" si="72"/>
        <v>0</v>
      </c>
      <c r="S316" s="153">
        <v>0</v>
      </c>
      <c r="T316" s="154">
        <f t="shared" si="73"/>
        <v>0</v>
      </c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R316" s="155" t="s">
        <v>245</v>
      </c>
      <c r="AT316" s="155" t="s">
        <v>184</v>
      </c>
      <c r="AU316" s="155" t="s">
        <v>86</v>
      </c>
      <c r="AY316" s="14" t="s">
        <v>182</v>
      </c>
      <c r="BE316" s="156">
        <f t="shared" si="74"/>
        <v>0</v>
      </c>
      <c r="BF316" s="156">
        <f t="shared" si="75"/>
        <v>0</v>
      </c>
      <c r="BG316" s="156">
        <f t="shared" si="76"/>
        <v>0</v>
      </c>
      <c r="BH316" s="156">
        <f t="shared" si="77"/>
        <v>0</v>
      </c>
      <c r="BI316" s="156">
        <f t="shared" si="78"/>
        <v>0</v>
      </c>
      <c r="BJ316" s="14" t="s">
        <v>86</v>
      </c>
      <c r="BK316" s="156">
        <f t="shared" si="79"/>
        <v>0</v>
      </c>
      <c r="BL316" s="14" t="s">
        <v>245</v>
      </c>
      <c r="BM316" s="155" t="s">
        <v>822</v>
      </c>
    </row>
    <row r="317" spans="1:65" s="2" customFormat="1" ht="16.5" customHeight="1">
      <c r="A317" s="26"/>
      <c r="B317" s="143"/>
      <c r="C317" s="157" t="s">
        <v>823</v>
      </c>
      <c r="D317" s="157" t="s">
        <v>246</v>
      </c>
      <c r="E317" s="158" t="s">
        <v>824</v>
      </c>
      <c r="F317" s="159" t="s">
        <v>825</v>
      </c>
      <c r="G317" s="160" t="s">
        <v>826</v>
      </c>
      <c r="H317" s="161">
        <v>91.372</v>
      </c>
      <c r="I317" s="162"/>
      <c r="J317" s="162">
        <f t="shared" si="70"/>
        <v>0</v>
      </c>
      <c r="K317" s="163"/>
      <c r="L317" s="164"/>
      <c r="M317" s="165" t="s">
        <v>1</v>
      </c>
      <c r="N317" s="166" t="s">
        <v>39</v>
      </c>
      <c r="O317" s="153">
        <v>0</v>
      </c>
      <c r="P317" s="153">
        <f t="shared" si="71"/>
        <v>0</v>
      </c>
      <c r="Q317" s="153">
        <v>1E-3</v>
      </c>
      <c r="R317" s="153">
        <f t="shared" si="72"/>
        <v>9.1371999999999995E-2</v>
      </c>
      <c r="S317" s="153">
        <v>0</v>
      </c>
      <c r="T317" s="154">
        <f t="shared" si="73"/>
        <v>0</v>
      </c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R317" s="155" t="s">
        <v>313</v>
      </c>
      <c r="AT317" s="155" t="s">
        <v>246</v>
      </c>
      <c r="AU317" s="155" t="s">
        <v>86</v>
      </c>
      <c r="AY317" s="14" t="s">
        <v>182</v>
      </c>
      <c r="BE317" s="156">
        <f t="shared" si="74"/>
        <v>0</v>
      </c>
      <c r="BF317" s="156">
        <f t="shared" si="75"/>
        <v>0</v>
      </c>
      <c r="BG317" s="156">
        <f t="shared" si="76"/>
        <v>0</v>
      </c>
      <c r="BH317" s="156">
        <f t="shared" si="77"/>
        <v>0</v>
      </c>
      <c r="BI317" s="156">
        <f t="shared" si="78"/>
        <v>0</v>
      </c>
      <c r="BJ317" s="14" t="s">
        <v>86</v>
      </c>
      <c r="BK317" s="156">
        <f t="shared" si="79"/>
        <v>0</v>
      </c>
      <c r="BL317" s="14" t="s">
        <v>245</v>
      </c>
      <c r="BM317" s="155" t="s">
        <v>827</v>
      </c>
    </row>
    <row r="318" spans="1:65" s="2" customFormat="1" ht="16.5" customHeight="1">
      <c r="A318" s="26"/>
      <c r="B318" s="143"/>
      <c r="C318" s="157" t="s">
        <v>828</v>
      </c>
      <c r="D318" s="157" t="s">
        <v>246</v>
      </c>
      <c r="E318" s="158" t="s">
        <v>829</v>
      </c>
      <c r="F318" s="159" t="s">
        <v>830</v>
      </c>
      <c r="G318" s="160" t="s">
        <v>198</v>
      </c>
      <c r="H318" s="161">
        <v>13.053000000000001</v>
      </c>
      <c r="I318" s="162"/>
      <c r="J318" s="162">
        <f t="shared" si="70"/>
        <v>0</v>
      </c>
      <c r="K318" s="163"/>
      <c r="L318" s="164"/>
      <c r="M318" s="165" t="s">
        <v>1</v>
      </c>
      <c r="N318" s="166" t="s">
        <v>39</v>
      </c>
      <c r="O318" s="153">
        <v>0</v>
      </c>
      <c r="P318" s="153">
        <f t="shared" si="71"/>
        <v>0</v>
      </c>
      <c r="Q318" s="153">
        <v>5.0000000000000002E-5</v>
      </c>
      <c r="R318" s="153">
        <f t="shared" si="72"/>
        <v>6.5265000000000006E-4</v>
      </c>
      <c r="S318" s="153">
        <v>0</v>
      </c>
      <c r="T318" s="154">
        <f t="shared" si="73"/>
        <v>0</v>
      </c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R318" s="155" t="s">
        <v>313</v>
      </c>
      <c r="AT318" s="155" t="s">
        <v>246</v>
      </c>
      <c r="AU318" s="155" t="s">
        <v>86</v>
      </c>
      <c r="AY318" s="14" t="s">
        <v>182</v>
      </c>
      <c r="BE318" s="156">
        <f t="shared" si="74"/>
        <v>0</v>
      </c>
      <c r="BF318" s="156">
        <f t="shared" si="75"/>
        <v>0</v>
      </c>
      <c r="BG318" s="156">
        <f t="shared" si="76"/>
        <v>0</v>
      </c>
      <c r="BH318" s="156">
        <f t="shared" si="77"/>
        <v>0</v>
      </c>
      <c r="BI318" s="156">
        <f t="shared" si="78"/>
        <v>0</v>
      </c>
      <c r="BJ318" s="14" t="s">
        <v>86</v>
      </c>
      <c r="BK318" s="156">
        <f t="shared" si="79"/>
        <v>0</v>
      </c>
      <c r="BL318" s="14" t="s">
        <v>245</v>
      </c>
      <c r="BM318" s="155" t="s">
        <v>831</v>
      </c>
    </row>
    <row r="319" spans="1:65" s="2" customFormat="1" ht="24" customHeight="1">
      <c r="A319" s="26"/>
      <c r="B319" s="143"/>
      <c r="C319" s="144" t="s">
        <v>832</v>
      </c>
      <c r="D319" s="144" t="s">
        <v>184</v>
      </c>
      <c r="E319" s="145" t="s">
        <v>833</v>
      </c>
      <c r="F319" s="146" t="s">
        <v>834</v>
      </c>
      <c r="G319" s="147" t="s">
        <v>835</v>
      </c>
      <c r="H319" s="148">
        <v>2.65</v>
      </c>
      <c r="I319" s="149"/>
      <c r="J319" s="149">
        <f t="shared" si="70"/>
        <v>0</v>
      </c>
      <c r="K319" s="150"/>
      <c r="L319" s="27"/>
      <c r="M319" s="151" t="s">
        <v>1</v>
      </c>
      <c r="N319" s="152" t="s">
        <v>39</v>
      </c>
      <c r="O319" s="153">
        <v>0</v>
      </c>
      <c r="P319" s="153">
        <f t="shared" si="71"/>
        <v>0</v>
      </c>
      <c r="Q319" s="153">
        <v>0</v>
      </c>
      <c r="R319" s="153">
        <f t="shared" si="72"/>
        <v>0</v>
      </c>
      <c r="S319" s="153">
        <v>0</v>
      </c>
      <c r="T319" s="154">
        <f t="shared" si="73"/>
        <v>0</v>
      </c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R319" s="155" t="s">
        <v>245</v>
      </c>
      <c r="AT319" s="155" t="s">
        <v>184</v>
      </c>
      <c r="AU319" s="155" t="s">
        <v>86</v>
      </c>
      <c r="AY319" s="14" t="s">
        <v>182</v>
      </c>
      <c r="BE319" s="156">
        <f t="shared" si="74"/>
        <v>0</v>
      </c>
      <c r="BF319" s="156">
        <f t="shared" si="75"/>
        <v>0</v>
      </c>
      <c r="BG319" s="156">
        <f t="shared" si="76"/>
        <v>0</v>
      </c>
      <c r="BH319" s="156">
        <f t="shared" si="77"/>
        <v>0</v>
      </c>
      <c r="BI319" s="156">
        <f t="shared" si="78"/>
        <v>0</v>
      </c>
      <c r="BJ319" s="14" t="s">
        <v>86</v>
      </c>
      <c r="BK319" s="156">
        <f t="shared" si="79"/>
        <v>0</v>
      </c>
      <c r="BL319" s="14" t="s">
        <v>245</v>
      </c>
      <c r="BM319" s="155" t="s">
        <v>836</v>
      </c>
    </row>
    <row r="320" spans="1:65" s="12" customFormat="1" ht="22.9" customHeight="1">
      <c r="B320" s="131"/>
      <c r="D320" s="132" t="s">
        <v>72</v>
      </c>
      <c r="E320" s="141" t="s">
        <v>837</v>
      </c>
      <c r="F320" s="141" t="s">
        <v>838</v>
      </c>
      <c r="J320" s="142">
        <f>BK320</f>
        <v>0</v>
      </c>
      <c r="L320" s="131"/>
      <c r="M320" s="135"/>
      <c r="N320" s="136"/>
      <c r="O320" s="136"/>
      <c r="P320" s="137">
        <f>SUM(P321:P339)</f>
        <v>113.443293</v>
      </c>
      <c r="Q320" s="136"/>
      <c r="R320" s="137">
        <f>SUM(R321:R339)</f>
        <v>0.89623354999999993</v>
      </c>
      <c r="S320" s="136"/>
      <c r="T320" s="138">
        <f>SUM(T321:T339)</f>
        <v>0</v>
      </c>
      <c r="AR320" s="132" t="s">
        <v>86</v>
      </c>
      <c r="AT320" s="139" t="s">
        <v>72</v>
      </c>
      <c r="AU320" s="139" t="s">
        <v>80</v>
      </c>
      <c r="AY320" s="132" t="s">
        <v>182</v>
      </c>
      <c r="BK320" s="140">
        <f>SUM(BK321:BK339)</f>
        <v>0</v>
      </c>
    </row>
    <row r="321" spans="1:65" s="2" customFormat="1" ht="36" customHeight="1">
      <c r="A321" s="26"/>
      <c r="B321" s="143"/>
      <c r="C321" s="144" t="s">
        <v>839</v>
      </c>
      <c r="D321" s="144" t="s">
        <v>184</v>
      </c>
      <c r="E321" s="145" t="s">
        <v>840</v>
      </c>
      <c r="F321" s="146" t="s">
        <v>841</v>
      </c>
      <c r="G321" s="147" t="s">
        <v>187</v>
      </c>
      <c r="H321" s="148">
        <v>195.87</v>
      </c>
      <c r="I321" s="149"/>
      <c r="J321" s="149">
        <f t="shared" ref="J321:J339" si="80">ROUND(I321*H321,2)</f>
        <v>0</v>
      </c>
      <c r="K321" s="150"/>
      <c r="L321" s="27"/>
      <c r="M321" s="151" t="s">
        <v>1</v>
      </c>
      <c r="N321" s="152" t="s">
        <v>39</v>
      </c>
      <c r="O321" s="153">
        <v>0.24399999999999999</v>
      </c>
      <c r="P321" s="153">
        <f t="shared" ref="P321:P339" si="81">O321*H321</f>
        <v>47.792279999999998</v>
      </c>
      <c r="Q321" s="153">
        <v>0</v>
      </c>
      <c r="R321" s="153">
        <f t="shared" ref="R321:R339" si="82">Q321*H321</f>
        <v>0</v>
      </c>
      <c r="S321" s="153">
        <v>0</v>
      </c>
      <c r="T321" s="154">
        <f t="shared" ref="T321:T339" si="83">S321*H321</f>
        <v>0</v>
      </c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R321" s="155" t="s">
        <v>245</v>
      </c>
      <c r="AT321" s="155" t="s">
        <v>184</v>
      </c>
      <c r="AU321" s="155" t="s">
        <v>86</v>
      </c>
      <c r="AY321" s="14" t="s">
        <v>182</v>
      </c>
      <c r="BE321" s="156">
        <f t="shared" ref="BE321:BE339" si="84">IF(N321="základná",J321,0)</f>
        <v>0</v>
      </c>
      <c r="BF321" s="156">
        <f t="shared" ref="BF321:BF339" si="85">IF(N321="znížená",J321,0)</f>
        <v>0</v>
      </c>
      <c r="BG321" s="156">
        <f t="shared" ref="BG321:BG339" si="86">IF(N321="zákl. prenesená",J321,0)</f>
        <v>0</v>
      </c>
      <c r="BH321" s="156">
        <f t="shared" ref="BH321:BH339" si="87">IF(N321="zníž. prenesená",J321,0)</f>
        <v>0</v>
      </c>
      <c r="BI321" s="156">
        <f t="shared" ref="BI321:BI339" si="88">IF(N321="nulová",J321,0)</f>
        <v>0</v>
      </c>
      <c r="BJ321" s="14" t="s">
        <v>86</v>
      </c>
      <c r="BK321" s="156">
        <f t="shared" ref="BK321:BK339" si="89">ROUND(I321*H321,2)</f>
        <v>0</v>
      </c>
      <c r="BL321" s="14" t="s">
        <v>245</v>
      </c>
      <c r="BM321" s="155" t="s">
        <v>842</v>
      </c>
    </row>
    <row r="322" spans="1:65" s="2" customFormat="1" ht="16.5" customHeight="1">
      <c r="A322" s="26"/>
      <c r="B322" s="143"/>
      <c r="C322" s="157" t="s">
        <v>843</v>
      </c>
      <c r="D322" s="157" t="s">
        <v>246</v>
      </c>
      <c r="E322" s="158" t="s">
        <v>844</v>
      </c>
      <c r="F322" s="159" t="s">
        <v>845</v>
      </c>
      <c r="G322" s="160" t="s">
        <v>187</v>
      </c>
      <c r="H322" s="161">
        <v>225.251</v>
      </c>
      <c r="I322" s="162"/>
      <c r="J322" s="162">
        <f t="shared" si="80"/>
        <v>0</v>
      </c>
      <c r="K322" s="163"/>
      <c r="L322" s="164"/>
      <c r="M322" s="165" t="s">
        <v>1</v>
      </c>
      <c r="N322" s="166" t="s">
        <v>39</v>
      </c>
      <c r="O322" s="153">
        <v>0</v>
      </c>
      <c r="P322" s="153">
        <f t="shared" si="81"/>
        <v>0</v>
      </c>
      <c r="Q322" s="153">
        <v>2.2000000000000001E-3</v>
      </c>
      <c r="R322" s="153">
        <f t="shared" si="82"/>
        <v>0.49555220000000005</v>
      </c>
      <c r="S322" s="153">
        <v>0</v>
      </c>
      <c r="T322" s="154">
        <f t="shared" si="83"/>
        <v>0</v>
      </c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R322" s="155" t="s">
        <v>313</v>
      </c>
      <c r="AT322" s="155" t="s">
        <v>246</v>
      </c>
      <c r="AU322" s="155" t="s">
        <v>86</v>
      </c>
      <c r="AY322" s="14" t="s">
        <v>182</v>
      </c>
      <c r="BE322" s="156">
        <f t="shared" si="84"/>
        <v>0</v>
      </c>
      <c r="BF322" s="156">
        <f t="shared" si="85"/>
        <v>0</v>
      </c>
      <c r="BG322" s="156">
        <f t="shared" si="86"/>
        <v>0</v>
      </c>
      <c r="BH322" s="156">
        <f t="shared" si="87"/>
        <v>0</v>
      </c>
      <c r="BI322" s="156">
        <f t="shared" si="88"/>
        <v>0</v>
      </c>
      <c r="BJ322" s="14" t="s">
        <v>86</v>
      </c>
      <c r="BK322" s="156">
        <f t="shared" si="89"/>
        <v>0</v>
      </c>
      <c r="BL322" s="14" t="s">
        <v>245</v>
      </c>
      <c r="BM322" s="155" t="s">
        <v>846</v>
      </c>
    </row>
    <row r="323" spans="1:65" s="2" customFormat="1" ht="16.5" customHeight="1">
      <c r="A323" s="26"/>
      <c r="B323" s="143"/>
      <c r="C323" s="157" t="s">
        <v>847</v>
      </c>
      <c r="D323" s="157" t="s">
        <v>246</v>
      </c>
      <c r="E323" s="158" t="s">
        <v>848</v>
      </c>
      <c r="F323" s="159" t="s">
        <v>849</v>
      </c>
      <c r="G323" s="160" t="s">
        <v>299</v>
      </c>
      <c r="H323" s="161">
        <v>615.03200000000004</v>
      </c>
      <c r="I323" s="162"/>
      <c r="J323" s="162">
        <f t="shared" si="80"/>
        <v>0</v>
      </c>
      <c r="K323" s="163"/>
      <c r="L323" s="164"/>
      <c r="M323" s="165" t="s">
        <v>1</v>
      </c>
      <c r="N323" s="166" t="s">
        <v>39</v>
      </c>
      <c r="O323" s="153">
        <v>0</v>
      </c>
      <c r="P323" s="153">
        <f t="shared" si="81"/>
        <v>0</v>
      </c>
      <c r="Q323" s="153">
        <v>1.4999999999999999E-4</v>
      </c>
      <c r="R323" s="153">
        <f t="shared" si="82"/>
        <v>9.2254799999999998E-2</v>
      </c>
      <c r="S323" s="153">
        <v>0</v>
      </c>
      <c r="T323" s="154">
        <f t="shared" si="83"/>
        <v>0</v>
      </c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R323" s="155" t="s">
        <v>313</v>
      </c>
      <c r="AT323" s="155" t="s">
        <v>246</v>
      </c>
      <c r="AU323" s="155" t="s">
        <v>86</v>
      </c>
      <c r="AY323" s="14" t="s">
        <v>182</v>
      </c>
      <c r="BE323" s="156">
        <f t="shared" si="84"/>
        <v>0</v>
      </c>
      <c r="BF323" s="156">
        <f t="shared" si="85"/>
        <v>0</v>
      </c>
      <c r="BG323" s="156">
        <f t="shared" si="86"/>
        <v>0</v>
      </c>
      <c r="BH323" s="156">
        <f t="shared" si="87"/>
        <v>0</v>
      </c>
      <c r="BI323" s="156">
        <f t="shared" si="88"/>
        <v>0</v>
      </c>
      <c r="BJ323" s="14" t="s">
        <v>86</v>
      </c>
      <c r="BK323" s="156">
        <f t="shared" si="89"/>
        <v>0</v>
      </c>
      <c r="BL323" s="14" t="s">
        <v>245</v>
      </c>
      <c r="BM323" s="155" t="s">
        <v>850</v>
      </c>
    </row>
    <row r="324" spans="1:65" s="2" customFormat="1" ht="24" customHeight="1">
      <c r="A324" s="26"/>
      <c r="B324" s="143"/>
      <c r="C324" s="144" t="s">
        <v>851</v>
      </c>
      <c r="D324" s="144" t="s">
        <v>184</v>
      </c>
      <c r="E324" s="145" t="s">
        <v>852</v>
      </c>
      <c r="F324" s="146" t="s">
        <v>853</v>
      </c>
      <c r="G324" s="147" t="s">
        <v>187</v>
      </c>
      <c r="H324" s="148">
        <v>34.799999999999997</v>
      </c>
      <c r="I324" s="149"/>
      <c r="J324" s="149">
        <f t="shared" si="80"/>
        <v>0</v>
      </c>
      <c r="K324" s="150"/>
      <c r="L324" s="27"/>
      <c r="M324" s="151" t="s">
        <v>1</v>
      </c>
      <c r="N324" s="152" t="s">
        <v>39</v>
      </c>
      <c r="O324" s="153">
        <v>0.19</v>
      </c>
      <c r="P324" s="153">
        <f t="shared" si="81"/>
        <v>6.6119999999999992</v>
      </c>
      <c r="Q324" s="153">
        <v>0</v>
      </c>
      <c r="R324" s="153">
        <f t="shared" si="82"/>
        <v>0</v>
      </c>
      <c r="S324" s="153">
        <v>0</v>
      </c>
      <c r="T324" s="154">
        <f t="shared" si="83"/>
        <v>0</v>
      </c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R324" s="155" t="s">
        <v>245</v>
      </c>
      <c r="AT324" s="155" t="s">
        <v>184</v>
      </c>
      <c r="AU324" s="155" t="s">
        <v>86</v>
      </c>
      <c r="AY324" s="14" t="s">
        <v>182</v>
      </c>
      <c r="BE324" s="156">
        <f t="shared" si="84"/>
        <v>0</v>
      </c>
      <c r="BF324" s="156">
        <f t="shared" si="85"/>
        <v>0</v>
      </c>
      <c r="BG324" s="156">
        <f t="shared" si="86"/>
        <v>0</v>
      </c>
      <c r="BH324" s="156">
        <f t="shared" si="87"/>
        <v>0</v>
      </c>
      <c r="BI324" s="156">
        <f t="shared" si="88"/>
        <v>0</v>
      </c>
      <c r="BJ324" s="14" t="s">
        <v>86</v>
      </c>
      <c r="BK324" s="156">
        <f t="shared" si="89"/>
        <v>0</v>
      </c>
      <c r="BL324" s="14" t="s">
        <v>245</v>
      </c>
      <c r="BM324" s="155" t="s">
        <v>854</v>
      </c>
    </row>
    <row r="325" spans="1:65" s="2" customFormat="1" ht="24" customHeight="1">
      <c r="A325" s="26"/>
      <c r="B325" s="143"/>
      <c r="C325" s="157" t="s">
        <v>855</v>
      </c>
      <c r="D325" s="157" t="s">
        <v>246</v>
      </c>
      <c r="E325" s="158" t="s">
        <v>856</v>
      </c>
      <c r="F325" s="159" t="s">
        <v>857</v>
      </c>
      <c r="G325" s="160" t="s">
        <v>187</v>
      </c>
      <c r="H325" s="161">
        <v>40.020000000000003</v>
      </c>
      <c r="I325" s="162"/>
      <c r="J325" s="162">
        <f t="shared" si="80"/>
        <v>0</v>
      </c>
      <c r="K325" s="163"/>
      <c r="L325" s="164"/>
      <c r="M325" s="165" t="s">
        <v>1</v>
      </c>
      <c r="N325" s="166" t="s">
        <v>39</v>
      </c>
      <c r="O325" s="153">
        <v>0</v>
      </c>
      <c r="P325" s="153">
        <f t="shared" si="81"/>
        <v>0</v>
      </c>
      <c r="Q325" s="153">
        <v>9.6000000000000002E-4</v>
      </c>
      <c r="R325" s="153">
        <f t="shared" si="82"/>
        <v>3.8419200000000001E-2</v>
      </c>
      <c r="S325" s="153">
        <v>0</v>
      </c>
      <c r="T325" s="154">
        <f t="shared" si="83"/>
        <v>0</v>
      </c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R325" s="155" t="s">
        <v>313</v>
      </c>
      <c r="AT325" s="155" t="s">
        <v>246</v>
      </c>
      <c r="AU325" s="155" t="s">
        <v>86</v>
      </c>
      <c r="AY325" s="14" t="s">
        <v>182</v>
      </c>
      <c r="BE325" s="156">
        <f t="shared" si="84"/>
        <v>0</v>
      </c>
      <c r="BF325" s="156">
        <f t="shared" si="85"/>
        <v>0</v>
      </c>
      <c r="BG325" s="156">
        <f t="shared" si="86"/>
        <v>0</v>
      </c>
      <c r="BH325" s="156">
        <f t="shared" si="87"/>
        <v>0</v>
      </c>
      <c r="BI325" s="156">
        <f t="shared" si="88"/>
        <v>0</v>
      </c>
      <c r="BJ325" s="14" t="s">
        <v>86</v>
      </c>
      <c r="BK325" s="156">
        <f t="shared" si="89"/>
        <v>0</v>
      </c>
      <c r="BL325" s="14" t="s">
        <v>245</v>
      </c>
      <c r="BM325" s="155" t="s">
        <v>858</v>
      </c>
    </row>
    <row r="326" spans="1:65" s="2" customFormat="1" ht="24" customHeight="1">
      <c r="A326" s="26"/>
      <c r="B326" s="143"/>
      <c r="C326" s="144" t="s">
        <v>859</v>
      </c>
      <c r="D326" s="144" t="s">
        <v>184</v>
      </c>
      <c r="E326" s="145" t="s">
        <v>860</v>
      </c>
      <c r="F326" s="146" t="s">
        <v>861</v>
      </c>
      <c r="G326" s="147" t="s">
        <v>299</v>
      </c>
      <c r="H326" s="148">
        <v>156.6</v>
      </c>
      <c r="I326" s="149"/>
      <c r="J326" s="149">
        <f t="shared" si="80"/>
        <v>0</v>
      </c>
      <c r="K326" s="150"/>
      <c r="L326" s="27"/>
      <c r="M326" s="151" t="s">
        <v>1</v>
      </c>
      <c r="N326" s="152" t="s">
        <v>39</v>
      </c>
      <c r="O326" s="153">
        <v>0.02</v>
      </c>
      <c r="P326" s="153">
        <f t="shared" si="81"/>
        <v>3.1320000000000001</v>
      </c>
      <c r="Q326" s="153">
        <v>0</v>
      </c>
      <c r="R326" s="153">
        <f t="shared" si="82"/>
        <v>0</v>
      </c>
      <c r="S326" s="153">
        <v>0</v>
      </c>
      <c r="T326" s="154">
        <f t="shared" si="83"/>
        <v>0</v>
      </c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R326" s="155" t="s">
        <v>245</v>
      </c>
      <c r="AT326" s="155" t="s">
        <v>184</v>
      </c>
      <c r="AU326" s="155" t="s">
        <v>86</v>
      </c>
      <c r="AY326" s="14" t="s">
        <v>182</v>
      </c>
      <c r="BE326" s="156">
        <f t="shared" si="84"/>
        <v>0</v>
      </c>
      <c r="BF326" s="156">
        <f t="shared" si="85"/>
        <v>0</v>
      </c>
      <c r="BG326" s="156">
        <f t="shared" si="86"/>
        <v>0</v>
      </c>
      <c r="BH326" s="156">
        <f t="shared" si="87"/>
        <v>0</v>
      </c>
      <c r="BI326" s="156">
        <f t="shared" si="88"/>
        <v>0</v>
      </c>
      <c r="BJ326" s="14" t="s">
        <v>86</v>
      </c>
      <c r="BK326" s="156">
        <f t="shared" si="89"/>
        <v>0</v>
      </c>
      <c r="BL326" s="14" t="s">
        <v>245</v>
      </c>
      <c r="BM326" s="155" t="s">
        <v>862</v>
      </c>
    </row>
    <row r="327" spans="1:65" s="2" customFormat="1" ht="16.5" customHeight="1">
      <c r="A327" s="26"/>
      <c r="B327" s="143"/>
      <c r="C327" s="157" t="s">
        <v>863</v>
      </c>
      <c r="D327" s="157" t="s">
        <v>246</v>
      </c>
      <c r="E327" s="158" t="s">
        <v>864</v>
      </c>
      <c r="F327" s="159" t="s">
        <v>865</v>
      </c>
      <c r="G327" s="160" t="s">
        <v>826</v>
      </c>
      <c r="H327" s="161">
        <v>1.5660000000000001</v>
      </c>
      <c r="I327" s="162"/>
      <c r="J327" s="162">
        <f t="shared" si="80"/>
        <v>0</v>
      </c>
      <c r="K327" s="163"/>
      <c r="L327" s="164"/>
      <c r="M327" s="165" t="s">
        <v>1</v>
      </c>
      <c r="N327" s="166" t="s">
        <v>39</v>
      </c>
      <c r="O327" s="153">
        <v>0</v>
      </c>
      <c r="P327" s="153">
        <f t="shared" si="81"/>
        <v>0</v>
      </c>
      <c r="Q327" s="153">
        <v>1E-3</v>
      </c>
      <c r="R327" s="153">
        <f t="shared" si="82"/>
        <v>1.5660000000000001E-3</v>
      </c>
      <c r="S327" s="153">
        <v>0</v>
      </c>
      <c r="T327" s="154">
        <f t="shared" si="83"/>
        <v>0</v>
      </c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R327" s="155" t="s">
        <v>313</v>
      </c>
      <c r="AT327" s="155" t="s">
        <v>246</v>
      </c>
      <c r="AU327" s="155" t="s">
        <v>86</v>
      </c>
      <c r="AY327" s="14" t="s">
        <v>182</v>
      </c>
      <c r="BE327" s="156">
        <f t="shared" si="84"/>
        <v>0</v>
      </c>
      <c r="BF327" s="156">
        <f t="shared" si="85"/>
        <v>0</v>
      </c>
      <c r="BG327" s="156">
        <f t="shared" si="86"/>
        <v>0</v>
      </c>
      <c r="BH327" s="156">
        <f t="shared" si="87"/>
        <v>0</v>
      </c>
      <c r="BI327" s="156">
        <f t="shared" si="88"/>
        <v>0</v>
      </c>
      <c r="BJ327" s="14" t="s">
        <v>86</v>
      </c>
      <c r="BK327" s="156">
        <f t="shared" si="89"/>
        <v>0</v>
      </c>
      <c r="BL327" s="14" t="s">
        <v>245</v>
      </c>
      <c r="BM327" s="155" t="s">
        <v>866</v>
      </c>
    </row>
    <row r="328" spans="1:65" s="2" customFormat="1" ht="36" customHeight="1">
      <c r="A328" s="26"/>
      <c r="B328" s="143"/>
      <c r="C328" s="144" t="s">
        <v>867</v>
      </c>
      <c r="D328" s="144" t="s">
        <v>184</v>
      </c>
      <c r="E328" s="145" t="s">
        <v>868</v>
      </c>
      <c r="F328" s="146" t="s">
        <v>869</v>
      </c>
      <c r="G328" s="147" t="s">
        <v>187</v>
      </c>
      <c r="H328" s="148">
        <v>32.786999999999999</v>
      </c>
      <c r="I328" s="149"/>
      <c r="J328" s="149">
        <f t="shared" si="80"/>
        <v>0</v>
      </c>
      <c r="K328" s="150"/>
      <c r="L328" s="27"/>
      <c r="M328" s="151" t="s">
        <v>1</v>
      </c>
      <c r="N328" s="152" t="s">
        <v>39</v>
      </c>
      <c r="O328" s="153">
        <v>0.41099999999999998</v>
      </c>
      <c r="P328" s="153">
        <f t="shared" si="81"/>
        <v>13.475456999999999</v>
      </c>
      <c r="Q328" s="153">
        <v>0</v>
      </c>
      <c r="R328" s="153">
        <f t="shared" si="82"/>
        <v>0</v>
      </c>
      <c r="S328" s="153">
        <v>0</v>
      </c>
      <c r="T328" s="154">
        <f t="shared" si="83"/>
        <v>0</v>
      </c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R328" s="155" t="s">
        <v>245</v>
      </c>
      <c r="AT328" s="155" t="s">
        <v>184</v>
      </c>
      <c r="AU328" s="155" t="s">
        <v>86</v>
      </c>
      <c r="AY328" s="14" t="s">
        <v>182</v>
      </c>
      <c r="BE328" s="156">
        <f t="shared" si="84"/>
        <v>0</v>
      </c>
      <c r="BF328" s="156">
        <f t="shared" si="85"/>
        <v>0</v>
      </c>
      <c r="BG328" s="156">
        <f t="shared" si="86"/>
        <v>0</v>
      </c>
      <c r="BH328" s="156">
        <f t="shared" si="87"/>
        <v>0</v>
      </c>
      <c r="BI328" s="156">
        <f t="shared" si="88"/>
        <v>0</v>
      </c>
      <c r="BJ328" s="14" t="s">
        <v>86</v>
      </c>
      <c r="BK328" s="156">
        <f t="shared" si="89"/>
        <v>0</v>
      </c>
      <c r="BL328" s="14" t="s">
        <v>245</v>
      </c>
      <c r="BM328" s="155" t="s">
        <v>870</v>
      </c>
    </row>
    <row r="329" spans="1:65" s="2" customFormat="1" ht="16.5" customHeight="1">
      <c r="A329" s="26"/>
      <c r="B329" s="143"/>
      <c r="C329" s="157" t="s">
        <v>871</v>
      </c>
      <c r="D329" s="157" t="s">
        <v>246</v>
      </c>
      <c r="E329" s="158" t="s">
        <v>844</v>
      </c>
      <c r="F329" s="159" t="s">
        <v>845</v>
      </c>
      <c r="G329" s="160" t="s">
        <v>187</v>
      </c>
      <c r="H329" s="161">
        <v>37.704999999999998</v>
      </c>
      <c r="I329" s="162"/>
      <c r="J329" s="162">
        <f t="shared" si="80"/>
        <v>0</v>
      </c>
      <c r="K329" s="163"/>
      <c r="L329" s="164"/>
      <c r="M329" s="165" t="s">
        <v>1</v>
      </c>
      <c r="N329" s="166" t="s">
        <v>39</v>
      </c>
      <c r="O329" s="153">
        <v>0</v>
      </c>
      <c r="P329" s="153">
        <f t="shared" si="81"/>
        <v>0</v>
      </c>
      <c r="Q329" s="153">
        <v>2.2000000000000001E-3</v>
      </c>
      <c r="R329" s="153">
        <f t="shared" si="82"/>
        <v>8.2950999999999997E-2</v>
      </c>
      <c r="S329" s="153">
        <v>0</v>
      </c>
      <c r="T329" s="154">
        <f t="shared" si="83"/>
        <v>0</v>
      </c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R329" s="155" t="s">
        <v>313</v>
      </c>
      <c r="AT329" s="155" t="s">
        <v>246</v>
      </c>
      <c r="AU329" s="155" t="s">
        <v>86</v>
      </c>
      <c r="AY329" s="14" t="s">
        <v>182</v>
      </c>
      <c r="BE329" s="156">
        <f t="shared" si="84"/>
        <v>0</v>
      </c>
      <c r="BF329" s="156">
        <f t="shared" si="85"/>
        <v>0</v>
      </c>
      <c r="BG329" s="156">
        <f t="shared" si="86"/>
        <v>0</v>
      </c>
      <c r="BH329" s="156">
        <f t="shared" si="87"/>
        <v>0</v>
      </c>
      <c r="BI329" s="156">
        <f t="shared" si="88"/>
        <v>0</v>
      </c>
      <c r="BJ329" s="14" t="s">
        <v>86</v>
      </c>
      <c r="BK329" s="156">
        <f t="shared" si="89"/>
        <v>0</v>
      </c>
      <c r="BL329" s="14" t="s">
        <v>245</v>
      </c>
      <c r="BM329" s="155" t="s">
        <v>872</v>
      </c>
    </row>
    <row r="330" spans="1:65" s="2" customFormat="1" ht="16.5" customHeight="1">
      <c r="A330" s="26"/>
      <c r="B330" s="143"/>
      <c r="C330" s="157" t="s">
        <v>873</v>
      </c>
      <c r="D330" s="157" t="s">
        <v>246</v>
      </c>
      <c r="E330" s="158" t="s">
        <v>848</v>
      </c>
      <c r="F330" s="159" t="s">
        <v>849</v>
      </c>
      <c r="G330" s="160" t="s">
        <v>299</v>
      </c>
      <c r="H330" s="161">
        <v>133.44300000000001</v>
      </c>
      <c r="I330" s="162"/>
      <c r="J330" s="162">
        <f t="shared" si="80"/>
        <v>0</v>
      </c>
      <c r="K330" s="163"/>
      <c r="L330" s="164"/>
      <c r="M330" s="165" t="s">
        <v>1</v>
      </c>
      <c r="N330" s="166" t="s">
        <v>39</v>
      </c>
      <c r="O330" s="153">
        <v>0</v>
      </c>
      <c r="P330" s="153">
        <f t="shared" si="81"/>
        <v>0</v>
      </c>
      <c r="Q330" s="153">
        <v>1.4999999999999999E-4</v>
      </c>
      <c r="R330" s="153">
        <f t="shared" si="82"/>
        <v>2.0016450000000002E-2</v>
      </c>
      <c r="S330" s="153">
        <v>0</v>
      </c>
      <c r="T330" s="154">
        <f t="shared" si="83"/>
        <v>0</v>
      </c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R330" s="155" t="s">
        <v>313</v>
      </c>
      <c r="AT330" s="155" t="s">
        <v>246</v>
      </c>
      <c r="AU330" s="155" t="s">
        <v>86</v>
      </c>
      <c r="AY330" s="14" t="s">
        <v>182</v>
      </c>
      <c r="BE330" s="156">
        <f t="shared" si="84"/>
        <v>0</v>
      </c>
      <c r="BF330" s="156">
        <f t="shared" si="85"/>
        <v>0</v>
      </c>
      <c r="BG330" s="156">
        <f t="shared" si="86"/>
        <v>0</v>
      </c>
      <c r="BH330" s="156">
        <f t="shared" si="87"/>
        <v>0</v>
      </c>
      <c r="BI330" s="156">
        <f t="shared" si="88"/>
        <v>0</v>
      </c>
      <c r="BJ330" s="14" t="s">
        <v>86</v>
      </c>
      <c r="BK330" s="156">
        <f t="shared" si="89"/>
        <v>0</v>
      </c>
      <c r="BL330" s="14" t="s">
        <v>245</v>
      </c>
      <c r="BM330" s="155" t="s">
        <v>874</v>
      </c>
    </row>
    <row r="331" spans="1:65" s="2" customFormat="1" ht="24" customHeight="1">
      <c r="A331" s="26"/>
      <c r="B331" s="143"/>
      <c r="C331" s="144" t="s">
        <v>875</v>
      </c>
      <c r="D331" s="144" t="s">
        <v>184</v>
      </c>
      <c r="E331" s="145" t="s">
        <v>876</v>
      </c>
      <c r="F331" s="146" t="s">
        <v>877</v>
      </c>
      <c r="G331" s="147" t="s">
        <v>299</v>
      </c>
      <c r="H331" s="148">
        <v>1</v>
      </c>
      <c r="I331" s="149"/>
      <c r="J331" s="149">
        <f t="shared" si="80"/>
        <v>0</v>
      </c>
      <c r="K331" s="150"/>
      <c r="L331" s="27"/>
      <c r="M331" s="151" t="s">
        <v>1</v>
      </c>
      <c r="N331" s="152" t="s">
        <v>39</v>
      </c>
      <c r="O331" s="153">
        <v>0.27131</v>
      </c>
      <c r="P331" s="153">
        <f t="shared" si="81"/>
        <v>0.27131</v>
      </c>
      <c r="Q331" s="153">
        <v>6.0000000000000002E-5</v>
      </c>
      <c r="R331" s="153">
        <f t="shared" si="82"/>
        <v>6.0000000000000002E-5</v>
      </c>
      <c r="S331" s="153">
        <v>0</v>
      </c>
      <c r="T331" s="154">
        <f t="shared" si="83"/>
        <v>0</v>
      </c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R331" s="155" t="s">
        <v>245</v>
      </c>
      <c r="AT331" s="155" t="s">
        <v>184</v>
      </c>
      <c r="AU331" s="155" t="s">
        <v>86</v>
      </c>
      <c r="AY331" s="14" t="s">
        <v>182</v>
      </c>
      <c r="BE331" s="156">
        <f t="shared" si="84"/>
        <v>0</v>
      </c>
      <c r="BF331" s="156">
        <f t="shared" si="85"/>
        <v>0</v>
      </c>
      <c r="BG331" s="156">
        <f t="shared" si="86"/>
        <v>0</v>
      </c>
      <c r="BH331" s="156">
        <f t="shared" si="87"/>
        <v>0</v>
      </c>
      <c r="BI331" s="156">
        <f t="shared" si="88"/>
        <v>0</v>
      </c>
      <c r="BJ331" s="14" t="s">
        <v>86</v>
      </c>
      <c r="BK331" s="156">
        <f t="shared" si="89"/>
        <v>0</v>
      </c>
      <c r="BL331" s="14" t="s">
        <v>245</v>
      </c>
      <c r="BM331" s="155" t="s">
        <v>878</v>
      </c>
    </row>
    <row r="332" spans="1:65" s="2" customFormat="1" ht="16.5" customHeight="1">
      <c r="A332" s="26"/>
      <c r="B332" s="143"/>
      <c r="C332" s="157" t="s">
        <v>879</v>
      </c>
      <c r="D332" s="157" t="s">
        <v>246</v>
      </c>
      <c r="E332" s="158" t="s">
        <v>880</v>
      </c>
      <c r="F332" s="159" t="s">
        <v>881</v>
      </c>
      <c r="G332" s="160" t="s">
        <v>299</v>
      </c>
      <c r="H332" s="161">
        <v>1</v>
      </c>
      <c r="I332" s="162"/>
      <c r="J332" s="162">
        <f t="shared" si="80"/>
        <v>0</v>
      </c>
      <c r="K332" s="163"/>
      <c r="L332" s="164"/>
      <c r="M332" s="165" t="s">
        <v>1</v>
      </c>
      <c r="N332" s="166" t="s">
        <v>39</v>
      </c>
      <c r="O332" s="153">
        <v>0</v>
      </c>
      <c r="P332" s="153">
        <f t="shared" si="81"/>
        <v>0</v>
      </c>
      <c r="Q332" s="153">
        <v>8.4999999999999995E-4</v>
      </c>
      <c r="R332" s="153">
        <f t="shared" si="82"/>
        <v>8.4999999999999995E-4</v>
      </c>
      <c r="S332" s="153">
        <v>0</v>
      </c>
      <c r="T332" s="154">
        <f t="shared" si="83"/>
        <v>0</v>
      </c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R332" s="155" t="s">
        <v>313</v>
      </c>
      <c r="AT332" s="155" t="s">
        <v>246</v>
      </c>
      <c r="AU332" s="155" t="s">
        <v>86</v>
      </c>
      <c r="AY332" s="14" t="s">
        <v>182</v>
      </c>
      <c r="BE332" s="156">
        <f t="shared" si="84"/>
        <v>0</v>
      </c>
      <c r="BF332" s="156">
        <f t="shared" si="85"/>
        <v>0</v>
      </c>
      <c r="BG332" s="156">
        <f t="shared" si="86"/>
        <v>0</v>
      </c>
      <c r="BH332" s="156">
        <f t="shared" si="87"/>
        <v>0</v>
      </c>
      <c r="BI332" s="156">
        <f t="shared" si="88"/>
        <v>0</v>
      </c>
      <c r="BJ332" s="14" t="s">
        <v>86</v>
      </c>
      <c r="BK332" s="156">
        <f t="shared" si="89"/>
        <v>0</v>
      </c>
      <c r="BL332" s="14" t="s">
        <v>245</v>
      </c>
      <c r="BM332" s="155" t="s">
        <v>882</v>
      </c>
    </row>
    <row r="333" spans="1:65" s="2" customFormat="1" ht="16.5" customHeight="1">
      <c r="A333" s="26"/>
      <c r="B333" s="143"/>
      <c r="C333" s="157" t="s">
        <v>883</v>
      </c>
      <c r="D333" s="157" t="s">
        <v>246</v>
      </c>
      <c r="E333" s="158" t="s">
        <v>848</v>
      </c>
      <c r="F333" s="159" t="s">
        <v>849</v>
      </c>
      <c r="G333" s="160" t="s">
        <v>299</v>
      </c>
      <c r="H333" s="161">
        <v>5</v>
      </c>
      <c r="I333" s="162"/>
      <c r="J333" s="162">
        <f t="shared" si="80"/>
        <v>0</v>
      </c>
      <c r="K333" s="163"/>
      <c r="L333" s="164"/>
      <c r="M333" s="165" t="s">
        <v>1</v>
      </c>
      <c r="N333" s="166" t="s">
        <v>39</v>
      </c>
      <c r="O333" s="153">
        <v>0</v>
      </c>
      <c r="P333" s="153">
        <f t="shared" si="81"/>
        <v>0</v>
      </c>
      <c r="Q333" s="153">
        <v>1.4999999999999999E-4</v>
      </c>
      <c r="R333" s="153">
        <f t="shared" si="82"/>
        <v>7.4999999999999991E-4</v>
      </c>
      <c r="S333" s="153">
        <v>0</v>
      </c>
      <c r="T333" s="154">
        <f t="shared" si="83"/>
        <v>0</v>
      </c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R333" s="155" t="s">
        <v>313</v>
      </c>
      <c r="AT333" s="155" t="s">
        <v>246</v>
      </c>
      <c r="AU333" s="155" t="s">
        <v>86</v>
      </c>
      <c r="AY333" s="14" t="s">
        <v>182</v>
      </c>
      <c r="BE333" s="156">
        <f t="shared" si="84"/>
        <v>0</v>
      </c>
      <c r="BF333" s="156">
        <f t="shared" si="85"/>
        <v>0</v>
      </c>
      <c r="BG333" s="156">
        <f t="shared" si="86"/>
        <v>0</v>
      </c>
      <c r="BH333" s="156">
        <f t="shared" si="87"/>
        <v>0</v>
      </c>
      <c r="BI333" s="156">
        <f t="shared" si="88"/>
        <v>0</v>
      </c>
      <c r="BJ333" s="14" t="s">
        <v>86</v>
      </c>
      <c r="BK333" s="156">
        <f t="shared" si="89"/>
        <v>0</v>
      </c>
      <c r="BL333" s="14" t="s">
        <v>245</v>
      </c>
      <c r="BM333" s="155" t="s">
        <v>884</v>
      </c>
    </row>
    <row r="334" spans="1:65" s="2" customFormat="1" ht="24" customHeight="1">
      <c r="A334" s="26"/>
      <c r="B334" s="143"/>
      <c r="C334" s="144" t="s">
        <v>885</v>
      </c>
      <c r="D334" s="144" t="s">
        <v>184</v>
      </c>
      <c r="E334" s="145" t="s">
        <v>886</v>
      </c>
      <c r="F334" s="146" t="s">
        <v>887</v>
      </c>
      <c r="G334" s="147" t="s">
        <v>198</v>
      </c>
      <c r="H334" s="148">
        <v>23.6</v>
      </c>
      <c r="I334" s="149"/>
      <c r="J334" s="149">
        <f t="shared" si="80"/>
        <v>0</v>
      </c>
      <c r="K334" s="150"/>
      <c r="L334" s="27"/>
      <c r="M334" s="151" t="s">
        <v>1</v>
      </c>
      <c r="N334" s="152" t="s">
        <v>39</v>
      </c>
      <c r="O334" s="153">
        <v>0.54300000000000004</v>
      </c>
      <c r="P334" s="153">
        <f t="shared" si="81"/>
        <v>12.814800000000002</v>
      </c>
      <c r="Q334" s="153">
        <v>5.0000000000000002E-5</v>
      </c>
      <c r="R334" s="153">
        <f t="shared" si="82"/>
        <v>1.1800000000000001E-3</v>
      </c>
      <c r="S334" s="153">
        <v>0</v>
      </c>
      <c r="T334" s="154">
        <f t="shared" si="83"/>
        <v>0</v>
      </c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R334" s="155" t="s">
        <v>245</v>
      </c>
      <c r="AT334" s="155" t="s">
        <v>184</v>
      </c>
      <c r="AU334" s="155" t="s">
        <v>86</v>
      </c>
      <c r="AY334" s="14" t="s">
        <v>182</v>
      </c>
      <c r="BE334" s="156">
        <f t="shared" si="84"/>
        <v>0</v>
      </c>
      <c r="BF334" s="156">
        <f t="shared" si="85"/>
        <v>0</v>
      </c>
      <c r="BG334" s="156">
        <f t="shared" si="86"/>
        <v>0</v>
      </c>
      <c r="BH334" s="156">
        <f t="shared" si="87"/>
        <v>0</v>
      </c>
      <c r="BI334" s="156">
        <f t="shared" si="88"/>
        <v>0</v>
      </c>
      <c r="BJ334" s="14" t="s">
        <v>86</v>
      </c>
      <c r="BK334" s="156">
        <f t="shared" si="89"/>
        <v>0</v>
      </c>
      <c r="BL334" s="14" t="s">
        <v>245</v>
      </c>
      <c r="BM334" s="155" t="s">
        <v>888</v>
      </c>
    </row>
    <row r="335" spans="1:65" s="2" customFormat="1" ht="36" customHeight="1">
      <c r="A335" s="26"/>
      <c r="B335" s="143"/>
      <c r="C335" s="144" t="s">
        <v>889</v>
      </c>
      <c r="D335" s="144" t="s">
        <v>184</v>
      </c>
      <c r="E335" s="145" t="s">
        <v>890</v>
      </c>
      <c r="F335" s="146" t="s">
        <v>891</v>
      </c>
      <c r="G335" s="147" t="s">
        <v>198</v>
      </c>
      <c r="H335" s="148">
        <v>37.549999999999997</v>
      </c>
      <c r="I335" s="149"/>
      <c r="J335" s="149">
        <f t="shared" si="80"/>
        <v>0</v>
      </c>
      <c r="K335" s="150"/>
      <c r="L335" s="27"/>
      <c r="M335" s="151" t="s">
        <v>1</v>
      </c>
      <c r="N335" s="152" t="s">
        <v>39</v>
      </c>
      <c r="O335" s="153">
        <v>0.61099999999999999</v>
      </c>
      <c r="P335" s="153">
        <f t="shared" si="81"/>
        <v>22.943049999999999</v>
      </c>
      <c r="Q335" s="153">
        <v>3.3E-4</v>
      </c>
      <c r="R335" s="153">
        <f t="shared" si="82"/>
        <v>1.23915E-2</v>
      </c>
      <c r="S335" s="153">
        <v>0</v>
      </c>
      <c r="T335" s="154">
        <f t="shared" si="83"/>
        <v>0</v>
      </c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R335" s="155" t="s">
        <v>245</v>
      </c>
      <c r="AT335" s="155" t="s">
        <v>184</v>
      </c>
      <c r="AU335" s="155" t="s">
        <v>86</v>
      </c>
      <c r="AY335" s="14" t="s">
        <v>182</v>
      </c>
      <c r="BE335" s="156">
        <f t="shared" si="84"/>
        <v>0</v>
      </c>
      <c r="BF335" s="156">
        <f t="shared" si="85"/>
        <v>0</v>
      </c>
      <c r="BG335" s="156">
        <f t="shared" si="86"/>
        <v>0</v>
      </c>
      <c r="BH335" s="156">
        <f t="shared" si="87"/>
        <v>0</v>
      </c>
      <c r="BI335" s="156">
        <f t="shared" si="88"/>
        <v>0</v>
      </c>
      <c r="BJ335" s="14" t="s">
        <v>86</v>
      </c>
      <c r="BK335" s="156">
        <f t="shared" si="89"/>
        <v>0</v>
      </c>
      <c r="BL335" s="14" t="s">
        <v>245</v>
      </c>
      <c r="BM335" s="155" t="s">
        <v>892</v>
      </c>
    </row>
    <row r="336" spans="1:65" s="2" customFormat="1" ht="16.5" customHeight="1">
      <c r="A336" s="26"/>
      <c r="B336" s="143"/>
      <c r="C336" s="157" t="s">
        <v>893</v>
      </c>
      <c r="D336" s="157" t="s">
        <v>246</v>
      </c>
      <c r="E336" s="158" t="s">
        <v>848</v>
      </c>
      <c r="F336" s="159" t="s">
        <v>849</v>
      </c>
      <c r="G336" s="160" t="s">
        <v>299</v>
      </c>
      <c r="H336" s="161">
        <v>300.39999999999998</v>
      </c>
      <c r="I336" s="162"/>
      <c r="J336" s="162">
        <f t="shared" si="80"/>
        <v>0</v>
      </c>
      <c r="K336" s="163"/>
      <c r="L336" s="164"/>
      <c r="M336" s="165" t="s">
        <v>1</v>
      </c>
      <c r="N336" s="166" t="s">
        <v>39</v>
      </c>
      <c r="O336" s="153">
        <v>0</v>
      </c>
      <c r="P336" s="153">
        <f t="shared" si="81"/>
        <v>0</v>
      </c>
      <c r="Q336" s="153">
        <v>1.4999999999999999E-4</v>
      </c>
      <c r="R336" s="153">
        <f t="shared" si="82"/>
        <v>4.5059999999999996E-2</v>
      </c>
      <c r="S336" s="153">
        <v>0</v>
      </c>
      <c r="T336" s="154">
        <f t="shared" si="83"/>
        <v>0</v>
      </c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R336" s="155" t="s">
        <v>313</v>
      </c>
      <c r="AT336" s="155" t="s">
        <v>246</v>
      </c>
      <c r="AU336" s="155" t="s">
        <v>86</v>
      </c>
      <c r="AY336" s="14" t="s">
        <v>182</v>
      </c>
      <c r="BE336" s="156">
        <f t="shared" si="84"/>
        <v>0</v>
      </c>
      <c r="BF336" s="156">
        <f t="shared" si="85"/>
        <v>0</v>
      </c>
      <c r="BG336" s="156">
        <f t="shared" si="86"/>
        <v>0</v>
      </c>
      <c r="BH336" s="156">
        <f t="shared" si="87"/>
        <v>0</v>
      </c>
      <c r="BI336" s="156">
        <f t="shared" si="88"/>
        <v>0</v>
      </c>
      <c r="BJ336" s="14" t="s">
        <v>86</v>
      </c>
      <c r="BK336" s="156">
        <f t="shared" si="89"/>
        <v>0</v>
      </c>
      <c r="BL336" s="14" t="s">
        <v>245</v>
      </c>
      <c r="BM336" s="155" t="s">
        <v>894</v>
      </c>
    </row>
    <row r="337" spans="1:65" s="2" customFormat="1" ht="24" customHeight="1">
      <c r="A337" s="26"/>
      <c r="B337" s="143"/>
      <c r="C337" s="144" t="s">
        <v>895</v>
      </c>
      <c r="D337" s="144" t="s">
        <v>184</v>
      </c>
      <c r="E337" s="145" t="s">
        <v>896</v>
      </c>
      <c r="F337" s="146" t="s">
        <v>897</v>
      </c>
      <c r="G337" s="147" t="s">
        <v>187</v>
      </c>
      <c r="H337" s="148">
        <v>228.65700000000001</v>
      </c>
      <c r="I337" s="149"/>
      <c r="J337" s="149">
        <f t="shared" si="80"/>
        <v>0</v>
      </c>
      <c r="K337" s="150"/>
      <c r="L337" s="27"/>
      <c r="M337" s="151" t="s">
        <v>1</v>
      </c>
      <c r="N337" s="152" t="s">
        <v>39</v>
      </c>
      <c r="O337" s="153">
        <v>2.8000000000000001E-2</v>
      </c>
      <c r="P337" s="153">
        <f t="shared" si="81"/>
        <v>6.4023960000000004</v>
      </c>
      <c r="Q337" s="153">
        <v>0</v>
      </c>
      <c r="R337" s="153">
        <f t="shared" si="82"/>
        <v>0</v>
      </c>
      <c r="S337" s="153">
        <v>0</v>
      </c>
      <c r="T337" s="154">
        <f t="shared" si="83"/>
        <v>0</v>
      </c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R337" s="155" t="s">
        <v>245</v>
      </c>
      <c r="AT337" s="155" t="s">
        <v>184</v>
      </c>
      <c r="AU337" s="155" t="s">
        <v>86</v>
      </c>
      <c r="AY337" s="14" t="s">
        <v>182</v>
      </c>
      <c r="BE337" s="156">
        <f t="shared" si="84"/>
        <v>0</v>
      </c>
      <c r="BF337" s="156">
        <f t="shared" si="85"/>
        <v>0</v>
      </c>
      <c r="BG337" s="156">
        <f t="shared" si="86"/>
        <v>0</v>
      </c>
      <c r="BH337" s="156">
        <f t="shared" si="87"/>
        <v>0</v>
      </c>
      <c r="BI337" s="156">
        <f t="shared" si="88"/>
        <v>0</v>
      </c>
      <c r="BJ337" s="14" t="s">
        <v>86</v>
      </c>
      <c r="BK337" s="156">
        <f t="shared" si="89"/>
        <v>0</v>
      </c>
      <c r="BL337" s="14" t="s">
        <v>245</v>
      </c>
      <c r="BM337" s="155" t="s">
        <v>898</v>
      </c>
    </row>
    <row r="338" spans="1:65" s="2" customFormat="1" ht="16.5" customHeight="1">
      <c r="A338" s="26"/>
      <c r="B338" s="143"/>
      <c r="C338" s="157" t="s">
        <v>899</v>
      </c>
      <c r="D338" s="157" t="s">
        <v>246</v>
      </c>
      <c r="E338" s="158" t="s">
        <v>900</v>
      </c>
      <c r="F338" s="159" t="s">
        <v>901</v>
      </c>
      <c r="G338" s="160" t="s">
        <v>187</v>
      </c>
      <c r="H338" s="161">
        <v>262.95600000000002</v>
      </c>
      <c r="I338" s="162"/>
      <c r="J338" s="162">
        <f t="shared" si="80"/>
        <v>0</v>
      </c>
      <c r="K338" s="163"/>
      <c r="L338" s="164"/>
      <c r="M338" s="165" t="s">
        <v>1</v>
      </c>
      <c r="N338" s="166" t="s">
        <v>39</v>
      </c>
      <c r="O338" s="153">
        <v>0</v>
      </c>
      <c r="P338" s="153">
        <f t="shared" si="81"/>
        <v>0</v>
      </c>
      <c r="Q338" s="153">
        <v>4.0000000000000002E-4</v>
      </c>
      <c r="R338" s="153">
        <f t="shared" si="82"/>
        <v>0.10518240000000001</v>
      </c>
      <c r="S338" s="153">
        <v>0</v>
      </c>
      <c r="T338" s="154">
        <f t="shared" si="83"/>
        <v>0</v>
      </c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R338" s="155" t="s">
        <v>313</v>
      </c>
      <c r="AT338" s="155" t="s">
        <v>246</v>
      </c>
      <c r="AU338" s="155" t="s">
        <v>86</v>
      </c>
      <c r="AY338" s="14" t="s">
        <v>182</v>
      </c>
      <c r="BE338" s="156">
        <f t="shared" si="84"/>
        <v>0</v>
      </c>
      <c r="BF338" s="156">
        <f t="shared" si="85"/>
        <v>0</v>
      </c>
      <c r="BG338" s="156">
        <f t="shared" si="86"/>
        <v>0</v>
      </c>
      <c r="BH338" s="156">
        <f t="shared" si="87"/>
        <v>0</v>
      </c>
      <c r="BI338" s="156">
        <f t="shared" si="88"/>
        <v>0</v>
      </c>
      <c r="BJ338" s="14" t="s">
        <v>86</v>
      </c>
      <c r="BK338" s="156">
        <f t="shared" si="89"/>
        <v>0</v>
      </c>
      <c r="BL338" s="14" t="s">
        <v>245</v>
      </c>
      <c r="BM338" s="155" t="s">
        <v>902</v>
      </c>
    </row>
    <row r="339" spans="1:65" s="2" customFormat="1" ht="24" customHeight="1">
      <c r="A339" s="26"/>
      <c r="B339" s="143"/>
      <c r="C339" s="144" t="s">
        <v>903</v>
      </c>
      <c r="D339" s="144" t="s">
        <v>184</v>
      </c>
      <c r="E339" s="145" t="s">
        <v>904</v>
      </c>
      <c r="F339" s="146" t="s">
        <v>905</v>
      </c>
      <c r="G339" s="147" t="s">
        <v>835</v>
      </c>
      <c r="H339" s="148">
        <v>2.75</v>
      </c>
      <c r="I339" s="149"/>
      <c r="J339" s="149">
        <f t="shared" si="80"/>
        <v>0</v>
      </c>
      <c r="K339" s="150"/>
      <c r="L339" s="27"/>
      <c r="M339" s="151" t="s">
        <v>1</v>
      </c>
      <c r="N339" s="152" t="s">
        <v>39</v>
      </c>
      <c r="O339" s="153">
        <v>0</v>
      </c>
      <c r="P339" s="153">
        <f t="shared" si="81"/>
        <v>0</v>
      </c>
      <c r="Q339" s="153">
        <v>0</v>
      </c>
      <c r="R339" s="153">
        <f t="shared" si="82"/>
        <v>0</v>
      </c>
      <c r="S339" s="153">
        <v>0</v>
      </c>
      <c r="T339" s="154">
        <f t="shared" si="83"/>
        <v>0</v>
      </c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R339" s="155" t="s">
        <v>245</v>
      </c>
      <c r="AT339" s="155" t="s">
        <v>184</v>
      </c>
      <c r="AU339" s="155" t="s">
        <v>86</v>
      </c>
      <c r="AY339" s="14" t="s">
        <v>182</v>
      </c>
      <c r="BE339" s="156">
        <f t="shared" si="84"/>
        <v>0</v>
      </c>
      <c r="BF339" s="156">
        <f t="shared" si="85"/>
        <v>0</v>
      </c>
      <c r="BG339" s="156">
        <f t="shared" si="86"/>
        <v>0</v>
      </c>
      <c r="BH339" s="156">
        <f t="shared" si="87"/>
        <v>0</v>
      </c>
      <c r="BI339" s="156">
        <f t="shared" si="88"/>
        <v>0</v>
      </c>
      <c r="BJ339" s="14" t="s">
        <v>86</v>
      </c>
      <c r="BK339" s="156">
        <f t="shared" si="89"/>
        <v>0</v>
      </c>
      <c r="BL339" s="14" t="s">
        <v>245</v>
      </c>
      <c r="BM339" s="155" t="s">
        <v>906</v>
      </c>
    </row>
    <row r="340" spans="1:65" s="12" customFormat="1" ht="22.9" customHeight="1">
      <c r="B340" s="131"/>
      <c r="D340" s="132" t="s">
        <v>72</v>
      </c>
      <c r="E340" s="141" t="s">
        <v>907</v>
      </c>
      <c r="F340" s="141" t="s">
        <v>908</v>
      </c>
      <c r="J340" s="142">
        <f>BK340</f>
        <v>0</v>
      </c>
      <c r="L340" s="131"/>
      <c r="M340" s="135"/>
      <c r="N340" s="136"/>
      <c r="O340" s="136"/>
      <c r="P340" s="137">
        <f>SUM(P341:P361)</f>
        <v>209.92955228</v>
      </c>
      <c r="Q340" s="136"/>
      <c r="R340" s="137">
        <f>SUM(R341:R361)</f>
        <v>13.063536839999999</v>
      </c>
      <c r="S340" s="136"/>
      <c r="T340" s="138">
        <f>SUM(T341:T361)</f>
        <v>0</v>
      </c>
      <c r="AR340" s="132" t="s">
        <v>86</v>
      </c>
      <c r="AT340" s="139" t="s">
        <v>72</v>
      </c>
      <c r="AU340" s="139" t="s">
        <v>80</v>
      </c>
      <c r="AY340" s="132" t="s">
        <v>182</v>
      </c>
      <c r="BK340" s="140">
        <f>SUM(BK341:BK361)</f>
        <v>0</v>
      </c>
    </row>
    <row r="341" spans="1:65" s="2" customFormat="1" ht="24" customHeight="1">
      <c r="A341" s="26"/>
      <c r="B341" s="143"/>
      <c r="C341" s="144" t="s">
        <v>909</v>
      </c>
      <c r="D341" s="144" t="s">
        <v>184</v>
      </c>
      <c r="E341" s="145" t="s">
        <v>910</v>
      </c>
      <c r="F341" s="146" t="s">
        <v>911</v>
      </c>
      <c r="G341" s="147" t="s">
        <v>187</v>
      </c>
      <c r="H341" s="148">
        <v>171.8</v>
      </c>
      <c r="I341" s="149"/>
      <c r="J341" s="149">
        <f t="shared" ref="J341:J361" si="90">ROUND(I341*H341,2)</f>
        <v>0</v>
      </c>
      <c r="K341" s="150"/>
      <c r="L341" s="27"/>
      <c r="M341" s="151" t="s">
        <v>1</v>
      </c>
      <c r="N341" s="152" t="s">
        <v>39</v>
      </c>
      <c r="O341" s="153">
        <v>9.1999999999999998E-2</v>
      </c>
      <c r="P341" s="153">
        <f t="shared" ref="P341:P361" si="91">O341*H341</f>
        <v>15.8056</v>
      </c>
      <c r="Q341" s="153">
        <v>0</v>
      </c>
      <c r="R341" s="153">
        <f t="shared" ref="R341:R361" si="92">Q341*H341</f>
        <v>0</v>
      </c>
      <c r="S341" s="153">
        <v>0</v>
      </c>
      <c r="T341" s="154">
        <f t="shared" ref="T341:T361" si="93">S341*H341</f>
        <v>0</v>
      </c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R341" s="155" t="s">
        <v>245</v>
      </c>
      <c r="AT341" s="155" t="s">
        <v>184</v>
      </c>
      <c r="AU341" s="155" t="s">
        <v>86</v>
      </c>
      <c r="AY341" s="14" t="s">
        <v>182</v>
      </c>
      <c r="BE341" s="156">
        <f t="shared" ref="BE341:BE361" si="94">IF(N341="základná",J341,0)</f>
        <v>0</v>
      </c>
      <c r="BF341" s="156">
        <f t="shared" ref="BF341:BF361" si="95">IF(N341="znížená",J341,0)</f>
        <v>0</v>
      </c>
      <c r="BG341" s="156">
        <f t="shared" ref="BG341:BG361" si="96">IF(N341="zákl. prenesená",J341,0)</f>
        <v>0</v>
      </c>
      <c r="BH341" s="156">
        <f t="shared" ref="BH341:BH361" si="97">IF(N341="zníž. prenesená",J341,0)</f>
        <v>0</v>
      </c>
      <c r="BI341" s="156">
        <f t="shared" ref="BI341:BI361" si="98">IF(N341="nulová",J341,0)</f>
        <v>0</v>
      </c>
      <c r="BJ341" s="14" t="s">
        <v>86</v>
      </c>
      <c r="BK341" s="156">
        <f t="shared" ref="BK341:BK361" si="99">ROUND(I341*H341,2)</f>
        <v>0</v>
      </c>
      <c r="BL341" s="14" t="s">
        <v>245</v>
      </c>
      <c r="BM341" s="155" t="s">
        <v>912</v>
      </c>
    </row>
    <row r="342" spans="1:65" s="2" customFormat="1" ht="36" customHeight="1">
      <c r="A342" s="26"/>
      <c r="B342" s="143"/>
      <c r="C342" s="157" t="s">
        <v>913</v>
      </c>
      <c r="D342" s="157" t="s">
        <v>246</v>
      </c>
      <c r="E342" s="158" t="s">
        <v>914</v>
      </c>
      <c r="F342" s="159" t="s">
        <v>915</v>
      </c>
      <c r="G342" s="160" t="s">
        <v>187</v>
      </c>
      <c r="H342" s="161">
        <v>175.23599999999999</v>
      </c>
      <c r="I342" s="162"/>
      <c r="J342" s="162">
        <f t="shared" si="90"/>
        <v>0</v>
      </c>
      <c r="K342" s="163"/>
      <c r="L342" s="164"/>
      <c r="M342" s="165" t="s">
        <v>1</v>
      </c>
      <c r="N342" s="166" t="s">
        <v>39</v>
      </c>
      <c r="O342" s="153">
        <v>0</v>
      </c>
      <c r="P342" s="153">
        <f t="shared" si="91"/>
        <v>0</v>
      </c>
      <c r="Q342" s="153">
        <v>8.6400000000000001E-3</v>
      </c>
      <c r="R342" s="153">
        <f t="shared" si="92"/>
        <v>1.5140390399999999</v>
      </c>
      <c r="S342" s="153">
        <v>0</v>
      </c>
      <c r="T342" s="154">
        <f t="shared" si="93"/>
        <v>0</v>
      </c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R342" s="155" t="s">
        <v>313</v>
      </c>
      <c r="AT342" s="155" t="s">
        <v>246</v>
      </c>
      <c r="AU342" s="155" t="s">
        <v>86</v>
      </c>
      <c r="AY342" s="14" t="s">
        <v>182</v>
      </c>
      <c r="BE342" s="156">
        <f t="shared" si="94"/>
        <v>0</v>
      </c>
      <c r="BF342" s="156">
        <f t="shared" si="95"/>
        <v>0</v>
      </c>
      <c r="BG342" s="156">
        <f t="shared" si="96"/>
        <v>0</v>
      </c>
      <c r="BH342" s="156">
        <f t="shared" si="97"/>
        <v>0</v>
      </c>
      <c r="BI342" s="156">
        <f t="shared" si="98"/>
        <v>0</v>
      </c>
      <c r="BJ342" s="14" t="s">
        <v>86</v>
      </c>
      <c r="BK342" s="156">
        <f t="shared" si="99"/>
        <v>0</v>
      </c>
      <c r="BL342" s="14" t="s">
        <v>245</v>
      </c>
      <c r="BM342" s="155" t="s">
        <v>916</v>
      </c>
    </row>
    <row r="343" spans="1:65" s="2" customFormat="1" ht="24" customHeight="1">
      <c r="A343" s="26"/>
      <c r="B343" s="143"/>
      <c r="C343" s="144" t="s">
        <v>917</v>
      </c>
      <c r="D343" s="144" t="s">
        <v>184</v>
      </c>
      <c r="E343" s="145" t="s">
        <v>910</v>
      </c>
      <c r="F343" s="146" t="s">
        <v>911</v>
      </c>
      <c r="G343" s="147" t="s">
        <v>187</v>
      </c>
      <c r="H343" s="148">
        <v>171.8</v>
      </c>
      <c r="I343" s="149"/>
      <c r="J343" s="149">
        <f t="shared" si="90"/>
        <v>0</v>
      </c>
      <c r="K343" s="150"/>
      <c r="L343" s="27"/>
      <c r="M343" s="151" t="s">
        <v>1</v>
      </c>
      <c r="N343" s="152" t="s">
        <v>39</v>
      </c>
      <c r="O343" s="153">
        <v>9.1999999999999998E-2</v>
      </c>
      <c r="P343" s="153">
        <f t="shared" si="91"/>
        <v>15.8056</v>
      </c>
      <c r="Q343" s="153">
        <v>0</v>
      </c>
      <c r="R343" s="153">
        <f t="shared" si="92"/>
        <v>0</v>
      </c>
      <c r="S343" s="153">
        <v>0</v>
      </c>
      <c r="T343" s="154">
        <f t="shared" si="93"/>
        <v>0</v>
      </c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R343" s="155" t="s">
        <v>245</v>
      </c>
      <c r="AT343" s="155" t="s">
        <v>184</v>
      </c>
      <c r="AU343" s="155" t="s">
        <v>86</v>
      </c>
      <c r="AY343" s="14" t="s">
        <v>182</v>
      </c>
      <c r="BE343" s="156">
        <f t="shared" si="94"/>
        <v>0</v>
      </c>
      <c r="BF343" s="156">
        <f t="shared" si="95"/>
        <v>0</v>
      </c>
      <c r="BG343" s="156">
        <f t="shared" si="96"/>
        <v>0</v>
      </c>
      <c r="BH343" s="156">
        <f t="shared" si="97"/>
        <v>0</v>
      </c>
      <c r="BI343" s="156">
        <f t="shared" si="98"/>
        <v>0</v>
      </c>
      <c r="BJ343" s="14" t="s">
        <v>86</v>
      </c>
      <c r="BK343" s="156">
        <f t="shared" si="99"/>
        <v>0</v>
      </c>
      <c r="BL343" s="14" t="s">
        <v>245</v>
      </c>
      <c r="BM343" s="155" t="s">
        <v>918</v>
      </c>
    </row>
    <row r="344" spans="1:65" s="2" customFormat="1" ht="36" customHeight="1">
      <c r="A344" s="26"/>
      <c r="B344" s="143"/>
      <c r="C344" s="157" t="s">
        <v>919</v>
      </c>
      <c r="D344" s="157" t="s">
        <v>246</v>
      </c>
      <c r="E344" s="158" t="s">
        <v>920</v>
      </c>
      <c r="F344" s="159" t="s">
        <v>921</v>
      </c>
      <c r="G344" s="160" t="s">
        <v>187</v>
      </c>
      <c r="H344" s="161">
        <v>175.23599999999999</v>
      </c>
      <c r="I344" s="162"/>
      <c r="J344" s="162">
        <f t="shared" si="90"/>
        <v>0</v>
      </c>
      <c r="K344" s="163"/>
      <c r="L344" s="164"/>
      <c r="M344" s="165" t="s">
        <v>1</v>
      </c>
      <c r="N344" s="166" t="s">
        <v>39</v>
      </c>
      <c r="O344" s="153">
        <v>0</v>
      </c>
      <c r="P344" s="153">
        <f t="shared" si="91"/>
        <v>0</v>
      </c>
      <c r="Q344" s="153">
        <v>1.0800000000000001E-2</v>
      </c>
      <c r="R344" s="153">
        <f t="shared" si="92"/>
        <v>1.8925487999999999</v>
      </c>
      <c r="S344" s="153">
        <v>0</v>
      </c>
      <c r="T344" s="154">
        <f t="shared" si="93"/>
        <v>0</v>
      </c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R344" s="155" t="s">
        <v>313</v>
      </c>
      <c r="AT344" s="155" t="s">
        <v>246</v>
      </c>
      <c r="AU344" s="155" t="s">
        <v>86</v>
      </c>
      <c r="AY344" s="14" t="s">
        <v>182</v>
      </c>
      <c r="BE344" s="156">
        <f t="shared" si="94"/>
        <v>0</v>
      </c>
      <c r="BF344" s="156">
        <f t="shared" si="95"/>
        <v>0</v>
      </c>
      <c r="BG344" s="156">
        <f t="shared" si="96"/>
        <v>0</v>
      </c>
      <c r="BH344" s="156">
        <f t="shared" si="97"/>
        <v>0</v>
      </c>
      <c r="BI344" s="156">
        <f t="shared" si="98"/>
        <v>0</v>
      </c>
      <c r="BJ344" s="14" t="s">
        <v>86</v>
      </c>
      <c r="BK344" s="156">
        <f t="shared" si="99"/>
        <v>0</v>
      </c>
      <c r="BL344" s="14" t="s">
        <v>245</v>
      </c>
      <c r="BM344" s="155" t="s">
        <v>922</v>
      </c>
    </row>
    <row r="345" spans="1:65" s="2" customFormat="1" ht="24" customHeight="1">
      <c r="A345" s="26"/>
      <c r="B345" s="143"/>
      <c r="C345" s="144" t="s">
        <v>923</v>
      </c>
      <c r="D345" s="144" t="s">
        <v>184</v>
      </c>
      <c r="E345" s="145" t="s">
        <v>924</v>
      </c>
      <c r="F345" s="146" t="s">
        <v>925</v>
      </c>
      <c r="G345" s="147" t="s">
        <v>187</v>
      </c>
      <c r="H345" s="148">
        <v>376.9</v>
      </c>
      <c r="I345" s="149"/>
      <c r="J345" s="149">
        <f t="shared" si="90"/>
        <v>0</v>
      </c>
      <c r="K345" s="150"/>
      <c r="L345" s="27"/>
      <c r="M345" s="151" t="s">
        <v>1</v>
      </c>
      <c r="N345" s="152" t="s">
        <v>39</v>
      </c>
      <c r="O345" s="153">
        <v>0.23599999999999999</v>
      </c>
      <c r="P345" s="153">
        <f t="shared" si="91"/>
        <v>88.948399999999992</v>
      </c>
      <c r="Q345" s="153">
        <v>2.9999999999999997E-4</v>
      </c>
      <c r="R345" s="153">
        <f t="shared" si="92"/>
        <v>0.11306999999999999</v>
      </c>
      <c r="S345" s="153">
        <v>0</v>
      </c>
      <c r="T345" s="154">
        <f t="shared" si="93"/>
        <v>0</v>
      </c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R345" s="155" t="s">
        <v>188</v>
      </c>
      <c r="AT345" s="155" t="s">
        <v>184</v>
      </c>
      <c r="AU345" s="155" t="s">
        <v>86</v>
      </c>
      <c r="AY345" s="14" t="s">
        <v>182</v>
      </c>
      <c r="BE345" s="156">
        <f t="shared" si="94"/>
        <v>0</v>
      </c>
      <c r="BF345" s="156">
        <f t="shared" si="95"/>
        <v>0</v>
      </c>
      <c r="BG345" s="156">
        <f t="shared" si="96"/>
        <v>0</v>
      </c>
      <c r="BH345" s="156">
        <f t="shared" si="97"/>
        <v>0</v>
      </c>
      <c r="BI345" s="156">
        <f t="shared" si="98"/>
        <v>0</v>
      </c>
      <c r="BJ345" s="14" t="s">
        <v>86</v>
      </c>
      <c r="BK345" s="156">
        <f t="shared" si="99"/>
        <v>0</v>
      </c>
      <c r="BL345" s="14" t="s">
        <v>188</v>
      </c>
      <c r="BM345" s="155" t="s">
        <v>926</v>
      </c>
    </row>
    <row r="346" spans="1:65" s="2" customFormat="1" ht="36" customHeight="1">
      <c r="A346" s="26"/>
      <c r="B346" s="143"/>
      <c r="C346" s="157" t="s">
        <v>927</v>
      </c>
      <c r="D346" s="157" t="s">
        <v>246</v>
      </c>
      <c r="E346" s="158" t="s">
        <v>928</v>
      </c>
      <c r="F346" s="159" t="s">
        <v>929</v>
      </c>
      <c r="G346" s="160" t="s">
        <v>187</v>
      </c>
      <c r="H346" s="161">
        <v>384.43799999999999</v>
      </c>
      <c r="I346" s="162"/>
      <c r="J346" s="162">
        <f t="shared" si="90"/>
        <v>0</v>
      </c>
      <c r="K346" s="163"/>
      <c r="L346" s="164"/>
      <c r="M346" s="165" t="s">
        <v>1</v>
      </c>
      <c r="N346" s="166" t="s">
        <v>39</v>
      </c>
      <c r="O346" s="153">
        <v>0</v>
      </c>
      <c r="P346" s="153">
        <f t="shared" si="91"/>
        <v>0</v>
      </c>
      <c r="Q346" s="153">
        <v>1.0800000000000001E-2</v>
      </c>
      <c r="R346" s="153">
        <f t="shared" si="92"/>
        <v>4.1519304000000004</v>
      </c>
      <c r="S346" s="153">
        <v>0</v>
      </c>
      <c r="T346" s="154">
        <f t="shared" si="93"/>
        <v>0</v>
      </c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R346" s="155" t="s">
        <v>213</v>
      </c>
      <c r="AT346" s="155" t="s">
        <v>246</v>
      </c>
      <c r="AU346" s="155" t="s">
        <v>86</v>
      </c>
      <c r="AY346" s="14" t="s">
        <v>182</v>
      </c>
      <c r="BE346" s="156">
        <f t="shared" si="94"/>
        <v>0</v>
      </c>
      <c r="BF346" s="156">
        <f t="shared" si="95"/>
        <v>0</v>
      </c>
      <c r="BG346" s="156">
        <f t="shared" si="96"/>
        <v>0</v>
      </c>
      <c r="BH346" s="156">
        <f t="shared" si="97"/>
        <v>0</v>
      </c>
      <c r="BI346" s="156">
        <f t="shared" si="98"/>
        <v>0</v>
      </c>
      <c r="BJ346" s="14" t="s">
        <v>86</v>
      </c>
      <c r="BK346" s="156">
        <f t="shared" si="99"/>
        <v>0</v>
      </c>
      <c r="BL346" s="14" t="s">
        <v>188</v>
      </c>
      <c r="BM346" s="155" t="s">
        <v>930</v>
      </c>
    </row>
    <row r="347" spans="1:65" s="2" customFormat="1" ht="24" customHeight="1">
      <c r="A347" s="26"/>
      <c r="B347" s="143"/>
      <c r="C347" s="144" t="s">
        <v>931</v>
      </c>
      <c r="D347" s="144" t="s">
        <v>184</v>
      </c>
      <c r="E347" s="145" t="s">
        <v>932</v>
      </c>
      <c r="F347" s="146" t="s">
        <v>933</v>
      </c>
      <c r="G347" s="147" t="s">
        <v>187</v>
      </c>
      <c r="H347" s="148">
        <v>188.45</v>
      </c>
      <c r="I347" s="149"/>
      <c r="J347" s="149">
        <f t="shared" si="90"/>
        <v>0</v>
      </c>
      <c r="K347" s="150"/>
      <c r="L347" s="27"/>
      <c r="M347" s="151" t="s">
        <v>1</v>
      </c>
      <c r="N347" s="152" t="s">
        <v>39</v>
      </c>
      <c r="O347" s="153">
        <v>0.23699999999999999</v>
      </c>
      <c r="P347" s="153">
        <f t="shared" si="91"/>
        <v>44.662649999999992</v>
      </c>
      <c r="Q347" s="153">
        <v>5.9999999999999995E-4</v>
      </c>
      <c r="R347" s="153">
        <f t="shared" si="92"/>
        <v>0.11306999999999999</v>
      </c>
      <c r="S347" s="153">
        <v>0</v>
      </c>
      <c r="T347" s="154">
        <f t="shared" si="93"/>
        <v>0</v>
      </c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R347" s="155" t="s">
        <v>245</v>
      </c>
      <c r="AT347" s="155" t="s">
        <v>184</v>
      </c>
      <c r="AU347" s="155" t="s">
        <v>86</v>
      </c>
      <c r="AY347" s="14" t="s">
        <v>182</v>
      </c>
      <c r="BE347" s="156">
        <f t="shared" si="94"/>
        <v>0</v>
      </c>
      <c r="BF347" s="156">
        <f t="shared" si="95"/>
        <v>0</v>
      </c>
      <c r="BG347" s="156">
        <f t="shared" si="96"/>
        <v>0</v>
      </c>
      <c r="BH347" s="156">
        <f t="shared" si="97"/>
        <v>0</v>
      </c>
      <c r="BI347" s="156">
        <f t="shared" si="98"/>
        <v>0</v>
      </c>
      <c r="BJ347" s="14" t="s">
        <v>86</v>
      </c>
      <c r="BK347" s="156">
        <f t="shared" si="99"/>
        <v>0</v>
      </c>
      <c r="BL347" s="14" t="s">
        <v>245</v>
      </c>
      <c r="BM347" s="155" t="s">
        <v>934</v>
      </c>
    </row>
    <row r="348" spans="1:65" s="2" customFormat="1" ht="16.5" customHeight="1">
      <c r="A348" s="26"/>
      <c r="B348" s="143"/>
      <c r="C348" s="157" t="s">
        <v>935</v>
      </c>
      <c r="D348" s="157" t="s">
        <v>246</v>
      </c>
      <c r="E348" s="158" t="s">
        <v>936</v>
      </c>
      <c r="F348" s="159" t="s">
        <v>937</v>
      </c>
      <c r="G348" s="160" t="s">
        <v>187</v>
      </c>
      <c r="H348" s="161">
        <v>216.71799999999999</v>
      </c>
      <c r="I348" s="162"/>
      <c r="J348" s="162">
        <f t="shared" si="90"/>
        <v>0</v>
      </c>
      <c r="K348" s="163"/>
      <c r="L348" s="164"/>
      <c r="M348" s="165" t="s">
        <v>1</v>
      </c>
      <c r="N348" s="166" t="s">
        <v>39</v>
      </c>
      <c r="O348" s="153">
        <v>0</v>
      </c>
      <c r="P348" s="153">
        <f t="shared" si="91"/>
        <v>0</v>
      </c>
      <c r="Q348" s="153">
        <v>2.5999999999999998E-4</v>
      </c>
      <c r="R348" s="153">
        <f t="shared" si="92"/>
        <v>5.6346679999999989E-2</v>
      </c>
      <c r="S348" s="153">
        <v>0</v>
      </c>
      <c r="T348" s="154">
        <f t="shared" si="93"/>
        <v>0</v>
      </c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R348" s="155" t="s">
        <v>313</v>
      </c>
      <c r="AT348" s="155" t="s">
        <v>246</v>
      </c>
      <c r="AU348" s="155" t="s">
        <v>86</v>
      </c>
      <c r="AY348" s="14" t="s">
        <v>182</v>
      </c>
      <c r="BE348" s="156">
        <f t="shared" si="94"/>
        <v>0</v>
      </c>
      <c r="BF348" s="156">
        <f t="shared" si="95"/>
        <v>0</v>
      </c>
      <c r="BG348" s="156">
        <f t="shared" si="96"/>
        <v>0</v>
      </c>
      <c r="BH348" s="156">
        <f t="shared" si="97"/>
        <v>0</v>
      </c>
      <c r="BI348" s="156">
        <f t="shared" si="98"/>
        <v>0</v>
      </c>
      <c r="BJ348" s="14" t="s">
        <v>86</v>
      </c>
      <c r="BK348" s="156">
        <f t="shared" si="99"/>
        <v>0</v>
      </c>
      <c r="BL348" s="14" t="s">
        <v>245</v>
      </c>
      <c r="BM348" s="155" t="s">
        <v>938</v>
      </c>
    </row>
    <row r="349" spans="1:65" s="2" customFormat="1" ht="16.5" customHeight="1">
      <c r="A349" s="26"/>
      <c r="B349" s="143"/>
      <c r="C349" s="144" t="s">
        <v>939</v>
      </c>
      <c r="D349" s="144" t="s">
        <v>184</v>
      </c>
      <c r="E349" s="145" t="s">
        <v>940</v>
      </c>
      <c r="F349" s="146" t="s">
        <v>941</v>
      </c>
      <c r="G349" s="147" t="s">
        <v>187</v>
      </c>
      <c r="H349" s="148">
        <v>171.27</v>
      </c>
      <c r="I349" s="149"/>
      <c r="J349" s="149">
        <f t="shared" si="90"/>
        <v>0</v>
      </c>
      <c r="K349" s="150"/>
      <c r="L349" s="27"/>
      <c r="M349" s="151" t="s">
        <v>1</v>
      </c>
      <c r="N349" s="152" t="s">
        <v>39</v>
      </c>
      <c r="O349" s="153">
        <v>4.5109999999999997E-2</v>
      </c>
      <c r="P349" s="153">
        <f t="shared" si="91"/>
        <v>7.7259897000000004</v>
      </c>
      <c r="Q349" s="153">
        <v>0</v>
      </c>
      <c r="R349" s="153">
        <f t="shared" si="92"/>
        <v>0</v>
      </c>
      <c r="S349" s="153">
        <v>0</v>
      </c>
      <c r="T349" s="154">
        <f t="shared" si="93"/>
        <v>0</v>
      </c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R349" s="155" t="s">
        <v>245</v>
      </c>
      <c r="AT349" s="155" t="s">
        <v>184</v>
      </c>
      <c r="AU349" s="155" t="s">
        <v>86</v>
      </c>
      <c r="AY349" s="14" t="s">
        <v>182</v>
      </c>
      <c r="BE349" s="156">
        <f t="shared" si="94"/>
        <v>0</v>
      </c>
      <c r="BF349" s="156">
        <f t="shared" si="95"/>
        <v>0</v>
      </c>
      <c r="BG349" s="156">
        <f t="shared" si="96"/>
        <v>0</v>
      </c>
      <c r="BH349" s="156">
        <f t="shared" si="97"/>
        <v>0</v>
      </c>
      <c r="BI349" s="156">
        <f t="shared" si="98"/>
        <v>0</v>
      </c>
      <c r="BJ349" s="14" t="s">
        <v>86</v>
      </c>
      <c r="BK349" s="156">
        <f t="shared" si="99"/>
        <v>0</v>
      </c>
      <c r="BL349" s="14" t="s">
        <v>245</v>
      </c>
      <c r="BM349" s="155" t="s">
        <v>942</v>
      </c>
    </row>
    <row r="350" spans="1:65" s="2" customFormat="1" ht="16.5" customHeight="1">
      <c r="A350" s="26"/>
      <c r="B350" s="143"/>
      <c r="C350" s="157" t="s">
        <v>943</v>
      </c>
      <c r="D350" s="157" t="s">
        <v>246</v>
      </c>
      <c r="E350" s="158" t="s">
        <v>944</v>
      </c>
      <c r="F350" s="159" t="s">
        <v>945</v>
      </c>
      <c r="G350" s="160" t="s">
        <v>187</v>
      </c>
      <c r="H350" s="161">
        <v>196.96100000000001</v>
      </c>
      <c r="I350" s="162"/>
      <c r="J350" s="162">
        <f t="shared" si="90"/>
        <v>0</v>
      </c>
      <c r="K350" s="163"/>
      <c r="L350" s="164"/>
      <c r="M350" s="165" t="s">
        <v>1</v>
      </c>
      <c r="N350" s="166" t="s">
        <v>39</v>
      </c>
      <c r="O350" s="153">
        <v>0</v>
      </c>
      <c r="P350" s="153">
        <f t="shared" si="91"/>
        <v>0</v>
      </c>
      <c r="Q350" s="153">
        <v>2.0000000000000002E-5</v>
      </c>
      <c r="R350" s="153">
        <f t="shared" si="92"/>
        <v>3.9392200000000002E-3</v>
      </c>
      <c r="S350" s="153">
        <v>0</v>
      </c>
      <c r="T350" s="154">
        <f t="shared" si="93"/>
        <v>0</v>
      </c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R350" s="155" t="s">
        <v>313</v>
      </c>
      <c r="AT350" s="155" t="s">
        <v>246</v>
      </c>
      <c r="AU350" s="155" t="s">
        <v>86</v>
      </c>
      <c r="AY350" s="14" t="s">
        <v>182</v>
      </c>
      <c r="BE350" s="156">
        <f t="shared" si="94"/>
        <v>0</v>
      </c>
      <c r="BF350" s="156">
        <f t="shared" si="95"/>
        <v>0</v>
      </c>
      <c r="BG350" s="156">
        <f t="shared" si="96"/>
        <v>0</v>
      </c>
      <c r="BH350" s="156">
        <f t="shared" si="97"/>
        <v>0</v>
      </c>
      <c r="BI350" s="156">
        <f t="shared" si="98"/>
        <v>0</v>
      </c>
      <c r="BJ350" s="14" t="s">
        <v>86</v>
      </c>
      <c r="BK350" s="156">
        <f t="shared" si="99"/>
        <v>0</v>
      </c>
      <c r="BL350" s="14" t="s">
        <v>245</v>
      </c>
      <c r="BM350" s="155" t="s">
        <v>946</v>
      </c>
    </row>
    <row r="351" spans="1:65" s="2" customFormat="1" ht="24" customHeight="1">
      <c r="A351" s="26"/>
      <c r="B351" s="143"/>
      <c r="C351" s="144" t="s">
        <v>947</v>
      </c>
      <c r="D351" s="144" t="s">
        <v>184</v>
      </c>
      <c r="E351" s="145" t="s">
        <v>948</v>
      </c>
      <c r="F351" s="146" t="s">
        <v>949</v>
      </c>
      <c r="G351" s="147" t="s">
        <v>187</v>
      </c>
      <c r="H351" s="148">
        <v>171.27</v>
      </c>
      <c r="I351" s="149"/>
      <c r="J351" s="149">
        <f t="shared" si="90"/>
        <v>0</v>
      </c>
      <c r="K351" s="150"/>
      <c r="L351" s="27"/>
      <c r="M351" s="151" t="s">
        <v>1</v>
      </c>
      <c r="N351" s="152" t="s">
        <v>39</v>
      </c>
      <c r="O351" s="153">
        <v>6.4638000000000001E-2</v>
      </c>
      <c r="P351" s="153">
        <f t="shared" si="91"/>
        <v>11.070550260000001</v>
      </c>
      <c r="Q351" s="153">
        <v>0</v>
      </c>
      <c r="R351" s="153">
        <f t="shared" si="92"/>
        <v>0</v>
      </c>
      <c r="S351" s="153">
        <v>0</v>
      </c>
      <c r="T351" s="154">
        <f t="shared" si="93"/>
        <v>0</v>
      </c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R351" s="155" t="s">
        <v>245</v>
      </c>
      <c r="AT351" s="155" t="s">
        <v>184</v>
      </c>
      <c r="AU351" s="155" t="s">
        <v>86</v>
      </c>
      <c r="AY351" s="14" t="s">
        <v>182</v>
      </c>
      <c r="BE351" s="156">
        <f t="shared" si="94"/>
        <v>0</v>
      </c>
      <c r="BF351" s="156">
        <f t="shared" si="95"/>
        <v>0</v>
      </c>
      <c r="BG351" s="156">
        <f t="shared" si="96"/>
        <v>0</v>
      </c>
      <c r="BH351" s="156">
        <f t="shared" si="97"/>
        <v>0</v>
      </c>
      <c r="BI351" s="156">
        <f t="shared" si="98"/>
        <v>0</v>
      </c>
      <c r="BJ351" s="14" t="s">
        <v>86</v>
      </c>
      <c r="BK351" s="156">
        <f t="shared" si="99"/>
        <v>0</v>
      </c>
      <c r="BL351" s="14" t="s">
        <v>245</v>
      </c>
      <c r="BM351" s="155" t="s">
        <v>950</v>
      </c>
    </row>
    <row r="352" spans="1:65" s="2" customFormat="1" ht="16.5" customHeight="1">
      <c r="A352" s="26"/>
      <c r="B352" s="143"/>
      <c r="C352" s="157" t="s">
        <v>951</v>
      </c>
      <c r="D352" s="157" t="s">
        <v>246</v>
      </c>
      <c r="E352" s="158" t="s">
        <v>952</v>
      </c>
      <c r="F352" s="159" t="s">
        <v>953</v>
      </c>
      <c r="G352" s="160" t="s">
        <v>187</v>
      </c>
      <c r="H352" s="161">
        <v>174.69499999999999</v>
      </c>
      <c r="I352" s="162"/>
      <c r="J352" s="162">
        <f t="shared" si="90"/>
        <v>0</v>
      </c>
      <c r="K352" s="163"/>
      <c r="L352" s="164"/>
      <c r="M352" s="165" t="s">
        <v>1</v>
      </c>
      <c r="N352" s="166" t="s">
        <v>39</v>
      </c>
      <c r="O352" s="153">
        <v>0</v>
      </c>
      <c r="P352" s="153">
        <f t="shared" si="91"/>
        <v>0</v>
      </c>
      <c r="Q352" s="153">
        <v>2.5499999999999998E-2</v>
      </c>
      <c r="R352" s="153">
        <f t="shared" si="92"/>
        <v>4.4547224999999999</v>
      </c>
      <c r="S352" s="153">
        <v>0</v>
      </c>
      <c r="T352" s="154">
        <f t="shared" si="93"/>
        <v>0</v>
      </c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R352" s="155" t="s">
        <v>313</v>
      </c>
      <c r="AT352" s="155" t="s">
        <v>246</v>
      </c>
      <c r="AU352" s="155" t="s">
        <v>86</v>
      </c>
      <c r="AY352" s="14" t="s">
        <v>182</v>
      </c>
      <c r="BE352" s="156">
        <f t="shared" si="94"/>
        <v>0</v>
      </c>
      <c r="BF352" s="156">
        <f t="shared" si="95"/>
        <v>0</v>
      </c>
      <c r="BG352" s="156">
        <f t="shared" si="96"/>
        <v>0</v>
      </c>
      <c r="BH352" s="156">
        <f t="shared" si="97"/>
        <v>0</v>
      </c>
      <c r="BI352" s="156">
        <f t="shared" si="98"/>
        <v>0</v>
      </c>
      <c r="BJ352" s="14" t="s">
        <v>86</v>
      </c>
      <c r="BK352" s="156">
        <f t="shared" si="99"/>
        <v>0</v>
      </c>
      <c r="BL352" s="14" t="s">
        <v>245</v>
      </c>
      <c r="BM352" s="155" t="s">
        <v>954</v>
      </c>
    </row>
    <row r="353" spans="1:65" s="2" customFormat="1" ht="24" customHeight="1">
      <c r="A353" s="26"/>
      <c r="B353" s="143"/>
      <c r="C353" s="144" t="s">
        <v>955</v>
      </c>
      <c r="D353" s="144" t="s">
        <v>184</v>
      </c>
      <c r="E353" s="145" t="s">
        <v>956</v>
      </c>
      <c r="F353" s="146" t="s">
        <v>957</v>
      </c>
      <c r="G353" s="147" t="s">
        <v>187</v>
      </c>
      <c r="H353" s="148">
        <v>6.6459999999999999</v>
      </c>
      <c r="I353" s="149"/>
      <c r="J353" s="149">
        <f t="shared" si="90"/>
        <v>0</v>
      </c>
      <c r="K353" s="150"/>
      <c r="L353" s="27"/>
      <c r="M353" s="151" t="s">
        <v>1</v>
      </c>
      <c r="N353" s="152" t="s">
        <v>39</v>
      </c>
      <c r="O353" s="153">
        <v>0.21498</v>
      </c>
      <c r="P353" s="153">
        <f t="shared" si="91"/>
        <v>1.42875708</v>
      </c>
      <c r="Q353" s="153">
        <v>5.0000000000000001E-3</v>
      </c>
      <c r="R353" s="153">
        <f t="shared" si="92"/>
        <v>3.3230000000000003E-2</v>
      </c>
      <c r="S353" s="153">
        <v>0</v>
      </c>
      <c r="T353" s="154">
        <f t="shared" si="93"/>
        <v>0</v>
      </c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R353" s="155" t="s">
        <v>245</v>
      </c>
      <c r="AT353" s="155" t="s">
        <v>184</v>
      </c>
      <c r="AU353" s="155" t="s">
        <v>86</v>
      </c>
      <c r="AY353" s="14" t="s">
        <v>182</v>
      </c>
      <c r="BE353" s="156">
        <f t="shared" si="94"/>
        <v>0</v>
      </c>
      <c r="BF353" s="156">
        <f t="shared" si="95"/>
        <v>0</v>
      </c>
      <c r="BG353" s="156">
        <f t="shared" si="96"/>
        <v>0</v>
      </c>
      <c r="BH353" s="156">
        <f t="shared" si="97"/>
        <v>0</v>
      </c>
      <c r="BI353" s="156">
        <f t="shared" si="98"/>
        <v>0</v>
      </c>
      <c r="BJ353" s="14" t="s">
        <v>86</v>
      </c>
      <c r="BK353" s="156">
        <f t="shared" si="99"/>
        <v>0</v>
      </c>
      <c r="BL353" s="14" t="s">
        <v>245</v>
      </c>
      <c r="BM353" s="155" t="s">
        <v>958</v>
      </c>
    </row>
    <row r="354" spans="1:65" s="2" customFormat="1" ht="24" customHeight="1">
      <c r="A354" s="26"/>
      <c r="B354" s="143"/>
      <c r="C354" s="157" t="s">
        <v>959</v>
      </c>
      <c r="D354" s="157" t="s">
        <v>246</v>
      </c>
      <c r="E354" s="158" t="s">
        <v>960</v>
      </c>
      <c r="F354" s="159" t="s">
        <v>961</v>
      </c>
      <c r="G354" s="160" t="s">
        <v>187</v>
      </c>
      <c r="H354" s="161">
        <v>6.7789999999999999</v>
      </c>
      <c r="I354" s="162"/>
      <c r="J354" s="162">
        <f t="shared" si="90"/>
        <v>0</v>
      </c>
      <c r="K354" s="163"/>
      <c r="L354" s="164"/>
      <c r="M354" s="165" t="s">
        <v>1</v>
      </c>
      <c r="N354" s="166" t="s">
        <v>39</v>
      </c>
      <c r="O354" s="153">
        <v>0</v>
      </c>
      <c r="P354" s="153">
        <f t="shared" si="91"/>
        <v>0</v>
      </c>
      <c r="Q354" s="153">
        <v>1.0800000000000001E-2</v>
      </c>
      <c r="R354" s="153">
        <f t="shared" si="92"/>
        <v>7.3213200000000006E-2</v>
      </c>
      <c r="S354" s="153">
        <v>0</v>
      </c>
      <c r="T354" s="154">
        <f t="shared" si="93"/>
        <v>0</v>
      </c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R354" s="155" t="s">
        <v>313</v>
      </c>
      <c r="AT354" s="155" t="s">
        <v>246</v>
      </c>
      <c r="AU354" s="155" t="s">
        <v>86</v>
      </c>
      <c r="AY354" s="14" t="s">
        <v>182</v>
      </c>
      <c r="BE354" s="156">
        <f t="shared" si="94"/>
        <v>0</v>
      </c>
      <c r="BF354" s="156">
        <f t="shared" si="95"/>
        <v>0</v>
      </c>
      <c r="BG354" s="156">
        <f t="shared" si="96"/>
        <v>0</v>
      </c>
      <c r="BH354" s="156">
        <f t="shared" si="97"/>
        <v>0</v>
      </c>
      <c r="BI354" s="156">
        <f t="shared" si="98"/>
        <v>0</v>
      </c>
      <c r="BJ354" s="14" t="s">
        <v>86</v>
      </c>
      <c r="BK354" s="156">
        <f t="shared" si="99"/>
        <v>0</v>
      </c>
      <c r="BL354" s="14" t="s">
        <v>245</v>
      </c>
      <c r="BM354" s="155" t="s">
        <v>962</v>
      </c>
    </row>
    <row r="355" spans="1:65" s="2" customFormat="1" ht="24" customHeight="1">
      <c r="A355" s="26"/>
      <c r="B355" s="143"/>
      <c r="C355" s="144" t="s">
        <v>963</v>
      </c>
      <c r="D355" s="144" t="s">
        <v>184</v>
      </c>
      <c r="E355" s="145" t="s">
        <v>964</v>
      </c>
      <c r="F355" s="146" t="s">
        <v>965</v>
      </c>
      <c r="G355" s="147" t="s">
        <v>187</v>
      </c>
      <c r="H355" s="148">
        <v>26.285</v>
      </c>
      <c r="I355" s="149"/>
      <c r="J355" s="149">
        <f t="shared" si="90"/>
        <v>0</v>
      </c>
      <c r="K355" s="150"/>
      <c r="L355" s="27"/>
      <c r="M355" s="151" t="s">
        <v>1</v>
      </c>
      <c r="N355" s="152" t="s">
        <v>39</v>
      </c>
      <c r="O355" s="153">
        <v>0.23125299999999999</v>
      </c>
      <c r="P355" s="153">
        <f t="shared" si="91"/>
        <v>6.0784851049999995</v>
      </c>
      <c r="Q355" s="153">
        <v>5.0000000000000001E-3</v>
      </c>
      <c r="R355" s="153">
        <f t="shared" si="92"/>
        <v>0.13142500000000001</v>
      </c>
      <c r="S355" s="153">
        <v>0</v>
      </c>
      <c r="T355" s="154">
        <f t="shared" si="93"/>
        <v>0</v>
      </c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R355" s="155" t="s">
        <v>245</v>
      </c>
      <c r="AT355" s="155" t="s">
        <v>184</v>
      </c>
      <c r="AU355" s="155" t="s">
        <v>86</v>
      </c>
      <c r="AY355" s="14" t="s">
        <v>182</v>
      </c>
      <c r="BE355" s="156">
        <f t="shared" si="94"/>
        <v>0</v>
      </c>
      <c r="BF355" s="156">
        <f t="shared" si="95"/>
        <v>0</v>
      </c>
      <c r="BG355" s="156">
        <f t="shared" si="96"/>
        <v>0</v>
      </c>
      <c r="BH355" s="156">
        <f t="shared" si="97"/>
        <v>0</v>
      </c>
      <c r="BI355" s="156">
        <f t="shared" si="98"/>
        <v>0</v>
      </c>
      <c r="BJ355" s="14" t="s">
        <v>86</v>
      </c>
      <c r="BK355" s="156">
        <f t="shared" si="99"/>
        <v>0</v>
      </c>
      <c r="BL355" s="14" t="s">
        <v>245</v>
      </c>
      <c r="BM355" s="155" t="s">
        <v>966</v>
      </c>
    </row>
    <row r="356" spans="1:65" s="2" customFormat="1" ht="16.5" customHeight="1">
      <c r="A356" s="26"/>
      <c r="B356" s="143"/>
      <c r="C356" s="157" t="s">
        <v>967</v>
      </c>
      <c r="D356" s="157" t="s">
        <v>246</v>
      </c>
      <c r="E356" s="158" t="s">
        <v>968</v>
      </c>
      <c r="F356" s="159" t="s">
        <v>969</v>
      </c>
      <c r="G356" s="160" t="s">
        <v>187</v>
      </c>
      <c r="H356" s="161">
        <v>26.811</v>
      </c>
      <c r="I356" s="162"/>
      <c r="J356" s="162">
        <f t="shared" si="90"/>
        <v>0</v>
      </c>
      <c r="K356" s="163"/>
      <c r="L356" s="164"/>
      <c r="M356" s="165" t="s">
        <v>1</v>
      </c>
      <c r="N356" s="166" t="s">
        <v>39</v>
      </c>
      <c r="O356" s="153">
        <v>0</v>
      </c>
      <c r="P356" s="153">
        <f t="shared" si="91"/>
        <v>0</v>
      </c>
      <c r="Q356" s="153">
        <v>1.65E-3</v>
      </c>
      <c r="R356" s="153">
        <f t="shared" si="92"/>
        <v>4.4238149999999997E-2</v>
      </c>
      <c r="S356" s="153">
        <v>0</v>
      </c>
      <c r="T356" s="154">
        <f t="shared" si="93"/>
        <v>0</v>
      </c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R356" s="155" t="s">
        <v>313</v>
      </c>
      <c r="AT356" s="155" t="s">
        <v>246</v>
      </c>
      <c r="AU356" s="155" t="s">
        <v>86</v>
      </c>
      <c r="AY356" s="14" t="s">
        <v>182</v>
      </c>
      <c r="BE356" s="156">
        <f t="shared" si="94"/>
        <v>0</v>
      </c>
      <c r="BF356" s="156">
        <f t="shared" si="95"/>
        <v>0</v>
      </c>
      <c r="BG356" s="156">
        <f t="shared" si="96"/>
        <v>0</v>
      </c>
      <c r="BH356" s="156">
        <f t="shared" si="97"/>
        <v>0</v>
      </c>
      <c r="BI356" s="156">
        <f t="shared" si="98"/>
        <v>0</v>
      </c>
      <c r="BJ356" s="14" t="s">
        <v>86</v>
      </c>
      <c r="BK356" s="156">
        <f t="shared" si="99"/>
        <v>0</v>
      </c>
      <c r="BL356" s="14" t="s">
        <v>245</v>
      </c>
      <c r="BM356" s="155" t="s">
        <v>970</v>
      </c>
    </row>
    <row r="357" spans="1:65" s="2" customFormat="1" ht="24" customHeight="1">
      <c r="A357" s="26"/>
      <c r="B357" s="143"/>
      <c r="C357" s="144" t="s">
        <v>971</v>
      </c>
      <c r="D357" s="144" t="s">
        <v>184</v>
      </c>
      <c r="E357" s="145" t="s">
        <v>972</v>
      </c>
      <c r="F357" s="146" t="s">
        <v>973</v>
      </c>
      <c r="G357" s="147" t="s">
        <v>187</v>
      </c>
      <c r="H357" s="148">
        <v>188.45</v>
      </c>
      <c r="I357" s="149"/>
      <c r="J357" s="149">
        <f t="shared" si="90"/>
        <v>0</v>
      </c>
      <c r="K357" s="150"/>
      <c r="L357" s="27"/>
      <c r="M357" s="151" t="s">
        <v>1</v>
      </c>
      <c r="N357" s="152" t="s">
        <v>39</v>
      </c>
      <c r="O357" s="153">
        <v>7.6488299999999995E-2</v>
      </c>
      <c r="P357" s="153">
        <f t="shared" si="91"/>
        <v>14.414220134999999</v>
      </c>
      <c r="Q357" s="153">
        <v>0</v>
      </c>
      <c r="R357" s="153">
        <f t="shared" si="92"/>
        <v>0</v>
      </c>
      <c r="S357" s="153">
        <v>0</v>
      </c>
      <c r="T357" s="154">
        <f t="shared" si="93"/>
        <v>0</v>
      </c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R357" s="155" t="s">
        <v>245</v>
      </c>
      <c r="AT357" s="155" t="s">
        <v>184</v>
      </c>
      <c r="AU357" s="155" t="s">
        <v>86</v>
      </c>
      <c r="AY357" s="14" t="s">
        <v>182</v>
      </c>
      <c r="BE357" s="156">
        <f t="shared" si="94"/>
        <v>0</v>
      </c>
      <c r="BF357" s="156">
        <f t="shared" si="95"/>
        <v>0</v>
      </c>
      <c r="BG357" s="156">
        <f t="shared" si="96"/>
        <v>0</v>
      </c>
      <c r="BH357" s="156">
        <f t="shared" si="97"/>
        <v>0</v>
      </c>
      <c r="BI357" s="156">
        <f t="shared" si="98"/>
        <v>0</v>
      </c>
      <c r="BJ357" s="14" t="s">
        <v>86</v>
      </c>
      <c r="BK357" s="156">
        <f t="shared" si="99"/>
        <v>0</v>
      </c>
      <c r="BL357" s="14" t="s">
        <v>245</v>
      </c>
      <c r="BM357" s="155" t="s">
        <v>974</v>
      </c>
    </row>
    <row r="358" spans="1:65" s="2" customFormat="1" ht="16.5" customHeight="1">
      <c r="A358" s="26"/>
      <c r="B358" s="143"/>
      <c r="C358" s="157" t="s">
        <v>975</v>
      </c>
      <c r="D358" s="157" t="s">
        <v>246</v>
      </c>
      <c r="E358" s="158" t="s">
        <v>976</v>
      </c>
      <c r="F358" s="159" t="s">
        <v>977</v>
      </c>
      <c r="G358" s="160" t="s">
        <v>187</v>
      </c>
      <c r="H358" s="161">
        <v>192.21899999999999</v>
      </c>
      <c r="I358" s="162"/>
      <c r="J358" s="162">
        <f t="shared" si="90"/>
        <v>0</v>
      </c>
      <c r="K358" s="163"/>
      <c r="L358" s="164"/>
      <c r="M358" s="165" t="s">
        <v>1</v>
      </c>
      <c r="N358" s="166" t="s">
        <v>39</v>
      </c>
      <c r="O358" s="153">
        <v>0</v>
      </c>
      <c r="P358" s="153">
        <f t="shared" si="91"/>
        <v>0</v>
      </c>
      <c r="Q358" s="153">
        <v>2.3400000000000001E-3</v>
      </c>
      <c r="R358" s="153">
        <f t="shared" si="92"/>
        <v>0.44979246000000001</v>
      </c>
      <c r="S358" s="153">
        <v>0</v>
      </c>
      <c r="T358" s="154">
        <f t="shared" si="93"/>
        <v>0</v>
      </c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R358" s="155" t="s">
        <v>313</v>
      </c>
      <c r="AT358" s="155" t="s">
        <v>246</v>
      </c>
      <c r="AU358" s="155" t="s">
        <v>86</v>
      </c>
      <c r="AY358" s="14" t="s">
        <v>182</v>
      </c>
      <c r="BE358" s="156">
        <f t="shared" si="94"/>
        <v>0</v>
      </c>
      <c r="BF358" s="156">
        <f t="shared" si="95"/>
        <v>0</v>
      </c>
      <c r="BG358" s="156">
        <f t="shared" si="96"/>
        <v>0</v>
      </c>
      <c r="BH358" s="156">
        <f t="shared" si="97"/>
        <v>0</v>
      </c>
      <c r="BI358" s="156">
        <f t="shared" si="98"/>
        <v>0</v>
      </c>
      <c r="BJ358" s="14" t="s">
        <v>86</v>
      </c>
      <c r="BK358" s="156">
        <f t="shared" si="99"/>
        <v>0</v>
      </c>
      <c r="BL358" s="14" t="s">
        <v>245</v>
      </c>
      <c r="BM358" s="155" t="s">
        <v>978</v>
      </c>
    </row>
    <row r="359" spans="1:65" s="2" customFormat="1" ht="24" customHeight="1">
      <c r="A359" s="26"/>
      <c r="B359" s="143"/>
      <c r="C359" s="144" t="s">
        <v>979</v>
      </c>
      <c r="D359" s="144" t="s">
        <v>184</v>
      </c>
      <c r="E359" s="145" t="s">
        <v>980</v>
      </c>
      <c r="F359" s="146" t="s">
        <v>981</v>
      </c>
      <c r="G359" s="147" t="s">
        <v>198</v>
      </c>
      <c r="H359" s="148">
        <v>56.99</v>
      </c>
      <c r="I359" s="149"/>
      <c r="J359" s="149">
        <f t="shared" si="90"/>
        <v>0</v>
      </c>
      <c r="K359" s="150"/>
      <c r="L359" s="27"/>
      <c r="M359" s="151" t="s">
        <v>1</v>
      </c>
      <c r="N359" s="152" t="s">
        <v>39</v>
      </c>
      <c r="O359" s="153">
        <v>7.0000000000000007E-2</v>
      </c>
      <c r="P359" s="153">
        <f t="shared" si="91"/>
        <v>3.9893000000000005</v>
      </c>
      <c r="Q359" s="153">
        <v>0</v>
      </c>
      <c r="R359" s="153">
        <f t="shared" si="92"/>
        <v>0</v>
      </c>
      <c r="S359" s="153">
        <v>0</v>
      </c>
      <c r="T359" s="154">
        <f t="shared" si="93"/>
        <v>0</v>
      </c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R359" s="155" t="s">
        <v>245</v>
      </c>
      <c r="AT359" s="155" t="s">
        <v>184</v>
      </c>
      <c r="AU359" s="155" t="s">
        <v>86</v>
      </c>
      <c r="AY359" s="14" t="s">
        <v>182</v>
      </c>
      <c r="BE359" s="156">
        <f t="shared" si="94"/>
        <v>0</v>
      </c>
      <c r="BF359" s="156">
        <f t="shared" si="95"/>
        <v>0</v>
      </c>
      <c r="BG359" s="156">
        <f t="shared" si="96"/>
        <v>0</v>
      </c>
      <c r="BH359" s="156">
        <f t="shared" si="97"/>
        <v>0</v>
      </c>
      <c r="BI359" s="156">
        <f t="shared" si="98"/>
        <v>0</v>
      </c>
      <c r="BJ359" s="14" t="s">
        <v>86</v>
      </c>
      <c r="BK359" s="156">
        <f t="shared" si="99"/>
        <v>0</v>
      </c>
      <c r="BL359" s="14" t="s">
        <v>245</v>
      </c>
      <c r="BM359" s="155" t="s">
        <v>982</v>
      </c>
    </row>
    <row r="360" spans="1:65" s="2" customFormat="1" ht="16.5" customHeight="1">
      <c r="A360" s="26"/>
      <c r="B360" s="143"/>
      <c r="C360" s="157" t="s">
        <v>983</v>
      </c>
      <c r="D360" s="157" t="s">
        <v>246</v>
      </c>
      <c r="E360" s="158" t="s">
        <v>984</v>
      </c>
      <c r="F360" s="159" t="s">
        <v>985</v>
      </c>
      <c r="G360" s="160" t="s">
        <v>198</v>
      </c>
      <c r="H360" s="161">
        <v>62.689</v>
      </c>
      <c r="I360" s="162"/>
      <c r="J360" s="162">
        <f t="shared" si="90"/>
        <v>0</v>
      </c>
      <c r="K360" s="163"/>
      <c r="L360" s="164"/>
      <c r="M360" s="165" t="s">
        <v>1</v>
      </c>
      <c r="N360" s="166" t="s">
        <v>39</v>
      </c>
      <c r="O360" s="153">
        <v>0</v>
      </c>
      <c r="P360" s="153">
        <f t="shared" si="91"/>
        <v>0</v>
      </c>
      <c r="Q360" s="153">
        <v>5.1000000000000004E-4</v>
      </c>
      <c r="R360" s="153">
        <f t="shared" si="92"/>
        <v>3.1971390000000002E-2</v>
      </c>
      <c r="S360" s="153">
        <v>0</v>
      </c>
      <c r="T360" s="154">
        <f t="shared" si="93"/>
        <v>0</v>
      </c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R360" s="155" t="s">
        <v>313</v>
      </c>
      <c r="AT360" s="155" t="s">
        <v>246</v>
      </c>
      <c r="AU360" s="155" t="s">
        <v>86</v>
      </c>
      <c r="AY360" s="14" t="s">
        <v>182</v>
      </c>
      <c r="BE360" s="156">
        <f t="shared" si="94"/>
        <v>0</v>
      </c>
      <c r="BF360" s="156">
        <f t="shared" si="95"/>
        <v>0</v>
      </c>
      <c r="BG360" s="156">
        <f t="shared" si="96"/>
        <v>0</v>
      </c>
      <c r="BH360" s="156">
        <f t="shared" si="97"/>
        <v>0</v>
      </c>
      <c r="BI360" s="156">
        <f t="shared" si="98"/>
        <v>0</v>
      </c>
      <c r="BJ360" s="14" t="s">
        <v>86</v>
      </c>
      <c r="BK360" s="156">
        <f t="shared" si="99"/>
        <v>0</v>
      </c>
      <c r="BL360" s="14" t="s">
        <v>245</v>
      </c>
      <c r="BM360" s="155" t="s">
        <v>986</v>
      </c>
    </row>
    <row r="361" spans="1:65" s="2" customFormat="1" ht="24" customHeight="1">
      <c r="A361" s="26"/>
      <c r="B361" s="143"/>
      <c r="C361" s="144" t="s">
        <v>987</v>
      </c>
      <c r="D361" s="144" t="s">
        <v>184</v>
      </c>
      <c r="E361" s="145" t="s">
        <v>988</v>
      </c>
      <c r="F361" s="146" t="s">
        <v>989</v>
      </c>
      <c r="G361" s="147" t="s">
        <v>835</v>
      </c>
      <c r="H361" s="148">
        <v>1.4</v>
      </c>
      <c r="I361" s="149"/>
      <c r="J361" s="149">
        <f t="shared" si="90"/>
        <v>0</v>
      </c>
      <c r="K361" s="150"/>
      <c r="L361" s="27"/>
      <c r="M361" s="151" t="s">
        <v>1</v>
      </c>
      <c r="N361" s="152" t="s">
        <v>39</v>
      </c>
      <c r="O361" s="153">
        <v>0</v>
      </c>
      <c r="P361" s="153">
        <f t="shared" si="91"/>
        <v>0</v>
      </c>
      <c r="Q361" s="153">
        <v>0</v>
      </c>
      <c r="R361" s="153">
        <f t="shared" si="92"/>
        <v>0</v>
      </c>
      <c r="S361" s="153">
        <v>0</v>
      </c>
      <c r="T361" s="154">
        <f t="shared" si="93"/>
        <v>0</v>
      </c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R361" s="155" t="s">
        <v>245</v>
      </c>
      <c r="AT361" s="155" t="s">
        <v>184</v>
      </c>
      <c r="AU361" s="155" t="s">
        <v>86</v>
      </c>
      <c r="AY361" s="14" t="s">
        <v>182</v>
      </c>
      <c r="BE361" s="156">
        <f t="shared" si="94"/>
        <v>0</v>
      </c>
      <c r="BF361" s="156">
        <f t="shared" si="95"/>
        <v>0</v>
      </c>
      <c r="BG361" s="156">
        <f t="shared" si="96"/>
        <v>0</v>
      </c>
      <c r="BH361" s="156">
        <f t="shared" si="97"/>
        <v>0</v>
      </c>
      <c r="BI361" s="156">
        <f t="shared" si="98"/>
        <v>0</v>
      </c>
      <c r="BJ361" s="14" t="s">
        <v>86</v>
      </c>
      <c r="BK361" s="156">
        <f t="shared" si="99"/>
        <v>0</v>
      </c>
      <c r="BL361" s="14" t="s">
        <v>245</v>
      </c>
      <c r="BM361" s="155" t="s">
        <v>990</v>
      </c>
    </row>
    <row r="362" spans="1:65" s="12" customFormat="1" ht="22.9" customHeight="1">
      <c r="B362" s="131"/>
      <c r="D362" s="132" t="s">
        <v>72</v>
      </c>
      <c r="E362" s="141" t="s">
        <v>991</v>
      </c>
      <c r="F362" s="141" t="s">
        <v>992</v>
      </c>
      <c r="J362" s="142">
        <f>BK362</f>
        <v>0</v>
      </c>
      <c r="L362" s="131"/>
      <c r="M362" s="135"/>
      <c r="N362" s="136"/>
      <c r="O362" s="136"/>
      <c r="P362" s="137">
        <f>SUM(P363:P364)</f>
        <v>5.2880000000000003E-2</v>
      </c>
      <c r="Q362" s="136"/>
      <c r="R362" s="137">
        <f>SUM(R363:R364)</f>
        <v>2.3999999999999998E-3</v>
      </c>
      <c r="S362" s="136"/>
      <c r="T362" s="138">
        <f>SUM(T363:T364)</f>
        <v>0</v>
      </c>
      <c r="AR362" s="132" t="s">
        <v>86</v>
      </c>
      <c r="AT362" s="139" t="s">
        <v>72</v>
      </c>
      <c r="AU362" s="139" t="s">
        <v>80</v>
      </c>
      <c r="AY362" s="132" t="s">
        <v>182</v>
      </c>
      <c r="BK362" s="140">
        <f>SUM(BK363:BK364)</f>
        <v>0</v>
      </c>
    </row>
    <row r="363" spans="1:65" s="2" customFormat="1" ht="24" customHeight="1">
      <c r="A363" s="26"/>
      <c r="B363" s="143"/>
      <c r="C363" s="144" t="s">
        <v>993</v>
      </c>
      <c r="D363" s="144" t="s">
        <v>184</v>
      </c>
      <c r="E363" s="145" t="s">
        <v>994</v>
      </c>
      <c r="F363" s="146" t="s">
        <v>995</v>
      </c>
      <c r="G363" s="147" t="s">
        <v>299</v>
      </c>
      <c r="H363" s="148">
        <v>4</v>
      </c>
      <c r="I363" s="149"/>
      <c r="J363" s="149">
        <f>ROUND(I363*H363,2)</f>
        <v>0</v>
      </c>
      <c r="K363" s="150"/>
      <c r="L363" s="27"/>
      <c r="M363" s="151" t="s">
        <v>1</v>
      </c>
      <c r="N363" s="152" t="s">
        <v>39</v>
      </c>
      <c r="O363" s="153">
        <v>1.3220000000000001E-2</v>
      </c>
      <c r="P363" s="153">
        <f>O363*H363</f>
        <v>5.2880000000000003E-2</v>
      </c>
      <c r="Q363" s="153">
        <v>5.9999999999999995E-4</v>
      </c>
      <c r="R363" s="153">
        <f>Q363*H363</f>
        <v>2.3999999999999998E-3</v>
      </c>
      <c r="S363" s="153">
        <v>0</v>
      </c>
      <c r="T363" s="154">
        <f>S363*H363</f>
        <v>0</v>
      </c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R363" s="155" t="s">
        <v>245</v>
      </c>
      <c r="AT363" s="155" t="s">
        <v>184</v>
      </c>
      <c r="AU363" s="155" t="s">
        <v>86</v>
      </c>
      <c r="AY363" s="14" t="s">
        <v>182</v>
      </c>
      <c r="BE363" s="156">
        <f>IF(N363="základná",J363,0)</f>
        <v>0</v>
      </c>
      <c r="BF363" s="156">
        <f>IF(N363="znížená",J363,0)</f>
        <v>0</v>
      </c>
      <c r="BG363" s="156">
        <f>IF(N363="zákl. prenesená",J363,0)</f>
        <v>0</v>
      </c>
      <c r="BH363" s="156">
        <f>IF(N363="zníž. prenesená",J363,0)</f>
        <v>0</v>
      </c>
      <c r="BI363" s="156">
        <f>IF(N363="nulová",J363,0)</f>
        <v>0</v>
      </c>
      <c r="BJ363" s="14" t="s">
        <v>86</v>
      </c>
      <c r="BK363" s="156">
        <f>ROUND(I363*H363,2)</f>
        <v>0</v>
      </c>
      <c r="BL363" s="14" t="s">
        <v>245</v>
      </c>
      <c r="BM363" s="155" t="s">
        <v>996</v>
      </c>
    </row>
    <row r="364" spans="1:65" s="2" customFormat="1" ht="24" customHeight="1">
      <c r="A364" s="26"/>
      <c r="B364" s="143"/>
      <c r="C364" s="144" t="s">
        <v>997</v>
      </c>
      <c r="D364" s="144" t="s">
        <v>184</v>
      </c>
      <c r="E364" s="145" t="s">
        <v>998</v>
      </c>
      <c r="F364" s="146" t="s">
        <v>999</v>
      </c>
      <c r="G364" s="147" t="s">
        <v>835</v>
      </c>
      <c r="H364" s="148">
        <v>0.75</v>
      </c>
      <c r="I364" s="149"/>
      <c r="J364" s="149">
        <f>ROUND(I364*H364,2)</f>
        <v>0</v>
      </c>
      <c r="K364" s="150"/>
      <c r="L364" s="27"/>
      <c r="M364" s="151" t="s">
        <v>1</v>
      </c>
      <c r="N364" s="152" t="s">
        <v>39</v>
      </c>
      <c r="O364" s="153">
        <v>0</v>
      </c>
      <c r="P364" s="153">
        <f>O364*H364</f>
        <v>0</v>
      </c>
      <c r="Q364" s="153">
        <v>0</v>
      </c>
      <c r="R364" s="153">
        <f>Q364*H364</f>
        <v>0</v>
      </c>
      <c r="S364" s="153">
        <v>0</v>
      </c>
      <c r="T364" s="154">
        <f>S364*H364</f>
        <v>0</v>
      </c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R364" s="155" t="s">
        <v>245</v>
      </c>
      <c r="AT364" s="155" t="s">
        <v>184</v>
      </c>
      <c r="AU364" s="155" t="s">
        <v>86</v>
      </c>
      <c r="AY364" s="14" t="s">
        <v>182</v>
      </c>
      <c r="BE364" s="156">
        <f>IF(N364="základná",J364,0)</f>
        <v>0</v>
      </c>
      <c r="BF364" s="156">
        <f>IF(N364="znížená",J364,0)</f>
        <v>0</v>
      </c>
      <c r="BG364" s="156">
        <f>IF(N364="zákl. prenesená",J364,0)</f>
        <v>0</v>
      </c>
      <c r="BH364" s="156">
        <f>IF(N364="zníž. prenesená",J364,0)</f>
        <v>0</v>
      </c>
      <c r="BI364" s="156">
        <f>IF(N364="nulová",J364,0)</f>
        <v>0</v>
      </c>
      <c r="BJ364" s="14" t="s">
        <v>86</v>
      </c>
      <c r="BK364" s="156">
        <f>ROUND(I364*H364,2)</f>
        <v>0</v>
      </c>
      <c r="BL364" s="14" t="s">
        <v>245</v>
      </c>
      <c r="BM364" s="155" t="s">
        <v>1000</v>
      </c>
    </row>
    <row r="365" spans="1:65" s="12" customFormat="1" ht="22.9" customHeight="1">
      <c r="B365" s="131"/>
      <c r="D365" s="132" t="s">
        <v>72</v>
      </c>
      <c r="E365" s="141" t="s">
        <v>1001</v>
      </c>
      <c r="F365" s="141" t="s">
        <v>1002</v>
      </c>
      <c r="J365" s="142">
        <f>BK365</f>
        <v>0</v>
      </c>
      <c r="L365" s="131"/>
      <c r="M365" s="135"/>
      <c r="N365" s="136"/>
      <c r="O365" s="136"/>
      <c r="P365" s="137">
        <f>SUM(P366:P369)</f>
        <v>3.6260000000000003</v>
      </c>
      <c r="Q365" s="136"/>
      <c r="R365" s="137">
        <f>SUM(R366:R369)</f>
        <v>0</v>
      </c>
      <c r="S365" s="136"/>
      <c r="T365" s="138">
        <f>SUM(T366:T369)</f>
        <v>0.16214000000000001</v>
      </c>
      <c r="AR365" s="132" t="s">
        <v>86</v>
      </c>
      <c r="AT365" s="139" t="s">
        <v>72</v>
      </c>
      <c r="AU365" s="139" t="s">
        <v>80</v>
      </c>
      <c r="AY365" s="132" t="s">
        <v>182</v>
      </c>
      <c r="BK365" s="140">
        <f>SUM(BK366:BK369)</f>
        <v>0</v>
      </c>
    </row>
    <row r="366" spans="1:65" s="2" customFormat="1" ht="24" customHeight="1">
      <c r="A366" s="26"/>
      <c r="B366" s="143"/>
      <c r="C366" s="144" t="s">
        <v>1003</v>
      </c>
      <c r="D366" s="144" t="s">
        <v>184</v>
      </c>
      <c r="E366" s="145" t="s">
        <v>1004</v>
      </c>
      <c r="F366" s="146" t="s">
        <v>1005</v>
      </c>
      <c r="G366" s="147" t="s">
        <v>1006</v>
      </c>
      <c r="H366" s="148">
        <v>2</v>
      </c>
      <c r="I366" s="149"/>
      <c r="J366" s="149">
        <f>ROUND(I366*H366,2)</f>
        <v>0</v>
      </c>
      <c r="K366" s="150"/>
      <c r="L366" s="27"/>
      <c r="M366" s="151" t="s">
        <v>1</v>
      </c>
      <c r="N366" s="152" t="s">
        <v>39</v>
      </c>
      <c r="O366" s="153">
        <v>0.51800000000000002</v>
      </c>
      <c r="P366" s="153">
        <f>O366*H366</f>
        <v>1.036</v>
      </c>
      <c r="Q366" s="153">
        <v>0</v>
      </c>
      <c r="R366" s="153">
        <f>Q366*H366</f>
        <v>0</v>
      </c>
      <c r="S366" s="153">
        <v>1.933E-2</v>
      </c>
      <c r="T366" s="154">
        <f>S366*H366</f>
        <v>3.866E-2</v>
      </c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R366" s="155" t="s">
        <v>245</v>
      </c>
      <c r="AT366" s="155" t="s">
        <v>184</v>
      </c>
      <c r="AU366" s="155" t="s">
        <v>86</v>
      </c>
      <c r="AY366" s="14" t="s">
        <v>182</v>
      </c>
      <c r="BE366" s="156">
        <f>IF(N366="základná",J366,0)</f>
        <v>0</v>
      </c>
      <c r="BF366" s="156">
        <f>IF(N366="znížená",J366,0)</f>
        <v>0</v>
      </c>
      <c r="BG366" s="156">
        <f>IF(N366="zákl. prenesená",J366,0)</f>
        <v>0</v>
      </c>
      <c r="BH366" s="156">
        <f>IF(N366="zníž. prenesená",J366,0)</f>
        <v>0</v>
      </c>
      <c r="BI366" s="156">
        <f>IF(N366="nulová",J366,0)</f>
        <v>0</v>
      </c>
      <c r="BJ366" s="14" t="s">
        <v>86</v>
      </c>
      <c r="BK366" s="156">
        <f>ROUND(I366*H366,2)</f>
        <v>0</v>
      </c>
      <c r="BL366" s="14" t="s">
        <v>245</v>
      </c>
      <c r="BM366" s="155" t="s">
        <v>1007</v>
      </c>
    </row>
    <row r="367" spans="1:65" s="2" customFormat="1" ht="16.5" customHeight="1">
      <c r="A367" s="26"/>
      <c r="B367" s="143"/>
      <c r="C367" s="144" t="s">
        <v>1008</v>
      </c>
      <c r="D367" s="144" t="s">
        <v>184</v>
      </c>
      <c r="E367" s="145" t="s">
        <v>1009</v>
      </c>
      <c r="F367" s="146" t="s">
        <v>1010</v>
      </c>
      <c r="G367" s="147" t="s">
        <v>1006</v>
      </c>
      <c r="H367" s="148">
        <v>2</v>
      </c>
      <c r="I367" s="149"/>
      <c r="J367" s="149">
        <f>ROUND(I367*H367,2)</f>
        <v>0</v>
      </c>
      <c r="K367" s="150"/>
      <c r="L367" s="27"/>
      <c r="M367" s="151" t="s">
        <v>1</v>
      </c>
      <c r="N367" s="152" t="s">
        <v>39</v>
      </c>
      <c r="O367" s="153">
        <v>0.70299999999999996</v>
      </c>
      <c r="P367" s="153">
        <f>O367*H367</f>
        <v>1.4059999999999999</v>
      </c>
      <c r="Q367" s="153">
        <v>0</v>
      </c>
      <c r="R367" s="153">
        <f>Q367*H367</f>
        <v>0</v>
      </c>
      <c r="S367" s="153">
        <v>3.968E-2</v>
      </c>
      <c r="T367" s="154">
        <f>S367*H367</f>
        <v>7.936E-2</v>
      </c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R367" s="155" t="s">
        <v>245</v>
      </c>
      <c r="AT367" s="155" t="s">
        <v>184</v>
      </c>
      <c r="AU367" s="155" t="s">
        <v>86</v>
      </c>
      <c r="AY367" s="14" t="s">
        <v>182</v>
      </c>
      <c r="BE367" s="156">
        <f>IF(N367="základná",J367,0)</f>
        <v>0</v>
      </c>
      <c r="BF367" s="156">
        <f>IF(N367="znížená",J367,0)</f>
        <v>0</v>
      </c>
      <c r="BG367" s="156">
        <f>IF(N367="zákl. prenesená",J367,0)</f>
        <v>0</v>
      </c>
      <c r="BH367" s="156">
        <f>IF(N367="zníž. prenesená",J367,0)</f>
        <v>0</v>
      </c>
      <c r="BI367" s="156">
        <f>IF(N367="nulová",J367,0)</f>
        <v>0</v>
      </c>
      <c r="BJ367" s="14" t="s">
        <v>86</v>
      </c>
      <c r="BK367" s="156">
        <f>ROUND(I367*H367,2)</f>
        <v>0</v>
      </c>
      <c r="BL367" s="14" t="s">
        <v>245</v>
      </c>
      <c r="BM367" s="155" t="s">
        <v>1011</v>
      </c>
    </row>
    <row r="368" spans="1:65" s="2" customFormat="1" ht="24" customHeight="1">
      <c r="A368" s="26"/>
      <c r="B368" s="143"/>
      <c r="C368" s="144" t="s">
        <v>1012</v>
      </c>
      <c r="D368" s="144" t="s">
        <v>184</v>
      </c>
      <c r="E368" s="145" t="s">
        <v>1013</v>
      </c>
      <c r="F368" s="146" t="s">
        <v>1014</v>
      </c>
      <c r="G368" s="147" t="s">
        <v>1006</v>
      </c>
      <c r="H368" s="148">
        <v>2</v>
      </c>
      <c r="I368" s="149"/>
      <c r="J368" s="149">
        <f>ROUND(I368*H368,2)</f>
        <v>0</v>
      </c>
      <c r="K368" s="150"/>
      <c r="L368" s="27"/>
      <c r="M368" s="151" t="s">
        <v>1</v>
      </c>
      <c r="N368" s="152" t="s">
        <v>39</v>
      </c>
      <c r="O368" s="153">
        <v>0.34200000000000003</v>
      </c>
      <c r="P368" s="153">
        <f>O368*H368</f>
        <v>0.68400000000000005</v>
      </c>
      <c r="Q368" s="153">
        <v>0</v>
      </c>
      <c r="R368" s="153">
        <f>Q368*H368</f>
        <v>0</v>
      </c>
      <c r="S368" s="153">
        <v>1.9460000000000002E-2</v>
      </c>
      <c r="T368" s="154">
        <f>S368*H368</f>
        <v>3.8920000000000003E-2</v>
      </c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R368" s="155" t="s">
        <v>245</v>
      </c>
      <c r="AT368" s="155" t="s">
        <v>184</v>
      </c>
      <c r="AU368" s="155" t="s">
        <v>86</v>
      </c>
      <c r="AY368" s="14" t="s">
        <v>182</v>
      </c>
      <c r="BE368" s="156">
        <f>IF(N368="základná",J368,0)</f>
        <v>0</v>
      </c>
      <c r="BF368" s="156">
        <f>IF(N368="znížená",J368,0)</f>
        <v>0</v>
      </c>
      <c r="BG368" s="156">
        <f>IF(N368="zákl. prenesená",J368,0)</f>
        <v>0</v>
      </c>
      <c r="BH368" s="156">
        <f>IF(N368="zníž. prenesená",J368,0)</f>
        <v>0</v>
      </c>
      <c r="BI368" s="156">
        <f>IF(N368="nulová",J368,0)</f>
        <v>0</v>
      </c>
      <c r="BJ368" s="14" t="s">
        <v>86</v>
      </c>
      <c r="BK368" s="156">
        <f>ROUND(I368*H368,2)</f>
        <v>0</v>
      </c>
      <c r="BL368" s="14" t="s">
        <v>245</v>
      </c>
      <c r="BM368" s="155" t="s">
        <v>1015</v>
      </c>
    </row>
    <row r="369" spans="1:65" s="2" customFormat="1" ht="24" customHeight="1">
      <c r="A369" s="26"/>
      <c r="B369" s="143"/>
      <c r="C369" s="144" t="s">
        <v>1016</v>
      </c>
      <c r="D369" s="144" t="s">
        <v>184</v>
      </c>
      <c r="E369" s="145" t="s">
        <v>1017</v>
      </c>
      <c r="F369" s="146" t="s">
        <v>1018</v>
      </c>
      <c r="G369" s="147" t="s">
        <v>1006</v>
      </c>
      <c r="H369" s="148">
        <v>2</v>
      </c>
      <c r="I369" s="149"/>
      <c r="J369" s="149">
        <f>ROUND(I369*H369,2)</f>
        <v>0</v>
      </c>
      <c r="K369" s="150"/>
      <c r="L369" s="27"/>
      <c r="M369" s="151" t="s">
        <v>1</v>
      </c>
      <c r="N369" s="152" t="s">
        <v>39</v>
      </c>
      <c r="O369" s="153">
        <v>0.25</v>
      </c>
      <c r="P369" s="153">
        <f>O369*H369</f>
        <v>0.5</v>
      </c>
      <c r="Q369" s="153">
        <v>0</v>
      </c>
      <c r="R369" s="153">
        <f>Q369*H369</f>
        <v>0</v>
      </c>
      <c r="S369" s="153">
        <v>2.5999999999999999E-3</v>
      </c>
      <c r="T369" s="154">
        <f>S369*H369</f>
        <v>5.1999999999999998E-3</v>
      </c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R369" s="155" t="s">
        <v>245</v>
      </c>
      <c r="AT369" s="155" t="s">
        <v>184</v>
      </c>
      <c r="AU369" s="155" t="s">
        <v>86</v>
      </c>
      <c r="AY369" s="14" t="s">
        <v>182</v>
      </c>
      <c r="BE369" s="156">
        <f>IF(N369="základná",J369,0)</f>
        <v>0</v>
      </c>
      <c r="BF369" s="156">
        <f>IF(N369="znížená",J369,0)</f>
        <v>0</v>
      </c>
      <c r="BG369" s="156">
        <f>IF(N369="zákl. prenesená",J369,0)</f>
        <v>0</v>
      </c>
      <c r="BH369" s="156">
        <f>IF(N369="zníž. prenesená",J369,0)</f>
        <v>0</v>
      </c>
      <c r="BI369" s="156">
        <f>IF(N369="nulová",J369,0)</f>
        <v>0</v>
      </c>
      <c r="BJ369" s="14" t="s">
        <v>86</v>
      </c>
      <c r="BK369" s="156">
        <f>ROUND(I369*H369,2)</f>
        <v>0</v>
      </c>
      <c r="BL369" s="14" t="s">
        <v>245</v>
      </c>
      <c r="BM369" s="155" t="s">
        <v>1019</v>
      </c>
    </row>
    <row r="370" spans="1:65" s="12" customFormat="1" ht="22.9" customHeight="1">
      <c r="B370" s="131"/>
      <c r="D370" s="132" t="s">
        <v>72</v>
      </c>
      <c r="E370" s="141" t="s">
        <v>1020</v>
      </c>
      <c r="F370" s="141" t="s">
        <v>1021</v>
      </c>
      <c r="J370" s="142">
        <f>BK370</f>
        <v>0</v>
      </c>
      <c r="L370" s="131"/>
      <c r="M370" s="135"/>
      <c r="N370" s="136"/>
      <c r="O370" s="136"/>
      <c r="P370" s="137">
        <f>SUM(P371:P389)</f>
        <v>216.99445304000002</v>
      </c>
      <c r="Q370" s="136"/>
      <c r="R370" s="137">
        <f>SUM(R371:R389)</f>
        <v>6.6462741400000001</v>
      </c>
      <c r="S370" s="136"/>
      <c r="T370" s="138">
        <f>SUM(T371:T389)</f>
        <v>1.4743999999999999</v>
      </c>
      <c r="AR370" s="132" t="s">
        <v>86</v>
      </c>
      <c r="AT370" s="139" t="s">
        <v>72</v>
      </c>
      <c r="AU370" s="139" t="s">
        <v>80</v>
      </c>
      <c r="AY370" s="132" t="s">
        <v>182</v>
      </c>
      <c r="BK370" s="140">
        <f>SUM(BK371:BK389)</f>
        <v>0</v>
      </c>
    </row>
    <row r="371" spans="1:65" s="2" customFormat="1" ht="24" customHeight="1">
      <c r="A371" s="26"/>
      <c r="B371" s="143"/>
      <c r="C371" s="144" t="s">
        <v>1022</v>
      </c>
      <c r="D371" s="144" t="s">
        <v>184</v>
      </c>
      <c r="E371" s="145" t="s">
        <v>1023</v>
      </c>
      <c r="F371" s="146" t="s">
        <v>1024</v>
      </c>
      <c r="G371" s="147" t="s">
        <v>299</v>
      </c>
      <c r="H371" s="148">
        <v>240</v>
      </c>
      <c r="I371" s="149"/>
      <c r="J371" s="149">
        <f t="shared" ref="J371:J389" si="100">ROUND(I371*H371,2)</f>
        <v>0</v>
      </c>
      <c r="K371" s="150"/>
      <c r="L371" s="27"/>
      <c r="M371" s="151" t="s">
        <v>1</v>
      </c>
      <c r="N371" s="152" t="s">
        <v>39</v>
      </c>
      <c r="O371" s="153">
        <v>0.10181999999999999</v>
      </c>
      <c r="P371" s="153">
        <f t="shared" ref="P371:P389" si="101">O371*H371</f>
        <v>24.436799999999998</v>
      </c>
      <c r="Q371" s="153">
        <v>2.1000000000000001E-4</v>
      </c>
      <c r="R371" s="153">
        <f t="shared" ref="R371:R389" si="102">Q371*H371</f>
        <v>5.04E-2</v>
      </c>
      <c r="S371" s="153">
        <v>0</v>
      </c>
      <c r="T371" s="154">
        <f t="shared" ref="T371:T389" si="103">S371*H371</f>
        <v>0</v>
      </c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R371" s="155" t="s">
        <v>245</v>
      </c>
      <c r="AT371" s="155" t="s">
        <v>184</v>
      </c>
      <c r="AU371" s="155" t="s">
        <v>86</v>
      </c>
      <c r="AY371" s="14" t="s">
        <v>182</v>
      </c>
      <c r="BE371" s="156">
        <f t="shared" ref="BE371:BE389" si="104">IF(N371="základná",J371,0)</f>
        <v>0</v>
      </c>
      <c r="BF371" s="156">
        <f t="shared" ref="BF371:BF389" si="105">IF(N371="znížená",J371,0)</f>
        <v>0</v>
      </c>
      <c r="BG371" s="156">
        <f t="shared" ref="BG371:BG389" si="106">IF(N371="zákl. prenesená",J371,0)</f>
        <v>0</v>
      </c>
      <c r="BH371" s="156">
        <f t="shared" ref="BH371:BH389" si="107">IF(N371="zníž. prenesená",J371,0)</f>
        <v>0</v>
      </c>
      <c r="BI371" s="156">
        <f t="shared" ref="BI371:BI389" si="108">IF(N371="nulová",J371,0)</f>
        <v>0</v>
      </c>
      <c r="BJ371" s="14" t="s">
        <v>86</v>
      </c>
      <c r="BK371" s="156">
        <f t="shared" ref="BK371:BK389" si="109">ROUND(I371*H371,2)</f>
        <v>0</v>
      </c>
      <c r="BL371" s="14" t="s">
        <v>245</v>
      </c>
      <c r="BM371" s="155" t="s">
        <v>1025</v>
      </c>
    </row>
    <row r="372" spans="1:65" s="2" customFormat="1" ht="24" customHeight="1">
      <c r="A372" s="26"/>
      <c r="B372" s="143"/>
      <c r="C372" s="157" t="s">
        <v>1026</v>
      </c>
      <c r="D372" s="157" t="s">
        <v>246</v>
      </c>
      <c r="E372" s="158" t="s">
        <v>1027</v>
      </c>
      <c r="F372" s="159" t="s">
        <v>1028</v>
      </c>
      <c r="G372" s="160" t="s">
        <v>299</v>
      </c>
      <c r="H372" s="161">
        <v>240</v>
      </c>
      <c r="I372" s="162"/>
      <c r="J372" s="162">
        <f t="shared" si="100"/>
        <v>0</v>
      </c>
      <c r="K372" s="163"/>
      <c r="L372" s="164"/>
      <c r="M372" s="165" t="s">
        <v>1</v>
      </c>
      <c r="N372" s="166" t="s">
        <v>39</v>
      </c>
      <c r="O372" s="153">
        <v>0</v>
      </c>
      <c r="P372" s="153">
        <f t="shared" si="101"/>
        <v>0</v>
      </c>
      <c r="Q372" s="153">
        <v>4.4000000000000003E-3</v>
      </c>
      <c r="R372" s="153">
        <f t="shared" si="102"/>
        <v>1.056</v>
      </c>
      <c r="S372" s="153">
        <v>0</v>
      </c>
      <c r="T372" s="154">
        <f t="shared" si="103"/>
        <v>0</v>
      </c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R372" s="155" t="s">
        <v>313</v>
      </c>
      <c r="AT372" s="155" t="s">
        <v>246</v>
      </c>
      <c r="AU372" s="155" t="s">
        <v>86</v>
      </c>
      <c r="AY372" s="14" t="s">
        <v>182</v>
      </c>
      <c r="BE372" s="156">
        <f t="shared" si="104"/>
        <v>0</v>
      </c>
      <c r="BF372" s="156">
        <f t="shared" si="105"/>
        <v>0</v>
      </c>
      <c r="BG372" s="156">
        <f t="shared" si="106"/>
        <v>0</v>
      </c>
      <c r="BH372" s="156">
        <f t="shared" si="107"/>
        <v>0</v>
      </c>
      <c r="BI372" s="156">
        <f t="shared" si="108"/>
        <v>0</v>
      </c>
      <c r="BJ372" s="14" t="s">
        <v>86</v>
      </c>
      <c r="BK372" s="156">
        <f t="shared" si="109"/>
        <v>0</v>
      </c>
      <c r="BL372" s="14" t="s">
        <v>245</v>
      </c>
      <c r="BM372" s="155" t="s">
        <v>1029</v>
      </c>
    </row>
    <row r="373" spans="1:65" s="2" customFormat="1" ht="24" customHeight="1">
      <c r="A373" s="26"/>
      <c r="B373" s="143"/>
      <c r="C373" s="144" t="s">
        <v>1030</v>
      </c>
      <c r="D373" s="144" t="s">
        <v>184</v>
      </c>
      <c r="E373" s="145" t="s">
        <v>1023</v>
      </c>
      <c r="F373" s="146" t="s">
        <v>1024</v>
      </c>
      <c r="G373" s="147" t="s">
        <v>299</v>
      </c>
      <c r="H373" s="148">
        <v>9</v>
      </c>
      <c r="I373" s="149"/>
      <c r="J373" s="149">
        <f t="shared" si="100"/>
        <v>0</v>
      </c>
      <c r="K373" s="150"/>
      <c r="L373" s="27"/>
      <c r="M373" s="151" t="s">
        <v>1</v>
      </c>
      <c r="N373" s="152" t="s">
        <v>39</v>
      </c>
      <c r="O373" s="153">
        <v>0.10181999999999999</v>
      </c>
      <c r="P373" s="153">
        <f t="shared" si="101"/>
        <v>0.91637999999999997</v>
      </c>
      <c r="Q373" s="153">
        <v>2.1000000000000001E-4</v>
      </c>
      <c r="R373" s="153">
        <f t="shared" si="102"/>
        <v>1.8900000000000002E-3</v>
      </c>
      <c r="S373" s="153">
        <v>0</v>
      </c>
      <c r="T373" s="154">
        <f t="shared" si="103"/>
        <v>0</v>
      </c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R373" s="155" t="s">
        <v>245</v>
      </c>
      <c r="AT373" s="155" t="s">
        <v>184</v>
      </c>
      <c r="AU373" s="155" t="s">
        <v>86</v>
      </c>
      <c r="AY373" s="14" t="s">
        <v>182</v>
      </c>
      <c r="BE373" s="156">
        <f t="shared" si="104"/>
        <v>0</v>
      </c>
      <c r="BF373" s="156">
        <f t="shared" si="105"/>
        <v>0</v>
      </c>
      <c r="BG373" s="156">
        <f t="shared" si="106"/>
        <v>0</v>
      </c>
      <c r="BH373" s="156">
        <f t="shared" si="107"/>
        <v>0</v>
      </c>
      <c r="BI373" s="156">
        <f t="shared" si="108"/>
        <v>0</v>
      </c>
      <c r="BJ373" s="14" t="s">
        <v>86</v>
      </c>
      <c r="BK373" s="156">
        <f t="shared" si="109"/>
        <v>0</v>
      </c>
      <c r="BL373" s="14" t="s">
        <v>245</v>
      </c>
      <c r="BM373" s="155" t="s">
        <v>1031</v>
      </c>
    </row>
    <row r="374" spans="1:65" s="2" customFormat="1" ht="24" customHeight="1">
      <c r="A374" s="26"/>
      <c r="B374" s="143"/>
      <c r="C374" s="157" t="s">
        <v>1032</v>
      </c>
      <c r="D374" s="157" t="s">
        <v>246</v>
      </c>
      <c r="E374" s="158" t="s">
        <v>1033</v>
      </c>
      <c r="F374" s="159" t="s">
        <v>1034</v>
      </c>
      <c r="G374" s="160" t="s">
        <v>299</v>
      </c>
      <c r="H374" s="161">
        <v>9</v>
      </c>
      <c r="I374" s="162"/>
      <c r="J374" s="162">
        <f t="shared" si="100"/>
        <v>0</v>
      </c>
      <c r="K374" s="163"/>
      <c r="L374" s="164"/>
      <c r="M374" s="165" t="s">
        <v>1</v>
      </c>
      <c r="N374" s="166" t="s">
        <v>39</v>
      </c>
      <c r="O374" s="153">
        <v>0</v>
      </c>
      <c r="P374" s="153">
        <f t="shared" si="101"/>
        <v>0</v>
      </c>
      <c r="Q374" s="153">
        <v>1.9599999999999999E-3</v>
      </c>
      <c r="R374" s="153">
        <f t="shared" si="102"/>
        <v>1.7639999999999999E-2</v>
      </c>
      <c r="S374" s="153">
        <v>0</v>
      </c>
      <c r="T374" s="154">
        <f t="shared" si="103"/>
        <v>0</v>
      </c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R374" s="155" t="s">
        <v>313</v>
      </c>
      <c r="AT374" s="155" t="s">
        <v>246</v>
      </c>
      <c r="AU374" s="155" t="s">
        <v>86</v>
      </c>
      <c r="AY374" s="14" t="s">
        <v>182</v>
      </c>
      <c r="BE374" s="156">
        <f t="shared" si="104"/>
        <v>0</v>
      </c>
      <c r="BF374" s="156">
        <f t="shared" si="105"/>
        <v>0</v>
      </c>
      <c r="BG374" s="156">
        <f t="shared" si="106"/>
        <v>0</v>
      </c>
      <c r="BH374" s="156">
        <f t="shared" si="107"/>
        <v>0</v>
      </c>
      <c r="BI374" s="156">
        <f t="shared" si="108"/>
        <v>0</v>
      </c>
      <c r="BJ374" s="14" t="s">
        <v>86</v>
      </c>
      <c r="BK374" s="156">
        <f t="shared" si="109"/>
        <v>0</v>
      </c>
      <c r="BL374" s="14" t="s">
        <v>245</v>
      </c>
      <c r="BM374" s="155" t="s">
        <v>1035</v>
      </c>
    </row>
    <row r="375" spans="1:65" s="2" customFormat="1" ht="24" customHeight="1">
      <c r="A375" s="26"/>
      <c r="B375" s="143"/>
      <c r="C375" s="144" t="s">
        <v>1036</v>
      </c>
      <c r="D375" s="144" t="s">
        <v>184</v>
      </c>
      <c r="E375" s="145" t="s">
        <v>1037</v>
      </c>
      <c r="F375" s="146" t="s">
        <v>1038</v>
      </c>
      <c r="G375" s="147" t="s">
        <v>198</v>
      </c>
      <c r="H375" s="148">
        <v>391.21</v>
      </c>
      <c r="I375" s="149"/>
      <c r="J375" s="149">
        <f t="shared" si="100"/>
        <v>0</v>
      </c>
      <c r="K375" s="150"/>
      <c r="L375" s="27"/>
      <c r="M375" s="151" t="s">
        <v>1</v>
      </c>
      <c r="N375" s="152" t="s">
        <v>39</v>
      </c>
      <c r="O375" s="153">
        <v>0.21199999999999999</v>
      </c>
      <c r="P375" s="153">
        <f t="shared" si="101"/>
        <v>82.936519999999987</v>
      </c>
      <c r="Q375" s="153">
        <v>2.5999999999999998E-4</v>
      </c>
      <c r="R375" s="153">
        <f t="shared" si="102"/>
        <v>0.10171459999999999</v>
      </c>
      <c r="S375" s="153">
        <v>0</v>
      </c>
      <c r="T375" s="154">
        <f t="shared" si="103"/>
        <v>0</v>
      </c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R375" s="155" t="s">
        <v>245</v>
      </c>
      <c r="AT375" s="155" t="s">
        <v>184</v>
      </c>
      <c r="AU375" s="155" t="s">
        <v>86</v>
      </c>
      <c r="AY375" s="14" t="s">
        <v>182</v>
      </c>
      <c r="BE375" s="156">
        <f t="shared" si="104"/>
        <v>0</v>
      </c>
      <c r="BF375" s="156">
        <f t="shared" si="105"/>
        <v>0</v>
      </c>
      <c r="BG375" s="156">
        <f t="shared" si="106"/>
        <v>0</v>
      </c>
      <c r="BH375" s="156">
        <f t="shared" si="107"/>
        <v>0</v>
      </c>
      <c r="BI375" s="156">
        <f t="shared" si="108"/>
        <v>0</v>
      </c>
      <c r="BJ375" s="14" t="s">
        <v>86</v>
      </c>
      <c r="BK375" s="156">
        <f t="shared" si="109"/>
        <v>0</v>
      </c>
      <c r="BL375" s="14" t="s">
        <v>245</v>
      </c>
      <c r="BM375" s="155" t="s">
        <v>1039</v>
      </c>
    </row>
    <row r="376" spans="1:65" s="2" customFormat="1" ht="24" customHeight="1">
      <c r="A376" s="26"/>
      <c r="B376" s="143"/>
      <c r="C376" s="144" t="s">
        <v>1040</v>
      </c>
      <c r="D376" s="144" t="s">
        <v>184</v>
      </c>
      <c r="E376" s="145" t="s">
        <v>1041</v>
      </c>
      <c r="F376" s="146" t="s">
        <v>1042</v>
      </c>
      <c r="G376" s="147" t="s">
        <v>198</v>
      </c>
      <c r="H376" s="148">
        <v>60.9</v>
      </c>
      <c r="I376" s="149"/>
      <c r="J376" s="149">
        <f t="shared" si="100"/>
        <v>0</v>
      </c>
      <c r="K376" s="150"/>
      <c r="L376" s="27"/>
      <c r="M376" s="151" t="s">
        <v>1</v>
      </c>
      <c r="N376" s="152" t="s">
        <v>39</v>
      </c>
      <c r="O376" s="153">
        <v>0.307</v>
      </c>
      <c r="P376" s="153">
        <f t="shared" si="101"/>
        <v>18.696300000000001</v>
      </c>
      <c r="Q376" s="153">
        <v>2.5999999999999998E-4</v>
      </c>
      <c r="R376" s="153">
        <f t="shared" si="102"/>
        <v>1.5833999999999997E-2</v>
      </c>
      <c r="S376" s="153">
        <v>0</v>
      </c>
      <c r="T376" s="154">
        <f t="shared" si="103"/>
        <v>0</v>
      </c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R376" s="155" t="s">
        <v>245</v>
      </c>
      <c r="AT376" s="155" t="s">
        <v>184</v>
      </c>
      <c r="AU376" s="155" t="s">
        <v>86</v>
      </c>
      <c r="AY376" s="14" t="s">
        <v>182</v>
      </c>
      <c r="BE376" s="156">
        <f t="shared" si="104"/>
        <v>0</v>
      </c>
      <c r="BF376" s="156">
        <f t="shared" si="105"/>
        <v>0</v>
      </c>
      <c r="BG376" s="156">
        <f t="shared" si="106"/>
        <v>0</v>
      </c>
      <c r="BH376" s="156">
        <f t="shared" si="107"/>
        <v>0</v>
      </c>
      <c r="BI376" s="156">
        <f t="shared" si="108"/>
        <v>0</v>
      </c>
      <c r="BJ376" s="14" t="s">
        <v>86</v>
      </c>
      <c r="BK376" s="156">
        <f t="shared" si="109"/>
        <v>0</v>
      </c>
      <c r="BL376" s="14" t="s">
        <v>245</v>
      </c>
      <c r="BM376" s="155" t="s">
        <v>1043</v>
      </c>
    </row>
    <row r="377" spans="1:65" s="2" customFormat="1" ht="24" customHeight="1">
      <c r="A377" s="26"/>
      <c r="B377" s="143"/>
      <c r="C377" s="144" t="s">
        <v>1044</v>
      </c>
      <c r="D377" s="144" t="s">
        <v>184</v>
      </c>
      <c r="E377" s="145" t="s">
        <v>1045</v>
      </c>
      <c r="F377" s="146" t="s">
        <v>1046</v>
      </c>
      <c r="G377" s="147" t="s">
        <v>198</v>
      </c>
      <c r="H377" s="148">
        <v>11.9</v>
      </c>
      <c r="I377" s="149"/>
      <c r="J377" s="149">
        <f t="shared" si="100"/>
        <v>0</v>
      </c>
      <c r="K377" s="150"/>
      <c r="L377" s="27"/>
      <c r="M377" s="151" t="s">
        <v>1</v>
      </c>
      <c r="N377" s="152" t="s">
        <v>39</v>
      </c>
      <c r="O377" s="153">
        <v>0.39695999999999998</v>
      </c>
      <c r="P377" s="153">
        <f t="shared" si="101"/>
        <v>4.7238239999999996</v>
      </c>
      <c r="Q377" s="153">
        <v>2.5999999999999998E-4</v>
      </c>
      <c r="R377" s="153">
        <f t="shared" si="102"/>
        <v>3.094E-3</v>
      </c>
      <c r="S377" s="153">
        <v>0</v>
      </c>
      <c r="T377" s="154">
        <f t="shared" si="103"/>
        <v>0</v>
      </c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R377" s="155" t="s">
        <v>245</v>
      </c>
      <c r="AT377" s="155" t="s">
        <v>184</v>
      </c>
      <c r="AU377" s="155" t="s">
        <v>86</v>
      </c>
      <c r="AY377" s="14" t="s">
        <v>182</v>
      </c>
      <c r="BE377" s="156">
        <f t="shared" si="104"/>
        <v>0</v>
      </c>
      <c r="BF377" s="156">
        <f t="shared" si="105"/>
        <v>0</v>
      </c>
      <c r="BG377" s="156">
        <f t="shared" si="106"/>
        <v>0</v>
      </c>
      <c r="BH377" s="156">
        <f t="shared" si="107"/>
        <v>0</v>
      </c>
      <c r="BI377" s="156">
        <f t="shared" si="108"/>
        <v>0</v>
      </c>
      <c r="BJ377" s="14" t="s">
        <v>86</v>
      </c>
      <c r="BK377" s="156">
        <f t="shared" si="109"/>
        <v>0</v>
      </c>
      <c r="BL377" s="14" t="s">
        <v>245</v>
      </c>
      <c r="BM377" s="155" t="s">
        <v>1047</v>
      </c>
    </row>
    <row r="378" spans="1:65" s="2" customFormat="1" ht="16.5" customHeight="1">
      <c r="A378" s="26"/>
      <c r="B378" s="143"/>
      <c r="C378" s="157" t="s">
        <v>1048</v>
      </c>
      <c r="D378" s="157" t="s">
        <v>246</v>
      </c>
      <c r="E378" s="158" t="s">
        <v>1049</v>
      </c>
      <c r="F378" s="159" t="s">
        <v>1050</v>
      </c>
      <c r="G378" s="160" t="s">
        <v>211</v>
      </c>
      <c r="H378" s="161">
        <v>4.5410000000000004</v>
      </c>
      <c r="I378" s="162"/>
      <c r="J378" s="162">
        <f t="shared" si="100"/>
        <v>0</v>
      </c>
      <c r="K378" s="163"/>
      <c r="L378" s="164"/>
      <c r="M378" s="165" t="s">
        <v>1</v>
      </c>
      <c r="N378" s="166" t="s">
        <v>39</v>
      </c>
      <c r="O378" s="153">
        <v>0</v>
      </c>
      <c r="P378" s="153">
        <f t="shared" si="101"/>
        <v>0</v>
      </c>
      <c r="Q378" s="153">
        <v>0.55000000000000004</v>
      </c>
      <c r="R378" s="153">
        <f t="shared" si="102"/>
        <v>2.4975500000000004</v>
      </c>
      <c r="S378" s="153">
        <v>0</v>
      </c>
      <c r="T378" s="154">
        <f t="shared" si="103"/>
        <v>0</v>
      </c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R378" s="155" t="s">
        <v>313</v>
      </c>
      <c r="AT378" s="155" t="s">
        <v>246</v>
      </c>
      <c r="AU378" s="155" t="s">
        <v>86</v>
      </c>
      <c r="AY378" s="14" t="s">
        <v>182</v>
      </c>
      <c r="BE378" s="156">
        <f t="shared" si="104"/>
        <v>0</v>
      </c>
      <c r="BF378" s="156">
        <f t="shared" si="105"/>
        <v>0</v>
      </c>
      <c r="BG378" s="156">
        <f t="shared" si="106"/>
        <v>0</v>
      </c>
      <c r="BH378" s="156">
        <f t="shared" si="107"/>
        <v>0</v>
      </c>
      <c r="BI378" s="156">
        <f t="shared" si="108"/>
        <v>0</v>
      </c>
      <c r="BJ378" s="14" t="s">
        <v>86</v>
      </c>
      <c r="BK378" s="156">
        <f t="shared" si="109"/>
        <v>0</v>
      </c>
      <c r="BL378" s="14" t="s">
        <v>245</v>
      </c>
      <c r="BM378" s="155" t="s">
        <v>1051</v>
      </c>
    </row>
    <row r="379" spans="1:65" s="2" customFormat="1" ht="24" customHeight="1">
      <c r="A379" s="26"/>
      <c r="B379" s="143"/>
      <c r="C379" s="144" t="s">
        <v>1052</v>
      </c>
      <c r="D379" s="144" t="s">
        <v>184</v>
      </c>
      <c r="E379" s="145" t="s">
        <v>1053</v>
      </c>
      <c r="F379" s="146" t="s">
        <v>1054</v>
      </c>
      <c r="G379" s="147" t="s">
        <v>187</v>
      </c>
      <c r="H379" s="148">
        <v>230.67</v>
      </c>
      <c r="I379" s="149"/>
      <c r="J379" s="149">
        <f t="shared" si="100"/>
        <v>0</v>
      </c>
      <c r="K379" s="150"/>
      <c r="L379" s="27"/>
      <c r="M379" s="151" t="s">
        <v>1</v>
      </c>
      <c r="N379" s="152" t="s">
        <v>39</v>
      </c>
      <c r="O379" s="153">
        <v>0.26400000000000001</v>
      </c>
      <c r="P379" s="153">
        <f t="shared" si="101"/>
        <v>60.896880000000003</v>
      </c>
      <c r="Q379" s="153">
        <v>0</v>
      </c>
      <c r="R379" s="153">
        <f t="shared" si="102"/>
        <v>0</v>
      </c>
      <c r="S379" s="153">
        <v>0</v>
      </c>
      <c r="T379" s="154">
        <f t="shared" si="103"/>
        <v>0</v>
      </c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R379" s="155" t="s">
        <v>245</v>
      </c>
      <c r="AT379" s="155" t="s">
        <v>184</v>
      </c>
      <c r="AU379" s="155" t="s">
        <v>86</v>
      </c>
      <c r="AY379" s="14" t="s">
        <v>182</v>
      </c>
      <c r="BE379" s="156">
        <f t="shared" si="104"/>
        <v>0</v>
      </c>
      <c r="BF379" s="156">
        <f t="shared" si="105"/>
        <v>0</v>
      </c>
      <c r="BG379" s="156">
        <f t="shared" si="106"/>
        <v>0</v>
      </c>
      <c r="BH379" s="156">
        <f t="shared" si="107"/>
        <v>0</v>
      </c>
      <c r="BI379" s="156">
        <f t="shared" si="108"/>
        <v>0</v>
      </c>
      <c r="BJ379" s="14" t="s">
        <v>86</v>
      </c>
      <c r="BK379" s="156">
        <f t="shared" si="109"/>
        <v>0</v>
      </c>
      <c r="BL379" s="14" t="s">
        <v>245</v>
      </c>
      <c r="BM379" s="155" t="s">
        <v>1055</v>
      </c>
    </row>
    <row r="380" spans="1:65" s="2" customFormat="1" ht="24" customHeight="1">
      <c r="A380" s="26"/>
      <c r="B380" s="143"/>
      <c r="C380" s="144" t="s">
        <v>1056</v>
      </c>
      <c r="D380" s="144" t="s">
        <v>184</v>
      </c>
      <c r="E380" s="145" t="s">
        <v>1057</v>
      </c>
      <c r="F380" s="146" t="s">
        <v>1058</v>
      </c>
      <c r="G380" s="147" t="s">
        <v>187</v>
      </c>
      <c r="H380" s="148">
        <v>2.2400000000000002</v>
      </c>
      <c r="I380" s="149"/>
      <c r="J380" s="149">
        <f t="shared" si="100"/>
        <v>0</v>
      </c>
      <c r="K380" s="150"/>
      <c r="L380" s="27"/>
      <c r="M380" s="151" t="s">
        <v>1</v>
      </c>
      <c r="N380" s="152" t="s">
        <v>39</v>
      </c>
      <c r="O380" s="153">
        <v>0.68500000000000005</v>
      </c>
      <c r="P380" s="153">
        <f t="shared" si="101"/>
        <v>1.5344000000000002</v>
      </c>
      <c r="Q380" s="153">
        <v>0</v>
      </c>
      <c r="R380" s="153">
        <f t="shared" si="102"/>
        <v>0</v>
      </c>
      <c r="S380" s="153">
        <v>0</v>
      </c>
      <c r="T380" s="154">
        <f t="shared" si="103"/>
        <v>0</v>
      </c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R380" s="155" t="s">
        <v>245</v>
      </c>
      <c r="AT380" s="155" t="s">
        <v>184</v>
      </c>
      <c r="AU380" s="155" t="s">
        <v>86</v>
      </c>
      <c r="AY380" s="14" t="s">
        <v>182</v>
      </c>
      <c r="BE380" s="156">
        <f t="shared" si="104"/>
        <v>0</v>
      </c>
      <c r="BF380" s="156">
        <f t="shared" si="105"/>
        <v>0</v>
      </c>
      <c r="BG380" s="156">
        <f t="shared" si="106"/>
        <v>0</v>
      </c>
      <c r="BH380" s="156">
        <f t="shared" si="107"/>
        <v>0</v>
      </c>
      <c r="BI380" s="156">
        <f t="shared" si="108"/>
        <v>0</v>
      </c>
      <c r="BJ380" s="14" t="s">
        <v>86</v>
      </c>
      <c r="BK380" s="156">
        <f t="shared" si="109"/>
        <v>0</v>
      </c>
      <c r="BL380" s="14" t="s">
        <v>245</v>
      </c>
      <c r="BM380" s="155" t="s">
        <v>1059</v>
      </c>
    </row>
    <row r="381" spans="1:65" s="2" customFormat="1" ht="24" customHeight="1">
      <c r="A381" s="26"/>
      <c r="B381" s="143"/>
      <c r="C381" s="157" t="s">
        <v>1060</v>
      </c>
      <c r="D381" s="157" t="s">
        <v>246</v>
      </c>
      <c r="E381" s="158" t="s">
        <v>1061</v>
      </c>
      <c r="F381" s="159" t="s">
        <v>1062</v>
      </c>
      <c r="G381" s="160" t="s">
        <v>211</v>
      </c>
      <c r="H381" s="161">
        <v>4.694</v>
      </c>
      <c r="I381" s="162"/>
      <c r="J381" s="162">
        <f t="shared" si="100"/>
        <v>0</v>
      </c>
      <c r="K381" s="163"/>
      <c r="L381" s="164"/>
      <c r="M381" s="165" t="s">
        <v>1</v>
      </c>
      <c r="N381" s="166" t="s">
        <v>39</v>
      </c>
      <c r="O381" s="153">
        <v>0</v>
      </c>
      <c r="P381" s="153">
        <f t="shared" si="101"/>
        <v>0</v>
      </c>
      <c r="Q381" s="153">
        <v>0.55000000000000004</v>
      </c>
      <c r="R381" s="153">
        <f t="shared" si="102"/>
        <v>2.5817000000000001</v>
      </c>
      <c r="S381" s="153">
        <v>0</v>
      </c>
      <c r="T381" s="154">
        <f t="shared" si="103"/>
        <v>0</v>
      </c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R381" s="155" t="s">
        <v>313</v>
      </c>
      <c r="AT381" s="155" t="s">
        <v>246</v>
      </c>
      <c r="AU381" s="155" t="s">
        <v>86</v>
      </c>
      <c r="AY381" s="14" t="s">
        <v>182</v>
      </c>
      <c r="BE381" s="156">
        <f t="shared" si="104"/>
        <v>0</v>
      </c>
      <c r="BF381" s="156">
        <f t="shared" si="105"/>
        <v>0</v>
      </c>
      <c r="BG381" s="156">
        <f t="shared" si="106"/>
        <v>0</v>
      </c>
      <c r="BH381" s="156">
        <f t="shared" si="107"/>
        <v>0</v>
      </c>
      <c r="BI381" s="156">
        <f t="shared" si="108"/>
        <v>0</v>
      </c>
      <c r="BJ381" s="14" t="s">
        <v>86</v>
      </c>
      <c r="BK381" s="156">
        <f t="shared" si="109"/>
        <v>0</v>
      </c>
      <c r="BL381" s="14" t="s">
        <v>245</v>
      </c>
      <c r="BM381" s="155" t="s">
        <v>1063</v>
      </c>
    </row>
    <row r="382" spans="1:65" s="2" customFormat="1" ht="16.5" customHeight="1">
      <c r="A382" s="26"/>
      <c r="B382" s="143"/>
      <c r="C382" s="144" t="s">
        <v>1064</v>
      </c>
      <c r="D382" s="144" t="s">
        <v>184</v>
      </c>
      <c r="E382" s="145" t="s">
        <v>1065</v>
      </c>
      <c r="F382" s="146" t="s">
        <v>1066</v>
      </c>
      <c r="G382" s="147" t="s">
        <v>198</v>
      </c>
      <c r="H382" s="148">
        <v>49</v>
      </c>
      <c r="I382" s="149"/>
      <c r="J382" s="149">
        <f t="shared" si="100"/>
        <v>0</v>
      </c>
      <c r="K382" s="150"/>
      <c r="L382" s="27"/>
      <c r="M382" s="151" t="s">
        <v>1</v>
      </c>
      <c r="N382" s="152" t="s">
        <v>39</v>
      </c>
      <c r="O382" s="153">
        <v>8.6999999999999994E-2</v>
      </c>
      <c r="P382" s="153">
        <f t="shared" si="101"/>
        <v>4.2629999999999999</v>
      </c>
      <c r="Q382" s="153">
        <v>0</v>
      </c>
      <c r="R382" s="153">
        <f t="shared" si="102"/>
        <v>0</v>
      </c>
      <c r="S382" s="153">
        <v>0</v>
      </c>
      <c r="T382" s="154">
        <f t="shared" si="103"/>
        <v>0</v>
      </c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R382" s="155" t="s">
        <v>245</v>
      </c>
      <c r="AT382" s="155" t="s">
        <v>184</v>
      </c>
      <c r="AU382" s="155" t="s">
        <v>86</v>
      </c>
      <c r="AY382" s="14" t="s">
        <v>182</v>
      </c>
      <c r="BE382" s="156">
        <f t="shared" si="104"/>
        <v>0</v>
      </c>
      <c r="BF382" s="156">
        <f t="shared" si="105"/>
        <v>0</v>
      </c>
      <c r="BG382" s="156">
        <f t="shared" si="106"/>
        <v>0</v>
      </c>
      <c r="BH382" s="156">
        <f t="shared" si="107"/>
        <v>0</v>
      </c>
      <c r="BI382" s="156">
        <f t="shared" si="108"/>
        <v>0</v>
      </c>
      <c r="BJ382" s="14" t="s">
        <v>86</v>
      </c>
      <c r="BK382" s="156">
        <f t="shared" si="109"/>
        <v>0</v>
      </c>
      <c r="BL382" s="14" t="s">
        <v>245</v>
      </c>
      <c r="BM382" s="155" t="s">
        <v>1067</v>
      </c>
    </row>
    <row r="383" spans="1:65" s="2" customFormat="1" ht="16.5" customHeight="1">
      <c r="A383" s="26"/>
      <c r="B383" s="143"/>
      <c r="C383" s="157" t="s">
        <v>1068</v>
      </c>
      <c r="D383" s="157" t="s">
        <v>246</v>
      </c>
      <c r="E383" s="158" t="s">
        <v>1069</v>
      </c>
      <c r="F383" s="159" t="s">
        <v>1070</v>
      </c>
      <c r="G383" s="160" t="s">
        <v>198</v>
      </c>
      <c r="H383" s="161">
        <v>53.9</v>
      </c>
      <c r="I383" s="162"/>
      <c r="J383" s="162">
        <f t="shared" si="100"/>
        <v>0</v>
      </c>
      <c r="K383" s="163"/>
      <c r="L383" s="164"/>
      <c r="M383" s="165" t="s">
        <v>1</v>
      </c>
      <c r="N383" s="166" t="s">
        <v>39</v>
      </c>
      <c r="O383" s="153">
        <v>0</v>
      </c>
      <c r="P383" s="153">
        <f t="shared" si="101"/>
        <v>0</v>
      </c>
      <c r="Q383" s="153">
        <v>1.32E-3</v>
      </c>
      <c r="R383" s="153">
        <f t="shared" si="102"/>
        <v>7.1148000000000003E-2</v>
      </c>
      <c r="S383" s="153">
        <v>0</v>
      </c>
      <c r="T383" s="154">
        <f t="shared" si="103"/>
        <v>0</v>
      </c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R383" s="155" t="s">
        <v>313</v>
      </c>
      <c r="AT383" s="155" t="s">
        <v>246</v>
      </c>
      <c r="AU383" s="155" t="s">
        <v>86</v>
      </c>
      <c r="AY383" s="14" t="s">
        <v>182</v>
      </c>
      <c r="BE383" s="156">
        <f t="shared" si="104"/>
        <v>0</v>
      </c>
      <c r="BF383" s="156">
        <f t="shared" si="105"/>
        <v>0</v>
      </c>
      <c r="BG383" s="156">
        <f t="shared" si="106"/>
        <v>0</v>
      </c>
      <c r="BH383" s="156">
        <f t="shared" si="107"/>
        <v>0</v>
      </c>
      <c r="BI383" s="156">
        <f t="shared" si="108"/>
        <v>0</v>
      </c>
      <c r="BJ383" s="14" t="s">
        <v>86</v>
      </c>
      <c r="BK383" s="156">
        <f t="shared" si="109"/>
        <v>0</v>
      </c>
      <c r="BL383" s="14" t="s">
        <v>245</v>
      </c>
      <c r="BM383" s="155" t="s">
        <v>1071</v>
      </c>
    </row>
    <row r="384" spans="1:65" s="2" customFormat="1" ht="24" customHeight="1">
      <c r="A384" s="26"/>
      <c r="B384" s="143"/>
      <c r="C384" s="144" t="s">
        <v>1072</v>
      </c>
      <c r="D384" s="144" t="s">
        <v>184</v>
      </c>
      <c r="E384" s="145" t="s">
        <v>1073</v>
      </c>
      <c r="F384" s="146" t="s">
        <v>1074</v>
      </c>
      <c r="G384" s="147" t="s">
        <v>187</v>
      </c>
      <c r="H384" s="148">
        <v>38.799999999999997</v>
      </c>
      <c r="I384" s="149"/>
      <c r="J384" s="149">
        <f t="shared" si="100"/>
        <v>0</v>
      </c>
      <c r="K384" s="150"/>
      <c r="L384" s="27"/>
      <c r="M384" s="151" t="s">
        <v>1</v>
      </c>
      <c r="N384" s="152" t="s">
        <v>39</v>
      </c>
      <c r="O384" s="153">
        <v>9.5000000000000001E-2</v>
      </c>
      <c r="P384" s="153">
        <f t="shared" si="101"/>
        <v>3.6859999999999999</v>
      </c>
      <c r="Q384" s="153">
        <v>0</v>
      </c>
      <c r="R384" s="153">
        <f t="shared" si="102"/>
        <v>0</v>
      </c>
      <c r="S384" s="153">
        <v>1.6E-2</v>
      </c>
      <c r="T384" s="154">
        <f t="shared" si="103"/>
        <v>0.62080000000000002</v>
      </c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R384" s="155" t="s">
        <v>245</v>
      </c>
      <c r="AT384" s="155" t="s">
        <v>184</v>
      </c>
      <c r="AU384" s="155" t="s">
        <v>86</v>
      </c>
      <c r="AY384" s="14" t="s">
        <v>182</v>
      </c>
      <c r="BE384" s="156">
        <f t="shared" si="104"/>
        <v>0</v>
      </c>
      <c r="BF384" s="156">
        <f t="shared" si="105"/>
        <v>0</v>
      </c>
      <c r="BG384" s="156">
        <f t="shared" si="106"/>
        <v>0</v>
      </c>
      <c r="BH384" s="156">
        <f t="shared" si="107"/>
        <v>0</v>
      </c>
      <c r="BI384" s="156">
        <f t="shared" si="108"/>
        <v>0</v>
      </c>
      <c r="BJ384" s="14" t="s">
        <v>86</v>
      </c>
      <c r="BK384" s="156">
        <f t="shared" si="109"/>
        <v>0</v>
      </c>
      <c r="BL384" s="14" t="s">
        <v>245</v>
      </c>
      <c r="BM384" s="155" t="s">
        <v>1075</v>
      </c>
    </row>
    <row r="385" spans="1:65" s="2" customFormat="1" ht="36" customHeight="1">
      <c r="A385" s="26"/>
      <c r="B385" s="143"/>
      <c r="C385" s="144" t="s">
        <v>1076</v>
      </c>
      <c r="D385" s="144" t="s">
        <v>184</v>
      </c>
      <c r="E385" s="145" t="s">
        <v>1077</v>
      </c>
      <c r="F385" s="146" t="s">
        <v>1078</v>
      </c>
      <c r="G385" s="147" t="s">
        <v>187</v>
      </c>
      <c r="H385" s="148">
        <v>38.799999999999997</v>
      </c>
      <c r="I385" s="149"/>
      <c r="J385" s="149">
        <f t="shared" si="100"/>
        <v>0</v>
      </c>
      <c r="K385" s="150"/>
      <c r="L385" s="27"/>
      <c r="M385" s="151" t="s">
        <v>1</v>
      </c>
      <c r="N385" s="152" t="s">
        <v>39</v>
      </c>
      <c r="O385" s="153">
        <v>0.312</v>
      </c>
      <c r="P385" s="153">
        <f t="shared" si="101"/>
        <v>12.105599999999999</v>
      </c>
      <c r="Q385" s="153">
        <v>0</v>
      </c>
      <c r="R385" s="153">
        <f t="shared" si="102"/>
        <v>0</v>
      </c>
      <c r="S385" s="153">
        <v>1.7000000000000001E-2</v>
      </c>
      <c r="T385" s="154">
        <f t="shared" si="103"/>
        <v>0.65959999999999996</v>
      </c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R385" s="155" t="s">
        <v>245</v>
      </c>
      <c r="AT385" s="155" t="s">
        <v>184</v>
      </c>
      <c r="AU385" s="155" t="s">
        <v>86</v>
      </c>
      <c r="AY385" s="14" t="s">
        <v>182</v>
      </c>
      <c r="BE385" s="156">
        <f t="shared" si="104"/>
        <v>0</v>
      </c>
      <c r="BF385" s="156">
        <f t="shared" si="105"/>
        <v>0</v>
      </c>
      <c r="BG385" s="156">
        <f t="shared" si="106"/>
        <v>0</v>
      </c>
      <c r="BH385" s="156">
        <f t="shared" si="107"/>
        <v>0</v>
      </c>
      <c r="BI385" s="156">
        <f t="shared" si="108"/>
        <v>0</v>
      </c>
      <c r="BJ385" s="14" t="s">
        <v>86</v>
      </c>
      <c r="BK385" s="156">
        <f t="shared" si="109"/>
        <v>0</v>
      </c>
      <c r="BL385" s="14" t="s">
        <v>245</v>
      </c>
      <c r="BM385" s="155" t="s">
        <v>1079</v>
      </c>
    </row>
    <row r="386" spans="1:65" s="2" customFormat="1" ht="24" customHeight="1">
      <c r="A386" s="26"/>
      <c r="B386" s="143"/>
      <c r="C386" s="144" t="s">
        <v>1080</v>
      </c>
      <c r="D386" s="144" t="s">
        <v>184</v>
      </c>
      <c r="E386" s="145" t="s">
        <v>1081</v>
      </c>
      <c r="F386" s="146" t="s">
        <v>1082</v>
      </c>
      <c r="G386" s="147" t="s">
        <v>187</v>
      </c>
      <c r="H386" s="148">
        <v>38.799999999999997</v>
      </c>
      <c r="I386" s="149"/>
      <c r="J386" s="149">
        <f t="shared" si="100"/>
        <v>0</v>
      </c>
      <c r="K386" s="150"/>
      <c r="L386" s="27"/>
      <c r="M386" s="151" t="s">
        <v>1</v>
      </c>
      <c r="N386" s="152" t="s">
        <v>39</v>
      </c>
      <c r="O386" s="153">
        <v>4.7E-2</v>
      </c>
      <c r="P386" s="153">
        <f t="shared" si="101"/>
        <v>1.8235999999999999</v>
      </c>
      <c r="Q386" s="153">
        <v>0</v>
      </c>
      <c r="R386" s="153">
        <f t="shared" si="102"/>
        <v>0</v>
      </c>
      <c r="S386" s="153">
        <v>5.0000000000000001E-3</v>
      </c>
      <c r="T386" s="154">
        <f t="shared" si="103"/>
        <v>0.19399999999999998</v>
      </c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R386" s="155" t="s">
        <v>245</v>
      </c>
      <c r="AT386" s="155" t="s">
        <v>184</v>
      </c>
      <c r="AU386" s="155" t="s">
        <v>86</v>
      </c>
      <c r="AY386" s="14" t="s">
        <v>182</v>
      </c>
      <c r="BE386" s="156">
        <f t="shared" si="104"/>
        <v>0</v>
      </c>
      <c r="BF386" s="156">
        <f t="shared" si="105"/>
        <v>0</v>
      </c>
      <c r="BG386" s="156">
        <f t="shared" si="106"/>
        <v>0</v>
      </c>
      <c r="BH386" s="156">
        <f t="shared" si="107"/>
        <v>0</v>
      </c>
      <c r="BI386" s="156">
        <f t="shared" si="108"/>
        <v>0</v>
      </c>
      <c r="BJ386" s="14" t="s">
        <v>86</v>
      </c>
      <c r="BK386" s="156">
        <f t="shared" si="109"/>
        <v>0</v>
      </c>
      <c r="BL386" s="14" t="s">
        <v>245</v>
      </c>
      <c r="BM386" s="155" t="s">
        <v>1083</v>
      </c>
    </row>
    <row r="387" spans="1:65" s="2" customFormat="1" ht="36" customHeight="1">
      <c r="A387" s="26"/>
      <c r="B387" s="143"/>
      <c r="C387" s="144" t="s">
        <v>1084</v>
      </c>
      <c r="D387" s="144" t="s">
        <v>184</v>
      </c>
      <c r="E387" s="145" t="s">
        <v>1085</v>
      </c>
      <c r="F387" s="146" t="s">
        <v>1086</v>
      </c>
      <c r="G387" s="147" t="s">
        <v>211</v>
      </c>
      <c r="H387" s="148">
        <v>9.4109999999999996</v>
      </c>
      <c r="I387" s="149"/>
      <c r="J387" s="149">
        <f t="shared" si="100"/>
        <v>0</v>
      </c>
      <c r="K387" s="150"/>
      <c r="L387" s="27"/>
      <c r="M387" s="151" t="s">
        <v>1</v>
      </c>
      <c r="N387" s="152" t="s">
        <v>39</v>
      </c>
      <c r="O387" s="153">
        <v>0.01</v>
      </c>
      <c r="P387" s="153">
        <f t="shared" si="101"/>
        <v>9.4109999999999999E-2</v>
      </c>
      <c r="Q387" s="153">
        <v>2.3099999999999999E-2</v>
      </c>
      <c r="R387" s="153">
        <f t="shared" si="102"/>
        <v>0.21739409999999998</v>
      </c>
      <c r="S387" s="153">
        <v>0</v>
      </c>
      <c r="T387" s="154">
        <f t="shared" si="103"/>
        <v>0</v>
      </c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R387" s="155" t="s">
        <v>245</v>
      </c>
      <c r="AT387" s="155" t="s">
        <v>184</v>
      </c>
      <c r="AU387" s="155" t="s">
        <v>86</v>
      </c>
      <c r="AY387" s="14" t="s">
        <v>182</v>
      </c>
      <c r="BE387" s="156">
        <f t="shared" si="104"/>
        <v>0</v>
      </c>
      <c r="BF387" s="156">
        <f t="shared" si="105"/>
        <v>0</v>
      </c>
      <c r="BG387" s="156">
        <f t="shared" si="106"/>
        <v>0</v>
      </c>
      <c r="BH387" s="156">
        <f t="shared" si="107"/>
        <v>0</v>
      </c>
      <c r="BI387" s="156">
        <f t="shared" si="108"/>
        <v>0</v>
      </c>
      <c r="BJ387" s="14" t="s">
        <v>86</v>
      </c>
      <c r="BK387" s="156">
        <f t="shared" si="109"/>
        <v>0</v>
      </c>
      <c r="BL387" s="14" t="s">
        <v>245</v>
      </c>
      <c r="BM387" s="155" t="s">
        <v>1087</v>
      </c>
    </row>
    <row r="388" spans="1:65" s="2" customFormat="1" ht="24" customHeight="1">
      <c r="A388" s="26"/>
      <c r="B388" s="143"/>
      <c r="C388" s="144" t="s">
        <v>1088</v>
      </c>
      <c r="D388" s="144" t="s">
        <v>184</v>
      </c>
      <c r="E388" s="145" t="s">
        <v>1089</v>
      </c>
      <c r="F388" s="146" t="s">
        <v>1090</v>
      </c>
      <c r="G388" s="147" t="s">
        <v>187</v>
      </c>
      <c r="H388" s="148">
        <v>4.1280000000000001</v>
      </c>
      <c r="I388" s="149"/>
      <c r="J388" s="149">
        <f t="shared" si="100"/>
        <v>0</v>
      </c>
      <c r="K388" s="150"/>
      <c r="L388" s="27"/>
      <c r="M388" s="151" t="s">
        <v>1</v>
      </c>
      <c r="N388" s="152" t="s">
        <v>39</v>
      </c>
      <c r="O388" s="153">
        <v>0.21343000000000001</v>
      </c>
      <c r="P388" s="153">
        <f t="shared" si="101"/>
        <v>0.88103904000000011</v>
      </c>
      <c r="Q388" s="153">
        <v>7.7299999999999999E-3</v>
      </c>
      <c r="R388" s="153">
        <f t="shared" si="102"/>
        <v>3.1909439999999997E-2</v>
      </c>
      <c r="S388" s="153">
        <v>0</v>
      </c>
      <c r="T388" s="154">
        <f t="shared" si="103"/>
        <v>0</v>
      </c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R388" s="155" t="s">
        <v>245</v>
      </c>
      <c r="AT388" s="155" t="s">
        <v>184</v>
      </c>
      <c r="AU388" s="155" t="s">
        <v>86</v>
      </c>
      <c r="AY388" s="14" t="s">
        <v>182</v>
      </c>
      <c r="BE388" s="156">
        <f t="shared" si="104"/>
        <v>0</v>
      </c>
      <c r="BF388" s="156">
        <f t="shared" si="105"/>
        <v>0</v>
      </c>
      <c r="BG388" s="156">
        <f t="shared" si="106"/>
        <v>0</v>
      </c>
      <c r="BH388" s="156">
        <f t="shared" si="107"/>
        <v>0</v>
      </c>
      <c r="BI388" s="156">
        <f t="shared" si="108"/>
        <v>0</v>
      </c>
      <c r="BJ388" s="14" t="s">
        <v>86</v>
      </c>
      <c r="BK388" s="156">
        <f t="shared" si="109"/>
        <v>0</v>
      </c>
      <c r="BL388" s="14" t="s">
        <v>245</v>
      </c>
      <c r="BM388" s="155" t="s">
        <v>1091</v>
      </c>
    </row>
    <row r="389" spans="1:65" s="2" customFormat="1" ht="24" customHeight="1">
      <c r="A389" s="26"/>
      <c r="B389" s="143"/>
      <c r="C389" s="144" t="s">
        <v>1092</v>
      </c>
      <c r="D389" s="144" t="s">
        <v>184</v>
      </c>
      <c r="E389" s="145" t="s">
        <v>1093</v>
      </c>
      <c r="F389" s="146" t="s">
        <v>1094</v>
      </c>
      <c r="G389" s="147" t="s">
        <v>835</v>
      </c>
      <c r="H389" s="148">
        <v>4.5</v>
      </c>
      <c r="I389" s="149"/>
      <c r="J389" s="149">
        <f t="shared" si="100"/>
        <v>0</v>
      </c>
      <c r="K389" s="150"/>
      <c r="L389" s="27"/>
      <c r="M389" s="151" t="s">
        <v>1</v>
      </c>
      <c r="N389" s="152" t="s">
        <v>39</v>
      </c>
      <c r="O389" s="153">
        <v>0</v>
      </c>
      <c r="P389" s="153">
        <f t="shared" si="101"/>
        <v>0</v>
      </c>
      <c r="Q389" s="153">
        <v>0</v>
      </c>
      <c r="R389" s="153">
        <f t="shared" si="102"/>
        <v>0</v>
      </c>
      <c r="S389" s="153">
        <v>0</v>
      </c>
      <c r="T389" s="154">
        <f t="shared" si="103"/>
        <v>0</v>
      </c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R389" s="155" t="s">
        <v>245</v>
      </c>
      <c r="AT389" s="155" t="s">
        <v>184</v>
      </c>
      <c r="AU389" s="155" t="s">
        <v>86</v>
      </c>
      <c r="AY389" s="14" t="s">
        <v>182</v>
      </c>
      <c r="BE389" s="156">
        <f t="shared" si="104"/>
        <v>0</v>
      </c>
      <c r="BF389" s="156">
        <f t="shared" si="105"/>
        <v>0</v>
      </c>
      <c r="BG389" s="156">
        <f t="shared" si="106"/>
        <v>0</v>
      </c>
      <c r="BH389" s="156">
        <f t="shared" si="107"/>
        <v>0</v>
      </c>
      <c r="BI389" s="156">
        <f t="shared" si="108"/>
        <v>0</v>
      </c>
      <c r="BJ389" s="14" t="s">
        <v>86</v>
      </c>
      <c r="BK389" s="156">
        <f t="shared" si="109"/>
        <v>0</v>
      </c>
      <c r="BL389" s="14" t="s">
        <v>245</v>
      </c>
      <c r="BM389" s="155" t="s">
        <v>1095</v>
      </c>
    </row>
    <row r="390" spans="1:65" s="12" customFormat="1" ht="22.9" customHeight="1">
      <c r="B390" s="131"/>
      <c r="D390" s="132" t="s">
        <v>72</v>
      </c>
      <c r="E390" s="141" t="s">
        <v>1096</v>
      </c>
      <c r="F390" s="141" t="s">
        <v>1097</v>
      </c>
      <c r="J390" s="142">
        <f>BK390</f>
        <v>0</v>
      </c>
      <c r="L390" s="131"/>
      <c r="M390" s="135"/>
      <c r="N390" s="136"/>
      <c r="O390" s="136"/>
      <c r="P390" s="137">
        <f>SUM(P391:P394)</f>
        <v>276.60027600000001</v>
      </c>
      <c r="Q390" s="136"/>
      <c r="R390" s="137">
        <f>SUM(R391:R394)</f>
        <v>4.2153719999999995</v>
      </c>
      <c r="S390" s="136"/>
      <c r="T390" s="138">
        <f>SUM(T391:T394)</f>
        <v>0</v>
      </c>
      <c r="AR390" s="132" t="s">
        <v>86</v>
      </c>
      <c r="AT390" s="139" t="s">
        <v>72</v>
      </c>
      <c r="AU390" s="139" t="s">
        <v>80</v>
      </c>
      <c r="AY390" s="132" t="s">
        <v>182</v>
      </c>
      <c r="BK390" s="140">
        <f>SUM(BK391:BK394)</f>
        <v>0</v>
      </c>
    </row>
    <row r="391" spans="1:65" s="2" customFormat="1" ht="36" customHeight="1">
      <c r="A391" s="26"/>
      <c r="B391" s="143"/>
      <c r="C391" s="144" t="s">
        <v>1098</v>
      </c>
      <c r="D391" s="144" t="s">
        <v>184</v>
      </c>
      <c r="E391" s="145" t="s">
        <v>1099</v>
      </c>
      <c r="F391" s="146" t="s">
        <v>1100</v>
      </c>
      <c r="G391" s="147" t="s">
        <v>187</v>
      </c>
      <c r="H391" s="148">
        <v>6.1319999999999997</v>
      </c>
      <c r="I391" s="149"/>
      <c r="J391" s="149">
        <f>ROUND(I391*H391,2)</f>
        <v>0</v>
      </c>
      <c r="K391" s="150"/>
      <c r="L391" s="27"/>
      <c r="M391" s="151" t="s">
        <v>1</v>
      </c>
      <c r="N391" s="152" t="s">
        <v>39</v>
      </c>
      <c r="O391" s="153">
        <v>0.873</v>
      </c>
      <c r="P391" s="153">
        <f>O391*H391</f>
        <v>5.3532359999999999</v>
      </c>
      <c r="Q391" s="153">
        <v>2.1000000000000001E-2</v>
      </c>
      <c r="R391" s="153">
        <f>Q391*H391</f>
        <v>0.128772</v>
      </c>
      <c r="S391" s="153">
        <v>0</v>
      </c>
      <c r="T391" s="154">
        <f>S391*H391</f>
        <v>0</v>
      </c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R391" s="155" t="s">
        <v>245</v>
      </c>
      <c r="AT391" s="155" t="s">
        <v>184</v>
      </c>
      <c r="AU391" s="155" t="s">
        <v>86</v>
      </c>
      <c r="AY391" s="14" t="s">
        <v>182</v>
      </c>
      <c r="BE391" s="156">
        <f>IF(N391="základná",J391,0)</f>
        <v>0</v>
      </c>
      <c r="BF391" s="156">
        <f>IF(N391="znížená",J391,0)</f>
        <v>0</v>
      </c>
      <c r="BG391" s="156">
        <f>IF(N391="zákl. prenesená",J391,0)</f>
        <v>0</v>
      </c>
      <c r="BH391" s="156">
        <f>IF(N391="zníž. prenesená",J391,0)</f>
        <v>0</v>
      </c>
      <c r="BI391" s="156">
        <f>IF(N391="nulová",J391,0)</f>
        <v>0</v>
      </c>
      <c r="BJ391" s="14" t="s">
        <v>86</v>
      </c>
      <c r="BK391" s="156">
        <f>ROUND(I391*H391,2)</f>
        <v>0</v>
      </c>
      <c r="BL391" s="14" t="s">
        <v>245</v>
      </c>
      <c r="BM391" s="155" t="s">
        <v>1101</v>
      </c>
    </row>
    <row r="392" spans="1:65" s="2" customFormat="1" ht="24" customHeight="1">
      <c r="A392" s="26"/>
      <c r="B392" s="143"/>
      <c r="C392" s="144" t="s">
        <v>1102</v>
      </c>
      <c r="D392" s="144" t="s">
        <v>184</v>
      </c>
      <c r="E392" s="145" t="s">
        <v>1103</v>
      </c>
      <c r="F392" s="146" t="s">
        <v>1104</v>
      </c>
      <c r="G392" s="147" t="s">
        <v>187</v>
      </c>
      <c r="H392" s="148">
        <v>206.8</v>
      </c>
      <c r="I392" s="149"/>
      <c r="J392" s="149">
        <f>ROUND(I392*H392,2)</f>
        <v>0</v>
      </c>
      <c r="K392" s="150"/>
      <c r="L392" s="27"/>
      <c r="M392" s="151" t="s">
        <v>1</v>
      </c>
      <c r="N392" s="152" t="s">
        <v>39</v>
      </c>
      <c r="O392" s="153">
        <v>1.266</v>
      </c>
      <c r="P392" s="153">
        <f>O392*H392</f>
        <v>261.80880000000002</v>
      </c>
      <c r="Q392" s="153">
        <v>1.89E-2</v>
      </c>
      <c r="R392" s="153">
        <f>Q392*H392</f>
        <v>3.9085200000000002</v>
      </c>
      <c r="S392" s="153">
        <v>0</v>
      </c>
      <c r="T392" s="154">
        <f>S392*H392</f>
        <v>0</v>
      </c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R392" s="155" t="s">
        <v>245</v>
      </c>
      <c r="AT392" s="155" t="s">
        <v>184</v>
      </c>
      <c r="AU392" s="155" t="s">
        <v>86</v>
      </c>
      <c r="AY392" s="14" t="s">
        <v>182</v>
      </c>
      <c r="BE392" s="156">
        <f>IF(N392="základná",J392,0)</f>
        <v>0</v>
      </c>
      <c r="BF392" s="156">
        <f>IF(N392="znížená",J392,0)</f>
        <v>0</v>
      </c>
      <c r="BG392" s="156">
        <f>IF(N392="zákl. prenesená",J392,0)</f>
        <v>0</v>
      </c>
      <c r="BH392" s="156">
        <f>IF(N392="zníž. prenesená",J392,0)</f>
        <v>0</v>
      </c>
      <c r="BI392" s="156">
        <f>IF(N392="nulová",J392,0)</f>
        <v>0</v>
      </c>
      <c r="BJ392" s="14" t="s">
        <v>86</v>
      </c>
      <c r="BK392" s="156">
        <f>ROUND(I392*H392,2)</f>
        <v>0</v>
      </c>
      <c r="BL392" s="14" t="s">
        <v>245</v>
      </c>
      <c r="BM392" s="155" t="s">
        <v>1105</v>
      </c>
    </row>
    <row r="393" spans="1:65" s="2" customFormat="1" ht="24" customHeight="1">
      <c r="A393" s="26"/>
      <c r="B393" s="143"/>
      <c r="C393" s="144" t="s">
        <v>1106</v>
      </c>
      <c r="D393" s="144" t="s">
        <v>184</v>
      </c>
      <c r="E393" s="145" t="s">
        <v>1107</v>
      </c>
      <c r="F393" s="146" t="s">
        <v>1108</v>
      </c>
      <c r="G393" s="147" t="s">
        <v>187</v>
      </c>
      <c r="H393" s="148">
        <v>7.42</v>
      </c>
      <c r="I393" s="149"/>
      <c r="J393" s="149">
        <f>ROUND(I393*H393,2)</f>
        <v>0</v>
      </c>
      <c r="K393" s="150"/>
      <c r="L393" s="27"/>
      <c r="M393" s="151" t="s">
        <v>1</v>
      </c>
      <c r="N393" s="152" t="s">
        <v>39</v>
      </c>
      <c r="O393" s="153">
        <v>1.272</v>
      </c>
      <c r="P393" s="153">
        <f>O393*H393</f>
        <v>9.4382400000000004</v>
      </c>
      <c r="Q393" s="153">
        <v>2.4E-2</v>
      </c>
      <c r="R393" s="153">
        <f>Q393*H393</f>
        <v>0.17807999999999999</v>
      </c>
      <c r="S393" s="153">
        <v>0</v>
      </c>
      <c r="T393" s="154">
        <f>S393*H393</f>
        <v>0</v>
      </c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R393" s="155" t="s">
        <v>245</v>
      </c>
      <c r="AT393" s="155" t="s">
        <v>184</v>
      </c>
      <c r="AU393" s="155" t="s">
        <v>86</v>
      </c>
      <c r="AY393" s="14" t="s">
        <v>182</v>
      </c>
      <c r="BE393" s="156">
        <f>IF(N393="základná",J393,0)</f>
        <v>0</v>
      </c>
      <c r="BF393" s="156">
        <f>IF(N393="znížená",J393,0)</f>
        <v>0</v>
      </c>
      <c r="BG393" s="156">
        <f>IF(N393="zákl. prenesená",J393,0)</f>
        <v>0</v>
      </c>
      <c r="BH393" s="156">
        <f>IF(N393="zníž. prenesená",J393,0)</f>
        <v>0</v>
      </c>
      <c r="BI393" s="156">
        <f>IF(N393="nulová",J393,0)</f>
        <v>0</v>
      </c>
      <c r="BJ393" s="14" t="s">
        <v>86</v>
      </c>
      <c r="BK393" s="156">
        <f>ROUND(I393*H393,2)</f>
        <v>0</v>
      </c>
      <c r="BL393" s="14" t="s">
        <v>245</v>
      </c>
      <c r="BM393" s="155" t="s">
        <v>1109</v>
      </c>
    </row>
    <row r="394" spans="1:65" s="2" customFormat="1" ht="24" customHeight="1">
      <c r="A394" s="26"/>
      <c r="B394" s="143"/>
      <c r="C394" s="144" t="s">
        <v>1110</v>
      </c>
      <c r="D394" s="144" t="s">
        <v>184</v>
      </c>
      <c r="E394" s="145" t="s">
        <v>1111</v>
      </c>
      <c r="F394" s="146" t="s">
        <v>1112</v>
      </c>
      <c r="G394" s="147" t="s">
        <v>835</v>
      </c>
      <c r="H394" s="148">
        <v>1.2</v>
      </c>
      <c r="I394" s="149"/>
      <c r="J394" s="149">
        <f>ROUND(I394*H394,2)</f>
        <v>0</v>
      </c>
      <c r="K394" s="150"/>
      <c r="L394" s="27"/>
      <c r="M394" s="151" t="s">
        <v>1</v>
      </c>
      <c r="N394" s="152" t="s">
        <v>39</v>
      </c>
      <c r="O394" s="153">
        <v>0</v>
      </c>
      <c r="P394" s="153">
        <f>O394*H394</f>
        <v>0</v>
      </c>
      <c r="Q394" s="153">
        <v>0</v>
      </c>
      <c r="R394" s="153">
        <f>Q394*H394</f>
        <v>0</v>
      </c>
      <c r="S394" s="153">
        <v>0</v>
      </c>
      <c r="T394" s="154">
        <f>S394*H394</f>
        <v>0</v>
      </c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R394" s="155" t="s">
        <v>245</v>
      </c>
      <c r="AT394" s="155" t="s">
        <v>184</v>
      </c>
      <c r="AU394" s="155" t="s">
        <v>86</v>
      </c>
      <c r="AY394" s="14" t="s">
        <v>182</v>
      </c>
      <c r="BE394" s="156">
        <f>IF(N394="základná",J394,0)</f>
        <v>0</v>
      </c>
      <c r="BF394" s="156">
        <f>IF(N394="znížená",J394,0)</f>
        <v>0</v>
      </c>
      <c r="BG394" s="156">
        <f>IF(N394="zákl. prenesená",J394,0)</f>
        <v>0</v>
      </c>
      <c r="BH394" s="156">
        <f>IF(N394="zníž. prenesená",J394,0)</f>
        <v>0</v>
      </c>
      <c r="BI394" s="156">
        <f>IF(N394="nulová",J394,0)</f>
        <v>0</v>
      </c>
      <c r="BJ394" s="14" t="s">
        <v>86</v>
      </c>
      <c r="BK394" s="156">
        <f>ROUND(I394*H394,2)</f>
        <v>0</v>
      </c>
      <c r="BL394" s="14" t="s">
        <v>245</v>
      </c>
      <c r="BM394" s="155" t="s">
        <v>1113</v>
      </c>
    </row>
    <row r="395" spans="1:65" s="12" customFormat="1" ht="22.9" customHeight="1">
      <c r="B395" s="131"/>
      <c r="D395" s="132" t="s">
        <v>72</v>
      </c>
      <c r="E395" s="141" t="s">
        <v>1114</v>
      </c>
      <c r="F395" s="141" t="s">
        <v>1115</v>
      </c>
      <c r="J395" s="142">
        <f>BK395</f>
        <v>0</v>
      </c>
      <c r="L395" s="131"/>
      <c r="M395" s="135"/>
      <c r="N395" s="136"/>
      <c r="O395" s="136"/>
      <c r="P395" s="137">
        <f>SUM(P396:P404)</f>
        <v>119.100617</v>
      </c>
      <c r="Q395" s="136"/>
      <c r="R395" s="137">
        <f>SUM(R396:R404)</f>
        <v>8.9701699999999995E-2</v>
      </c>
      <c r="S395" s="136"/>
      <c r="T395" s="138">
        <f>SUM(T396:T404)</f>
        <v>0.1076955</v>
      </c>
      <c r="AR395" s="132" t="s">
        <v>86</v>
      </c>
      <c r="AT395" s="139" t="s">
        <v>72</v>
      </c>
      <c r="AU395" s="139" t="s">
        <v>80</v>
      </c>
      <c r="AY395" s="132" t="s">
        <v>182</v>
      </c>
      <c r="BK395" s="140">
        <f>SUM(BK396:BK404)</f>
        <v>0</v>
      </c>
    </row>
    <row r="396" spans="1:65" s="2" customFormat="1" ht="24" customHeight="1">
      <c r="A396" s="26"/>
      <c r="B396" s="143"/>
      <c r="C396" s="144" t="s">
        <v>1116</v>
      </c>
      <c r="D396" s="144" t="s">
        <v>184</v>
      </c>
      <c r="E396" s="145" t="s">
        <v>1117</v>
      </c>
      <c r="F396" s="146" t="s">
        <v>1118</v>
      </c>
      <c r="G396" s="147" t="s">
        <v>198</v>
      </c>
      <c r="H396" s="148">
        <v>11.86</v>
      </c>
      <c r="I396" s="149"/>
      <c r="J396" s="149">
        <f t="shared" ref="J396:J404" si="110">ROUND(I396*H396,2)</f>
        <v>0</v>
      </c>
      <c r="K396" s="150"/>
      <c r="L396" s="27"/>
      <c r="M396" s="151" t="s">
        <v>1</v>
      </c>
      <c r="N396" s="152" t="s">
        <v>39</v>
      </c>
      <c r="O396" s="153">
        <v>0.44800000000000001</v>
      </c>
      <c r="P396" s="153">
        <f t="shared" ref="P396:P404" si="111">O396*H396</f>
        <v>5.3132799999999998</v>
      </c>
      <c r="Q396" s="153">
        <v>4.0000000000000003E-5</v>
      </c>
      <c r="R396" s="153">
        <f t="shared" ref="R396:R404" si="112">Q396*H396</f>
        <v>4.7440000000000004E-4</v>
      </c>
      <c r="S396" s="153">
        <v>0</v>
      </c>
      <c r="T396" s="154">
        <f t="shared" ref="T396:T404" si="113">S396*H396</f>
        <v>0</v>
      </c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R396" s="155" t="s">
        <v>245</v>
      </c>
      <c r="AT396" s="155" t="s">
        <v>184</v>
      </c>
      <c r="AU396" s="155" t="s">
        <v>86</v>
      </c>
      <c r="AY396" s="14" t="s">
        <v>182</v>
      </c>
      <c r="BE396" s="156">
        <f t="shared" ref="BE396:BE404" si="114">IF(N396="základná",J396,0)</f>
        <v>0</v>
      </c>
      <c r="BF396" s="156">
        <f t="shared" ref="BF396:BF404" si="115">IF(N396="znížená",J396,0)</f>
        <v>0</v>
      </c>
      <c r="BG396" s="156">
        <f t="shared" ref="BG396:BG404" si="116">IF(N396="zákl. prenesená",J396,0)</f>
        <v>0</v>
      </c>
      <c r="BH396" s="156">
        <f t="shared" ref="BH396:BH404" si="117">IF(N396="zníž. prenesená",J396,0)</f>
        <v>0</v>
      </c>
      <c r="BI396" s="156">
        <f t="shared" ref="BI396:BI404" si="118">IF(N396="nulová",J396,0)</f>
        <v>0</v>
      </c>
      <c r="BJ396" s="14" t="s">
        <v>86</v>
      </c>
      <c r="BK396" s="156">
        <f t="shared" ref="BK396:BK404" si="119">ROUND(I396*H396,2)</f>
        <v>0</v>
      </c>
      <c r="BL396" s="14" t="s">
        <v>245</v>
      </c>
      <c r="BM396" s="155" t="s">
        <v>1119</v>
      </c>
    </row>
    <row r="397" spans="1:65" s="2" customFormat="1" ht="24" customHeight="1">
      <c r="A397" s="26"/>
      <c r="B397" s="143"/>
      <c r="C397" s="144" t="s">
        <v>1120</v>
      </c>
      <c r="D397" s="144" t="s">
        <v>184</v>
      </c>
      <c r="E397" s="145" t="s">
        <v>1121</v>
      </c>
      <c r="F397" s="146" t="s">
        <v>1122</v>
      </c>
      <c r="G397" s="147" t="s">
        <v>198</v>
      </c>
      <c r="H397" s="148">
        <v>11.86</v>
      </c>
      <c r="I397" s="149"/>
      <c r="J397" s="149">
        <f t="shared" si="110"/>
        <v>0</v>
      </c>
      <c r="K397" s="150"/>
      <c r="L397" s="27"/>
      <c r="M397" s="151" t="s">
        <v>1</v>
      </c>
      <c r="N397" s="152" t="s">
        <v>39</v>
      </c>
      <c r="O397" s="153">
        <v>0.89700000000000002</v>
      </c>
      <c r="P397" s="153">
        <f t="shared" si="111"/>
        <v>10.63842</v>
      </c>
      <c r="Q397" s="153">
        <v>3.0699999999999998E-3</v>
      </c>
      <c r="R397" s="153">
        <f t="shared" si="112"/>
        <v>3.6410199999999997E-2</v>
      </c>
      <c r="S397" s="153">
        <v>0</v>
      </c>
      <c r="T397" s="154">
        <f t="shared" si="113"/>
        <v>0</v>
      </c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R397" s="155" t="s">
        <v>245</v>
      </c>
      <c r="AT397" s="155" t="s">
        <v>184</v>
      </c>
      <c r="AU397" s="155" t="s">
        <v>86</v>
      </c>
      <c r="AY397" s="14" t="s">
        <v>182</v>
      </c>
      <c r="BE397" s="156">
        <f t="shared" si="114"/>
        <v>0</v>
      </c>
      <c r="BF397" s="156">
        <f t="shared" si="115"/>
        <v>0</v>
      </c>
      <c r="BG397" s="156">
        <f t="shared" si="116"/>
        <v>0</v>
      </c>
      <c r="BH397" s="156">
        <f t="shared" si="117"/>
        <v>0</v>
      </c>
      <c r="BI397" s="156">
        <f t="shared" si="118"/>
        <v>0</v>
      </c>
      <c r="BJ397" s="14" t="s">
        <v>86</v>
      </c>
      <c r="BK397" s="156">
        <f t="shared" si="119"/>
        <v>0</v>
      </c>
      <c r="BL397" s="14" t="s">
        <v>245</v>
      </c>
      <c r="BM397" s="155" t="s">
        <v>1123</v>
      </c>
    </row>
    <row r="398" spans="1:65" s="2" customFormat="1" ht="24" customHeight="1">
      <c r="A398" s="26"/>
      <c r="B398" s="143"/>
      <c r="C398" s="144" t="s">
        <v>1124</v>
      </c>
      <c r="D398" s="144" t="s">
        <v>184</v>
      </c>
      <c r="E398" s="145" t="s">
        <v>1125</v>
      </c>
      <c r="F398" s="146" t="s">
        <v>1126</v>
      </c>
      <c r="G398" s="147" t="s">
        <v>198</v>
      </c>
      <c r="H398" s="148">
        <v>31.06</v>
      </c>
      <c r="I398" s="149"/>
      <c r="J398" s="149">
        <f t="shared" si="110"/>
        <v>0</v>
      </c>
      <c r="K398" s="150"/>
      <c r="L398" s="27"/>
      <c r="M398" s="151" t="s">
        <v>1</v>
      </c>
      <c r="N398" s="152" t="s">
        <v>39</v>
      </c>
      <c r="O398" s="153">
        <v>5.6000000000000001E-2</v>
      </c>
      <c r="P398" s="153">
        <f t="shared" si="111"/>
        <v>1.73936</v>
      </c>
      <c r="Q398" s="153">
        <v>0</v>
      </c>
      <c r="R398" s="153">
        <f t="shared" si="112"/>
        <v>0</v>
      </c>
      <c r="S398" s="153">
        <v>3.3E-3</v>
      </c>
      <c r="T398" s="154">
        <f t="shared" si="113"/>
        <v>0.10249799999999999</v>
      </c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R398" s="155" t="s">
        <v>245</v>
      </c>
      <c r="AT398" s="155" t="s">
        <v>184</v>
      </c>
      <c r="AU398" s="155" t="s">
        <v>86</v>
      </c>
      <c r="AY398" s="14" t="s">
        <v>182</v>
      </c>
      <c r="BE398" s="156">
        <f t="shared" si="114"/>
        <v>0</v>
      </c>
      <c r="BF398" s="156">
        <f t="shared" si="115"/>
        <v>0</v>
      </c>
      <c r="BG398" s="156">
        <f t="shared" si="116"/>
        <v>0</v>
      </c>
      <c r="BH398" s="156">
        <f t="shared" si="117"/>
        <v>0</v>
      </c>
      <c r="BI398" s="156">
        <f t="shared" si="118"/>
        <v>0</v>
      </c>
      <c r="BJ398" s="14" t="s">
        <v>86</v>
      </c>
      <c r="BK398" s="156">
        <f t="shared" si="119"/>
        <v>0</v>
      </c>
      <c r="BL398" s="14" t="s">
        <v>245</v>
      </c>
      <c r="BM398" s="155" t="s">
        <v>1127</v>
      </c>
    </row>
    <row r="399" spans="1:65" s="2" customFormat="1" ht="16.5" customHeight="1">
      <c r="A399" s="26"/>
      <c r="B399" s="143"/>
      <c r="C399" s="144" t="s">
        <v>1128</v>
      </c>
      <c r="D399" s="144" t="s">
        <v>184</v>
      </c>
      <c r="E399" s="145" t="s">
        <v>1129</v>
      </c>
      <c r="F399" s="146" t="s">
        <v>1130</v>
      </c>
      <c r="G399" s="147" t="s">
        <v>299</v>
      </c>
      <c r="H399" s="148">
        <v>5</v>
      </c>
      <c r="I399" s="149"/>
      <c r="J399" s="149">
        <f t="shared" si="110"/>
        <v>0</v>
      </c>
      <c r="K399" s="150"/>
      <c r="L399" s="27"/>
      <c r="M399" s="151" t="s">
        <v>1</v>
      </c>
      <c r="N399" s="152" t="s">
        <v>39</v>
      </c>
      <c r="O399" s="153">
        <v>0.30299999999999999</v>
      </c>
      <c r="P399" s="153">
        <f t="shared" si="111"/>
        <v>1.5149999999999999</v>
      </c>
      <c r="Q399" s="153">
        <v>1.1100000000000001E-3</v>
      </c>
      <c r="R399" s="153">
        <f t="shared" si="112"/>
        <v>5.5500000000000002E-3</v>
      </c>
      <c r="S399" s="153">
        <v>0</v>
      </c>
      <c r="T399" s="154">
        <f t="shared" si="113"/>
        <v>0</v>
      </c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R399" s="155" t="s">
        <v>245</v>
      </c>
      <c r="AT399" s="155" t="s">
        <v>184</v>
      </c>
      <c r="AU399" s="155" t="s">
        <v>86</v>
      </c>
      <c r="AY399" s="14" t="s">
        <v>182</v>
      </c>
      <c r="BE399" s="156">
        <f t="shared" si="114"/>
        <v>0</v>
      </c>
      <c r="BF399" s="156">
        <f t="shared" si="115"/>
        <v>0</v>
      </c>
      <c r="BG399" s="156">
        <f t="shared" si="116"/>
        <v>0</v>
      </c>
      <c r="BH399" s="156">
        <f t="shared" si="117"/>
        <v>0</v>
      </c>
      <c r="BI399" s="156">
        <f t="shared" si="118"/>
        <v>0</v>
      </c>
      <c r="BJ399" s="14" t="s">
        <v>86</v>
      </c>
      <c r="BK399" s="156">
        <f t="shared" si="119"/>
        <v>0</v>
      </c>
      <c r="BL399" s="14" t="s">
        <v>245</v>
      </c>
      <c r="BM399" s="155" t="s">
        <v>1131</v>
      </c>
    </row>
    <row r="400" spans="1:65" s="2" customFormat="1" ht="24" customHeight="1">
      <c r="A400" s="26"/>
      <c r="B400" s="143"/>
      <c r="C400" s="144" t="s">
        <v>1132</v>
      </c>
      <c r="D400" s="144" t="s">
        <v>184</v>
      </c>
      <c r="E400" s="145" t="s">
        <v>1133</v>
      </c>
      <c r="F400" s="146" t="s">
        <v>1134</v>
      </c>
      <c r="G400" s="147" t="s">
        <v>198</v>
      </c>
      <c r="H400" s="148">
        <v>3.85</v>
      </c>
      <c r="I400" s="149"/>
      <c r="J400" s="149">
        <f t="shared" si="110"/>
        <v>0</v>
      </c>
      <c r="K400" s="150"/>
      <c r="L400" s="27"/>
      <c r="M400" s="151" t="s">
        <v>1</v>
      </c>
      <c r="N400" s="152" t="s">
        <v>39</v>
      </c>
      <c r="O400" s="153">
        <v>7.4999999999999997E-2</v>
      </c>
      <c r="P400" s="153">
        <f t="shared" si="111"/>
        <v>0.28875000000000001</v>
      </c>
      <c r="Q400" s="153">
        <v>0</v>
      </c>
      <c r="R400" s="153">
        <f t="shared" si="112"/>
        <v>0</v>
      </c>
      <c r="S400" s="153">
        <v>1.3500000000000001E-3</v>
      </c>
      <c r="T400" s="154">
        <f t="shared" si="113"/>
        <v>5.1975000000000007E-3</v>
      </c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R400" s="155" t="s">
        <v>245</v>
      </c>
      <c r="AT400" s="155" t="s">
        <v>184</v>
      </c>
      <c r="AU400" s="155" t="s">
        <v>86</v>
      </c>
      <c r="AY400" s="14" t="s">
        <v>182</v>
      </c>
      <c r="BE400" s="156">
        <f t="shared" si="114"/>
        <v>0</v>
      </c>
      <c r="BF400" s="156">
        <f t="shared" si="115"/>
        <v>0</v>
      </c>
      <c r="BG400" s="156">
        <f t="shared" si="116"/>
        <v>0</v>
      </c>
      <c r="BH400" s="156">
        <f t="shared" si="117"/>
        <v>0</v>
      </c>
      <c r="BI400" s="156">
        <f t="shared" si="118"/>
        <v>0</v>
      </c>
      <c r="BJ400" s="14" t="s">
        <v>86</v>
      </c>
      <c r="BK400" s="156">
        <f t="shared" si="119"/>
        <v>0</v>
      </c>
      <c r="BL400" s="14" t="s">
        <v>245</v>
      </c>
      <c r="BM400" s="155" t="s">
        <v>1135</v>
      </c>
    </row>
    <row r="401" spans="1:65" s="2" customFormat="1" ht="24" customHeight="1">
      <c r="A401" s="26"/>
      <c r="B401" s="143"/>
      <c r="C401" s="144" t="s">
        <v>1136</v>
      </c>
      <c r="D401" s="144" t="s">
        <v>184</v>
      </c>
      <c r="E401" s="145" t="s">
        <v>1137</v>
      </c>
      <c r="F401" s="146" t="s">
        <v>1138</v>
      </c>
      <c r="G401" s="147" t="s">
        <v>198</v>
      </c>
      <c r="H401" s="148">
        <v>6.8049999999999997</v>
      </c>
      <c r="I401" s="149"/>
      <c r="J401" s="149">
        <f t="shared" si="110"/>
        <v>0</v>
      </c>
      <c r="K401" s="150"/>
      <c r="L401" s="27"/>
      <c r="M401" s="151" t="s">
        <v>1</v>
      </c>
      <c r="N401" s="152" t="s">
        <v>39</v>
      </c>
      <c r="O401" s="153">
        <v>0.66100000000000003</v>
      </c>
      <c r="P401" s="153">
        <f t="shared" si="111"/>
        <v>4.4981049999999998</v>
      </c>
      <c r="Q401" s="153">
        <v>2.82E-3</v>
      </c>
      <c r="R401" s="153">
        <f t="shared" si="112"/>
        <v>1.9190099999999998E-2</v>
      </c>
      <c r="S401" s="153">
        <v>0</v>
      </c>
      <c r="T401" s="154">
        <f t="shared" si="113"/>
        <v>0</v>
      </c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R401" s="155" t="s">
        <v>245</v>
      </c>
      <c r="AT401" s="155" t="s">
        <v>184</v>
      </c>
      <c r="AU401" s="155" t="s">
        <v>86</v>
      </c>
      <c r="AY401" s="14" t="s">
        <v>182</v>
      </c>
      <c r="BE401" s="156">
        <f t="shared" si="114"/>
        <v>0</v>
      </c>
      <c r="BF401" s="156">
        <f t="shared" si="115"/>
        <v>0</v>
      </c>
      <c r="BG401" s="156">
        <f t="shared" si="116"/>
        <v>0</v>
      </c>
      <c r="BH401" s="156">
        <f t="shared" si="117"/>
        <v>0</v>
      </c>
      <c r="BI401" s="156">
        <f t="shared" si="118"/>
        <v>0</v>
      </c>
      <c r="BJ401" s="14" t="s">
        <v>86</v>
      </c>
      <c r="BK401" s="156">
        <f t="shared" si="119"/>
        <v>0</v>
      </c>
      <c r="BL401" s="14" t="s">
        <v>245</v>
      </c>
      <c r="BM401" s="155" t="s">
        <v>1139</v>
      </c>
    </row>
    <row r="402" spans="1:65" s="2" customFormat="1" ht="16.5" customHeight="1">
      <c r="A402" s="26"/>
      <c r="B402" s="143"/>
      <c r="C402" s="144" t="s">
        <v>1140</v>
      </c>
      <c r="D402" s="144" t="s">
        <v>184</v>
      </c>
      <c r="E402" s="145" t="s">
        <v>1141</v>
      </c>
      <c r="F402" s="146" t="s">
        <v>1142</v>
      </c>
      <c r="G402" s="147" t="s">
        <v>198</v>
      </c>
      <c r="H402" s="148">
        <v>14.7</v>
      </c>
      <c r="I402" s="149"/>
      <c r="J402" s="149">
        <f t="shared" si="110"/>
        <v>0</v>
      </c>
      <c r="K402" s="150"/>
      <c r="L402" s="27"/>
      <c r="M402" s="151" t="s">
        <v>1</v>
      </c>
      <c r="N402" s="152" t="s">
        <v>39</v>
      </c>
      <c r="O402" s="153">
        <v>0.34066000000000002</v>
      </c>
      <c r="P402" s="153">
        <f t="shared" si="111"/>
        <v>5.0077020000000001</v>
      </c>
      <c r="Q402" s="153">
        <v>1.91E-3</v>
      </c>
      <c r="R402" s="153">
        <f t="shared" si="112"/>
        <v>2.8076999999999998E-2</v>
      </c>
      <c r="S402" s="153">
        <v>0</v>
      </c>
      <c r="T402" s="154">
        <f t="shared" si="113"/>
        <v>0</v>
      </c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R402" s="155" t="s">
        <v>245</v>
      </c>
      <c r="AT402" s="155" t="s">
        <v>184</v>
      </c>
      <c r="AU402" s="155" t="s">
        <v>86</v>
      </c>
      <c r="AY402" s="14" t="s">
        <v>182</v>
      </c>
      <c r="BE402" s="156">
        <f t="shared" si="114"/>
        <v>0</v>
      </c>
      <c r="BF402" s="156">
        <f t="shared" si="115"/>
        <v>0</v>
      </c>
      <c r="BG402" s="156">
        <f t="shared" si="116"/>
        <v>0</v>
      </c>
      <c r="BH402" s="156">
        <f t="shared" si="117"/>
        <v>0</v>
      </c>
      <c r="BI402" s="156">
        <f t="shared" si="118"/>
        <v>0</v>
      </c>
      <c r="BJ402" s="14" t="s">
        <v>86</v>
      </c>
      <c r="BK402" s="156">
        <f t="shared" si="119"/>
        <v>0</v>
      </c>
      <c r="BL402" s="14" t="s">
        <v>245</v>
      </c>
      <c r="BM402" s="155" t="s">
        <v>1143</v>
      </c>
    </row>
    <row r="403" spans="1:65" s="2" customFormat="1" ht="24" customHeight="1">
      <c r="A403" s="26"/>
      <c r="B403" s="143"/>
      <c r="C403" s="144" t="s">
        <v>1144</v>
      </c>
      <c r="D403" s="144" t="s">
        <v>184</v>
      </c>
      <c r="E403" s="145" t="s">
        <v>1145</v>
      </c>
      <c r="F403" s="146" t="s">
        <v>1146</v>
      </c>
      <c r="G403" s="147" t="s">
        <v>835</v>
      </c>
      <c r="H403" s="148">
        <v>1.9</v>
      </c>
      <c r="I403" s="149"/>
      <c r="J403" s="149">
        <f t="shared" si="110"/>
        <v>0</v>
      </c>
      <c r="K403" s="150"/>
      <c r="L403" s="27"/>
      <c r="M403" s="151" t="s">
        <v>1</v>
      </c>
      <c r="N403" s="152" t="s">
        <v>39</v>
      </c>
      <c r="O403" s="153">
        <v>0</v>
      </c>
      <c r="P403" s="153">
        <f t="shared" si="111"/>
        <v>0</v>
      </c>
      <c r="Q403" s="153">
        <v>0</v>
      </c>
      <c r="R403" s="153">
        <f t="shared" si="112"/>
        <v>0</v>
      </c>
      <c r="S403" s="153">
        <v>0</v>
      </c>
      <c r="T403" s="154">
        <f t="shared" si="113"/>
        <v>0</v>
      </c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R403" s="155" t="s">
        <v>245</v>
      </c>
      <c r="AT403" s="155" t="s">
        <v>184</v>
      </c>
      <c r="AU403" s="155" t="s">
        <v>86</v>
      </c>
      <c r="AY403" s="14" t="s">
        <v>182</v>
      </c>
      <c r="BE403" s="156">
        <f t="shared" si="114"/>
        <v>0</v>
      </c>
      <c r="BF403" s="156">
        <f t="shared" si="115"/>
        <v>0</v>
      </c>
      <c r="BG403" s="156">
        <f t="shared" si="116"/>
        <v>0</v>
      </c>
      <c r="BH403" s="156">
        <f t="shared" si="117"/>
        <v>0</v>
      </c>
      <c r="BI403" s="156">
        <f t="shared" si="118"/>
        <v>0</v>
      </c>
      <c r="BJ403" s="14" t="s">
        <v>86</v>
      </c>
      <c r="BK403" s="156">
        <f t="shared" si="119"/>
        <v>0</v>
      </c>
      <c r="BL403" s="14" t="s">
        <v>245</v>
      </c>
      <c r="BM403" s="155" t="s">
        <v>1147</v>
      </c>
    </row>
    <row r="404" spans="1:65" s="2" customFormat="1" ht="48" customHeight="1">
      <c r="A404" s="26"/>
      <c r="B404" s="143"/>
      <c r="C404" s="144" t="s">
        <v>1148</v>
      </c>
      <c r="D404" s="144" t="s">
        <v>184</v>
      </c>
      <c r="E404" s="145" t="s">
        <v>1149</v>
      </c>
      <c r="F404" s="146" t="s">
        <v>1150</v>
      </c>
      <c r="G404" s="147" t="s">
        <v>1151</v>
      </c>
      <c r="H404" s="148">
        <v>85</v>
      </c>
      <c r="I404" s="149"/>
      <c r="J404" s="149">
        <f t="shared" si="110"/>
        <v>0</v>
      </c>
      <c r="K404" s="150"/>
      <c r="L404" s="27"/>
      <c r="M404" s="151" t="s">
        <v>1</v>
      </c>
      <c r="N404" s="152" t="s">
        <v>39</v>
      </c>
      <c r="O404" s="153">
        <v>1.06</v>
      </c>
      <c r="P404" s="153">
        <f t="shared" si="111"/>
        <v>90.100000000000009</v>
      </c>
      <c r="Q404" s="153">
        <v>0</v>
      </c>
      <c r="R404" s="153">
        <f t="shared" si="112"/>
        <v>0</v>
      </c>
      <c r="S404" s="153">
        <v>0</v>
      </c>
      <c r="T404" s="154">
        <f t="shared" si="113"/>
        <v>0</v>
      </c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R404" s="155" t="s">
        <v>245</v>
      </c>
      <c r="AT404" s="155" t="s">
        <v>184</v>
      </c>
      <c r="AU404" s="155" t="s">
        <v>86</v>
      </c>
      <c r="AY404" s="14" t="s">
        <v>182</v>
      </c>
      <c r="BE404" s="156">
        <f t="shared" si="114"/>
        <v>0</v>
      </c>
      <c r="BF404" s="156">
        <f t="shared" si="115"/>
        <v>0</v>
      </c>
      <c r="BG404" s="156">
        <f t="shared" si="116"/>
        <v>0</v>
      </c>
      <c r="BH404" s="156">
        <f t="shared" si="117"/>
        <v>0</v>
      </c>
      <c r="BI404" s="156">
        <f t="shared" si="118"/>
        <v>0</v>
      </c>
      <c r="BJ404" s="14" t="s">
        <v>86</v>
      </c>
      <c r="BK404" s="156">
        <f t="shared" si="119"/>
        <v>0</v>
      </c>
      <c r="BL404" s="14" t="s">
        <v>245</v>
      </c>
      <c r="BM404" s="155" t="s">
        <v>1152</v>
      </c>
    </row>
    <row r="405" spans="1:65" s="12" customFormat="1" ht="22.9" customHeight="1">
      <c r="B405" s="131"/>
      <c r="D405" s="132" t="s">
        <v>72</v>
      </c>
      <c r="E405" s="141" t="s">
        <v>1153</v>
      </c>
      <c r="F405" s="141" t="s">
        <v>1154</v>
      </c>
      <c r="J405" s="142">
        <f>BK405</f>
        <v>0</v>
      </c>
      <c r="L405" s="131"/>
      <c r="M405" s="135"/>
      <c r="N405" s="136"/>
      <c r="O405" s="136"/>
      <c r="P405" s="137">
        <f>SUM(P406:P412)</f>
        <v>48.0672</v>
      </c>
      <c r="Q405" s="136"/>
      <c r="R405" s="137">
        <f>SUM(R406:R412)</f>
        <v>0.369556</v>
      </c>
      <c r="S405" s="136"/>
      <c r="T405" s="138">
        <f>SUM(T406:T412)</f>
        <v>0.46559999999999996</v>
      </c>
      <c r="AR405" s="132" t="s">
        <v>86</v>
      </c>
      <c r="AT405" s="139" t="s">
        <v>72</v>
      </c>
      <c r="AU405" s="139" t="s">
        <v>80</v>
      </c>
      <c r="AY405" s="132" t="s">
        <v>182</v>
      </c>
      <c r="BK405" s="140">
        <f>SUM(BK406:BK412)</f>
        <v>0</v>
      </c>
    </row>
    <row r="406" spans="1:65" s="2" customFormat="1" ht="16.5" customHeight="1">
      <c r="A406" s="26"/>
      <c r="B406" s="143"/>
      <c r="C406" s="144" t="s">
        <v>1155</v>
      </c>
      <c r="D406" s="144" t="s">
        <v>184</v>
      </c>
      <c r="E406" s="145" t="s">
        <v>1156</v>
      </c>
      <c r="F406" s="146" t="s">
        <v>1157</v>
      </c>
      <c r="G406" s="147" t="s">
        <v>187</v>
      </c>
      <c r="H406" s="148">
        <v>34.799999999999997</v>
      </c>
      <c r="I406" s="149"/>
      <c r="J406" s="149">
        <f t="shared" ref="J406:J412" si="120">ROUND(I406*H406,2)</f>
        <v>0</v>
      </c>
      <c r="K406" s="150"/>
      <c r="L406" s="27"/>
      <c r="M406" s="151" t="s">
        <v>1</v>
      </c>
      <c r="N406" s="152" t="s">
        <v>39</v>
      </c>
      <c r="O406" s="153">
        <v>0.56200000000000006</v>
      </c>
      <c r="P406" s="153">
        <f t="shared" ref="P406:P412" si="121">O406*H406</f>
        <v>19.557600000000001</v>
      </c>
      <c r="Q406" s="153">
        <v>9.5300000000000003E-3</v>
      </c>
      <c r="R406" s="153">
        <f t="shared" ref="R406:R412" si="122">Q406*H406</f>
        <v>0.33164399999999999</v>
      </c>
      <c r="S406" s="153">
        <v>0</v>
      </c>
      <c r="T406" s="154">
        <f t="shared" ref="T406:T412" si="123">S406*H406</f>
        <v>0</v>
      </c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R406" s="155" t="s">
        <v>245</v>
      </c>
      <c r="AT406" s="155" t="s">
        <v>184</v>
      </c>
      <c r="AU406" s="155" t="s">
        <v>86</v>
      </c>
      <c r="AY406" s="14" t="s">
        <v>182</v>
      </c>
      <c r="BE406" s="156">
        <f t="shared" ref="BE406:BE412" si="124">IF(N406="základná",J406,0)</f>
        <v>0</v>
      </c>
      <c r="BF406" s="156">
        <f t="shared" ref="BF406:BF412" si="125">IF(N406="znížená",J406,0)</f>
        <v>0</v>
      </c>
      <c r="BG406" s="156">
        <f t="shared" ref="BG406:BG412" si="126">IF(N406="zákl. prenesená",J406,0)</f>
        <v>0</v>
      </c>
      <c r="BH406" s="156">
        <f t="shared" ref="BH406:BH412" si="127">IF(N406="zníž. prenesená",J406,0)</f>
        <v>0</v>
      </c>
      <c r="BI406" s="156">
        <f t="shared" ref="BI406:BI412" si="128">IF(N406="nulová",J406,0)</f>
        <v>0</v>
      </c>
      <c r="BJ406" s="14" t="s">
        <v>86</v>
      </c>
      <c r="BK406" s="156">
        <f t="shared" ref="BK406:BK412" si="129">ROUND(I406*H406,2)</f>
        <v>0</v>
      </c>
      <c r="BL406" s="14" t="s">
        <v>245</v>
      </c>
      <c r="BM406" s="155" t="s">
        <v>1158</v>
      </c>
    </row>
    <row r="407" spans="1:65" s="2" customFormat="1" ht="24" customHeight="1">
      <c r="A407" s="26"/>
      <c r="B407" s="143"/>
      <c r="C407" s="144" t="s">
        <v>1159</v>
      </c>
      <c r="D407" s="144" t="s">
        <v>184</v>
      </c>
      <c r="E407" s="145" t="s">
        <v>1160</v>
      </c>
      <c r="F407" s="146" t="s">
        <v>1161</v>
      </c>
      <c r="G407" s="147" t="s">
        <v>187</v>
      </c>
      <c r="H407" s="148">
        <v>38.799999999999997</v>
      </c>
      <c r="I407" s="149"/>
      <c r="J407" s="149">
        <f t="shared" si="120"/>
        <v>0</v>
      </c>
      <c r="K407" s="150"/>
      <c r="L407" s="27"/>
      <c r="M407" s="151" t="s">
        <v>1</v>
      </c>
      <c r="N407" s="152" t="s">
        <v>39</v>
      </c>
      <c r="O407" s="153">
        <v>0.24299999999999999</v>
      </c>
      <c r="P407" s="153">
        <f t="shared" si="121"/>
        <v>9.4283999999999999</v>
      </c>
      <c r="Q407" s="153">
        <v>0</v>
      </c>
      <c r="R407" s="153">
        <f t="shared" si="122"/>
        <v>0</v>
      </c>
      <c r="S407" s="153">
        <v>1.2E-2</v>
      </c>
      <c r="T407" s="154">
        <f t="shared" si="123"/>
        <v>0.46559999999999996</v>
      </c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R407" s="155" t="s">
        <v>245</v>
      </c>
      <c r="AT407" s="155" t="s">
        <v>184</v>
      </c>
      <c r="AU407" s="155" t="s">
        <v>86</v>
      </c>
      <c r="AY407" s="14" t="s">
        <v>182</v>
      </c>
      <c r="BE407" s="156">
        <f t="shared" si="124"/>
        <v>0</v>
      </c>
      <c r="BF407" s="156">
        <f t="shared" si="125"/>
        <v>0</v>
      </c>
      <c r="BG407" s="156">
        <f t="shared" si="126"/>
        <v>0</v>
      </c>
      <c r="BH407" s="156">
        <f t="shared" si="127"/>
        <v>0</v>
      </c>
      <c r="BI407" s="156">
        <f t="shared" si="128"/>
        <v>0</v>
      </c>
      <c r="BJ407" s="14" t="s">
        <v>86</v>
      </c>
      <c r="BK407" s="156">
        <f t="shared" si="129"/>
        <v>0</v>
      </c>
      <c r="BL407" s="14" t="s">
        <v>245</v>
      </c>
      <c r="BM407" s="155" t="s">
        <v>1162</v>
      </c>
    </row>
    <row r="408" spans="1:65" s="2" customFormat="1" ht="16.5" customHeight="1">
      <c r="A408" s="26"/>
      <c r="B408" s="143"/>
      <c r="C408" s="144" t="s">
        <v>1163</v>
      </c>
      <c r="D408" s="144" t="s">
        <v>184</v>
      </c>
      <c r="E408" s="145" t="s">
        <v>1164</v>
      </c>
      <c r="F408" s="146" t="s">
        <v>1165</v>
      </c>
      <c r="G408" s="147" t="s">
        <v>187</v>
      </c>
      <c r="H408" s="148">
        <v>171.8</v>
      </c>
      <c r="I408" s="149"/>
      <c r="J408" s="149">
        <f t="shared" si="120"/>
        <v>0</v>
      </c>
      <c r="K408" s="150"/>
      <c r="L408" s="27"/>
      <c r="M408" s="151" t="s">
        <v>1</v>
      </c>
      <c r="N408" s="152" t="s">
        <v>39</v>
      </c>
      <c r="O408" s="153">
        <v>0.09</v>
      </c>
      <c r="P408" s="153">
        <f t="shared" si="121"/>
        <v>15.462</v>
      </c>
      <c r="Q408" s="153">
        <v>3.0000000000000001E-5</v>
      </c>
      <c r="R408" s="153">
        <f t="shared" si="122"/>
        <v>5.1540000000000006E-3</v>
      </c>
      <c r="S408" s="153">
        <v>0</v>
      </c>
      <c r="T408" s="154">
        <f t="shared" si="123"/>
        <v>0</v>
      </c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R408" s="155" t="s">
        <v>245</v>
      </c>
      <c r="AT408" s="155" t="s">
        <v>184</v>
      </c>
      <c r="AU408" s="155" t="s">
        <v>86</v>
      </c>
      <c r="AY408" s="14" t="s">
        <v>182</v>
      </c>
      <c r="BE408" s="156">
        <f t="shared" si="124"/>
        <v>0</v>
      </c>
      <c r="BF408" s="156">
        <f t="shared" si="125"/>
        <v>0</v>
      </c>
      <c r="BG408" s="156">
        <f t="shared" si="126"/>
        <v>0</v>
      </c>
      <c r="BH408" s="156">
        <f t="shared" si="127"/>
        <v>0</v>
      </c>
      <c r="BI408" s="156">
        <f t="shared" si="128"/>
        <v>0</v>
      </c>
      <c r="BJ408" s="14" t="s">
        <v>86</v>
      </c>
      <c r="BK408" s="156">
        <f t="shared" si="129"/>
        <v>0</v>
      </c>
      <c r="BL408" s="14" t="s">
        <v>245</v>
      </c>
      <c r="BM408" s="155" t="s">
        <v>1166</v>
      </c>
    </row>
    <row r="409" spans="1:65" s="2" customFormat="1" ht="16.5" customHeight="1">
      <c r="A409" s="26"/>
      <c r="B409" s="143"/>
      <c r="C409" s="157" t="s">
        <v>1167</v>
      </c>
      <c r="D409" s="157" t="s">
        <v>246</v>
      </c>
      <c r="E409" s="158" t="s">
        <v>1168</v>
      </c>
      <c r="F409" s="159" t="s">
        <v>937</v>
      </c>
      <c r="G409" s="160" t="s">
        <v>187</v>
      </c>
      <c r="H409" s="161">
        <v>197.57</v>
      </c>
      <c r="I409" s="162"/>
      <c r="J409" s="162">
        <f t="shared" si="120"/>
        <v>0</v>
      </c>
      <c r="K409" s="163"/>
      <c r="L409" s="164"/>
      <c r="M409" s="165" t="s">
        <v>1</v>
      </c>
      <c r="N409" s="166" t="s">
        <v>39</v>
      </c>
      <c r="O409" s="153">
        <v>0</v>
      </c>
      <c r="P409" s="153">
        <f t="shared" si="121"/>
        <v>0</v>
      </c>
      <c r="Q409" s="153">
        <v>1.3999999999999999E-4</v>
      </c>
      <c r="R409" s="153">
        <f t="shared" si="122"/>
        <v>2.7659799999999998E-2</v>
      </c>
      <c r="S409" s="153">
        <v>0</v>
      </c>
      <c r="T409" s="154">
        <f t="shared" si="123"/>
        <v>0</v>
      </c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R409" s="155" t="s">
        <v>313</v>
      </c>
      <c r="AT409" s="155" t="s">
        <v>246</v>
      </c>
      <c r="AU409" s="155" t="s">
        <v>86</v>
      </c>
      <c r="AY409" s="14" t="s">
        <v>182</v>
      </c>
      <c r="BE409" s="156">
        <f t="shared" si="124"/>
        <v>0</v>
      </c>
      <c r="BF409" s="156">
        <f t="shared" si="125"/>
        <v>0</v>
      </c>
      <c r="BG409" s="156">
        <f t="shared" si="126"/>
        <v>0</v>
      </c>
      <c r="BH409" s="156">
        <f t="shared" si="127"/>
        <v>0</v>
      </c>
      <c r="BI409" s="156">
        <f t="shared" si="128"/>
        <v>0</v>
      </c>
      <c r="BJ409" s="14" t="s">
        <v>86</v>
      </c>
      <c r="BK409" s="156">
        <f t="shared" si="129"/>
        <v>0</v>
      </c>
      <c r="BL409" s="14" t="s">
        <v>245</v>
      </c>
      <c r="BM409" s="155" t="s">
        <v>1169</v>
      </c>
    </row>
    <row r="410" spans="1:65" s="2" customFormat="1" ht="16.5" customHeight="1">
      <c r="A410" s="26"/>
      <c r="B410" s="143"/>
      <c r="C410" s="144" t="s">
        <v>1170</v>
      </c>
      <c r="D410" s="144" t="s">
        <v>184</v>
      </c>
      <c r="E410" s="145" t="s">
        <v>1171</v>
      </c>
      <c r="F410" s="146" t="s">
        <v>1172</v>
      </c>
      <c r="G410" s="147" t="s">
        <v>187</v>
      </c>
      <c r="H410" s="148">
        <v>34.799999999999997</v>
      </c>
      <c r="I410" s="149"/>
      <c r="J410" s="149">
        <f t="shared" si="120"/>
        <v>0</v>
      </c>
      <c r="K410" s="150"/>
      <c r="L410" s="27"/>
      <c r="M410" s="151" t="s">
        <v>1</v>
      </c>
      <c r="N410" s="152" t="s">
        <v>39</v>
      </c>
      <c r="O410" s="153">
        <v>0.104</v>
      </c>
      <c r="P410" s="153">
        <f t="shared" si="121"/>
        <v>3.6191999999999998</v>
      </c>
      <c r="Q410" s="153">
        <v>2.0000000000000002E-5</v>
      </c>
      <c r="R410" s="153">
        <f t="shared" si="122"/>
        <v>6.96E-4</v>
      </c>
      <c r="S410" s="153">
        <v>0</v>
      </c>
      <c r="T410" s="154">
        <f t="shared" si="123"/>
        <v>0</v>
      </c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R410" s="155" t="s">
        <v>245</v>
      </c>
      <c r="AT410" s="155" t="s">
        <v>184</v>
      </c>
      <c r="AU410" s="155" t="s">
        <v>86</v>
      </c>
      <c r="AY410" s="14" t="s">
        <v>182</v>
      </c>
      <c r="BE410" s="156">
        <f t="shared" si="124"/>
        <v>0</v>
      </c>
      <c r="BF410" s="156">
        <f t="shared" si="125"/>
        <v>0</v>
      </c>
      <c r="BG410" s="156">
        <f t="shared" si="126"/>
        <v>0</v>
      </c>
      <c r="BH410" s="156">
        <f t="shared" si="127"/>
        <v>0</v>
      </c>
      <c r="BI410" s="156">
        <f t="shared" si="128"/>
        <v>0</v>
      </c>
      <c r="BJ410" s="14" t="s">
        <v>86</v>
      </c>
      <c r="BK410" s="156">
        <f t="shared" si="129"/>
        <v>0</v>
      </c>
      <c r="BL410" s="14" t="s">
        <v>245</v>
      </c>
      <c r="BM410" s="155" t="s">
        <v>1173</v>
      </c>
    </row>
    <row r="411" spans="1:65" s="2" customFormat="1" ht="16.5" customHeight="1">
      <c r="A411" s="26"/>
      <c r="B411" s="143"/>
      <c r="C411" s="157" t="s">
        <v>1174</v>
      </c>
      <c r="D411" s="157" t="s">
        <v>246</v>
      </c>
      <c r="E411" s="158" t="s">
        <v>1175</v>
      </c>
      <c r="F411" s="159" t="s">
        <v>1176</v>
      </c>
      <c r="G411" s="160" t="s">
        <v>187</v>
      </c>
      <c r="H411" s="161">
        <v>40.020000000000003</v>
      </c>
      <c r="I411" s="162"/>
      <c r="J411" s="162">
        <f t="shared" si="120"/>
        <v>0</v>
      </c>
      <c r="K411" s="163"/>
      <c r="L411" s="164"/>
      <c r="M411" s="165" t="s">
        <v>1</v>
      </c>
      <c r="N411" s="166" t="s">
        <v>39</v>
      </c>
      <c r="O411" s="153">
        <v>0</v>
      </c>
      <c r="P411" s="153">
        <f t="shared" si="121"/>
        <v>0</v>
      </c>
      <c r="Q411" s="153">
        <v>1.1E-4</v>
      </c>
      <c r="R411" s="153">
        <f t="shared" si="122"/>
        <v>4.4022000000000002E-3</v>
      </c>
      <c r="S411" s="153">
        <v>0</v>
      </c>
      <c r="T411" s="154">
        <f t="shared" si="123"/>
        <v>0</v>
      </c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R411" s="155" t="s">
        <v>313</v>
      </c>
      <c r="AT411" s="155" t="s">
        <v>246</v>
      </c>
      <c r="AU411" s="155" t="s">
        <v>86</v>
      </c>
      <c r="AY411" s="14" t="s">
        <v>182</v>
      </c>
      <c r="BE411" s="156">
        <f t="shared" si="124"/>
        <v>0</v>
      </c>
      <c r="BF411" s="156">
        <f t="shared" si="125"/>
        <v>0</v>
      </c>
      <c r="BG411" s="156">
        <f t="shared" si="126"/>
        <v>0</v>
      </c>
      <c r="BH411" s="156">
        <f t="shared" si="127"/>
        <v>0</v>
      </c>
      <c r="BI411" s="156">
        <f t="shared" si="128"/>
        <v>0</v>
      </c>
      <c r="BJ411" s="14" t="s">
        <v>86</v>
      </c>
      <c r="BK411" s="156">
        <f t="shared" si="129"/>
        <v>0</v>
      </c>
      <c r="BL411" s="14" t="s">
        <v>245</v>
      </c>
      <c r="BM411" s="155" t="s">
        <v>1177</v>
      </c>
    </row>
    <row r="412" spans="1:65" s="2" customFormat="1" ht="24" customHeight="1">
      <c r="A412" s="26"/>
      <c r="B412" s="143"/>
      <c r="C412" s="144" t="s">
        <v>1178</v>
      </c>
      <c r="D412" s="144" t="s">
        <v>184</v>
      </c>
      <c r="E412" s="145" t="s">
        <v>1179</v>
      </c>
      <c r="F412" s="146" t="s">
        <v>1180</v>
      </c>
      <c r="G412" s="147" t="s">
        <v>835</v>
      </c>
      <c r="H412" s="148">
        <v>6.1</v>
      </c>
      <c r="I412" s="149"/>
      <c r="J412" s="149">
        <f t="shared" si="120"/>
        <v>0</v>
      </c>
      <c r="K412" s="150"/>
      <c r="L412" s="27"/>
      <c r="M412" s="151" t="s">
        <v>1</v>
      </c>
      <c r="N412" s="152" t="s">
        <v>39</v>
      </c>
      <c r="O412" s="153">
        <v>0</v>
      </c>
      <c r="P412" s="153">
        <f t="shared" si="121"/>
        <v>0</v>
      </c>
      <c r="Q412" s="153">
        <v>0</v>
      </c>
      <c r="R412" s="153">
        <f t="shared" si="122"/>
        <v>0</v>
      </c>
      <c r="S412" s="153">
        <v>0</v>
      </c>
      <c r="T412" s="154">
        <f t="shared" si="123"/>
        <v>0</v>
      </c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R412" s="155" t="s">
        <v>245</v>
      </c>
      <c r="AT412" s="155" t="s">
        <v>184</v>
      </c>
      <c r="AU412" s="155" t="s">
        <v>86</v>
      </c>
      <c r="AY412" s="14" t="s">
        <v>182</v>
      </c>
      <c r="BE412" s="156">
        <f t="shared" si="124"/>
        <v>0</v>
      </c>
      <c r="BF412" s="156">
        <f t="shared" si="125"/>
        <v>0</v>
      </c>
      <c r="BG412" s="156">
        <f t="shared" si="126"/>
        <v>0</v>
      </c>
      <c r="BH412" s="156">
        <f t="shared" si="127"/>
        <v>0</v>
      </c>
      <c r="BI412" s="156">
        <f t="shared" si="128"/>
        <v>0</v>
      </c>
      <c r="BJ412" s="14" t="s">
        <v>86</v>
      </c>
      <c r="BK412" s="156">
        <f t="shared" si="129"/>
        <v>0</v>
      </c>
      <c r="BL412" s="14" t="s">
        <v>245</v>
      </c>
      <c r="BM412" s="155" t="s">
        <v>1181</v>
      </c>
    </row>
    <row r="413" spans="1:65" s="12" customFormat="1" ht="22.9" customHeight="1">
      <c r="B413" s="131"/>
      <c r="D413" s="132" t="s">
        <v>72</v>
      </c>
      <c r="E413" s="141" t="s">
        <v>1182</v>
      </c>
      <c r="F413" s="141" t="s">
        <v>1183</v>
      </c>
      <c r="J413" s="142">
        <f>BK413</f>
        <v>0</v>
      </c>
      <c r="L413" s="131"/>
      <c r="M413" s="135"/>
      <c r="N413" s="136"/>
      <c r="O413" s="136"/>
      <c r="P413" s="137">
        <f>SUM(P414:P463)</f>
        <v>148.46430999999998</v>
      </c>
      <c r="Q413" s="136"/>
      <c r="R413" s="137">
        <f>SUM(R414:R463)</f>
        <v>1.4117900999999993</v>
      </c>
      <c r="S413" s="136"/>
      <c r="T413" s="138">
        <f>SUM(T414:T463)</f>
        <v>1.5552546</v>
      </c>
      <c r="AR413" s="132" t="s">
        <v>86</v>
      </c>
      <c r="AT413" s="139" t="s">
        <v>72</v>
      </c>
      <c r="AU413" s="139" t="s">
        <v>80</v>
      </c>
      <c r="AY413" s="132" t="s">
        <v>182</v>
      </c>
      <c r="BK413" s="140">
        <f>SUM(BK414:BK463)</f>
        <v>0</v>
      </c>
    </row>
    <row r="414" spans="1:65" s="2" customFormat="1" ht="48" customHeight="1">
      <c r="A414" s="26"/>
      <c r="B414" s="143"/>
      <c r="C414" s="144" t="s">
        <v>1184</v>
      </c>
      <c r="D414" s="144" t="s">
        <v>184</v>
      </c>
      <c r="E414" s="145" t="s">
        <v>1185</v>
      </c>
      <c r="F414" s="146" t="s">
        <v>1186</v>
      </c>
      <c r="G414" s="147" t="s">
        <v>187</v>
      </c>
      <c r="H414" s="148">
        <v>13.821999999999999</v>
      </c>
      <c r="I414" s="149"/>
      <c r="J414" s="149">
        <f t="shared" ref="J414:J445" si="130">ROUND(I414*H414,2)</f>
        <v>0</v>
      </c>
      <c r="K414" s="150"/>
      <c r="L414" s="27"/>
      <c r="M414" s="151" t="s">
        <v>1</v>
      </c>
      <c r="N414" s="152" t="s">
        <v>39</v>
      </c>
      <c r="O414" s="153">
        <v>0.88300000000000001</v>
      </c>
      <c r="P414" s="153">
        <f t="shared" ref="P414:P445" si="131">O414*H414</f>
        <v>12.204825999999999</v>
      </c>
      <c r="Q414" s="153">
        <v>5.0000000000000002E-5</v>
      </c>
      <c r="R414" s="153">
        <f t="shared" ref="R414:R445" si="132">Q414*H414</f>
        <v>6.9109999999999994E-4</v>
      </c>
      <c r="S414" s="153">
        <v>0</v>
      </c>
      <c r="T414" s="154">
        <f t="shared" ref="T414:T445" si="133">S414*H414</f>
        <v>0</v>
      </c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R414" s="155" t="s">
        <v>245</v>
      </c>
      <c r="AT414" s="155" t="s">
        <v>184</v>
      </c>
      <c r="AU414" s="155" t="s">
        <v>86</v>
      </c>
      <c r="AY414" s="14" t="s">
        <v>182</v>
      </c>
      <c r="BE414" s="156">
        <f t="shared" ref="BE414:BE445" si="134">IF(N414="základná",J414,0)</f>
        <v>0</v>
      </c>
      <c r="BF414" s="156">
        <f t="shared" ref="BF414:BF445" si="135">IF(N414="znížená",J414,0)</f>
        <v>0</v>
      </c>
      <c r="BG414" s="156">
        <f t="shared" ref="BG414:BG445" si="136">IF(N414="zákl. prenesená",J414,0)</f>
        <v>0</v>
      </c>
      <c r="BH414" s="156">
        <f t="shared" ref="BH414:BH445" si="137">IF(N414="zníž. prenesená",J414,0)</f>
        <v>0</v>
      </c>
      <c r="BI414" s="156">
        <f t="shared" ref="BI414:BI445" si="138">IF(N414="nulová",J414,0)</f>
        <v>0</v>
      </c>
      <c r="BJ414" s="14" t="s">
        <v>86</v>
      </c>
      <c r="BK414" s="156">
        <f t="shared" ref="BK414:BK445" si="139">ROUND(I414*H414,2)</f>
        <v>0</v>
      </c>
      <c r="BL414" s="14" t="s">
        <v>245</v>
      </c>
      <c r="BM414" s="155" t="s">
        <v>1187</v>
      </c>
    </row>
    <row r="415" spans="1:65" s="2" customFormat="1" ht="24" customHeight="1">
      <c r="A415" s="26"/>
      <c r="B415" s="143"/>
      <c r="C415" s="144" t="s">
        <v>1188</v>
      </c>
      <c r="D415" s="144" t="s">
        <v>184</v>
      </c>
      <c r="E415" s="145" t="s">
        <v>1189</v>
      </c>
      <c r="F415" s="146" t="s">
        <v>1190</v>
      </c>
      <c r="G415" s="147" t="s">
        <v>299</v>
      </c>
      <c r="H415" s="148">
        <v>1</v>
      </c>
      <c r="I415" s="149"/>
      <c r="J415" s="149">
        <f t="shared" si="130"/>
        <v>0</v>
      </c>
      <c r="K415" s="150"/>
      <c r="L415" s="27"/>
      <c r="M415" s="151" t="s">
        <v>1</v>
      </c>
      <c r="N415" s="152" t="s">
        <v>39</v>
      </c>
      <c r="O415" s="153">
        <v>1.2613799999999999</v>
      </c>
      <c r="P415" s="153">
        <f t="shared" si="131"/>
        <v>1.2613799999999999</v>
      </c>
      <c r="Q415" s="153">
        <v>0</v>
      </c>
      <c r="R415" s="153">
        <f t="shared" si="132"/>
        <v>0</v>
      </c>
      <c r="S415" s="153">
        <v>0.03</v>
      </c>
      <c r="T415" s="154">
        <f t="shared" si="133"/>
        <v>0.03</v>
      </c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R415" s="155" t="s">
        <v>245</v>
      </c>
      <c r="AT415" s="155" t="s">
        <v>184</v>
      </c>
      <c r="AU415" s="155" t="s">
        <v>86</v>
      </c>
      <c r="AY415" s="14" t="s">
        <v>182</v>
      </c>
      <c r="BE415" s="156">
        <f t="shared" si="134"/>
        <v>0</v>
      </c>
      <c r="BF415" s="156">
        <f t="shared" si="135"/>
        <v>0</v>
      </c>
      <c r="BG415" s="156">
        <f t="shared" si="136"/>
        <v>0</v>
      </c>
      <c r="BH415" s="156">
        <f t="shared" si="137"/>
        <v>0</v>
      </c>
      <c r="BI415" s="156">
        <f t="shared" si="138"/>
        <v>0</v>
      </c>
      <c r="BJ415" s="14" t="s">
        <v>86</v>
      </c>
      <c r="BK415" s="156">
        <f t="shared" si="139"/>
        <v>0</v>
      </c>
      <c r="BL415" s="14" t="s">
        <v>245</v>
      </c>
      <c r="BM415" s="155" t="s">
        <v>1191</v>
      </c>
    </row>
    <row r="416" spans="1:65" s="2" customFormat="1" ht="24" customHeight="1">
      <c r="A416" s="26"/>
      <c r="B416" s="143"/>
      <c r="C416" s="144" t="s">
        <v>1192</v>
      </c>
      <c r="D416" s="144" t="s">
        <v>184</v>
      </c>
      <c r="E416" s="145" t="s">
        <v>1193</v>
      </c>
      <c r="F416" s="146" t="s">
        <v>1194</v>
      </c>
      <c r="G416" s="147" t="s">
        <v>187</v>
      </c>
      <c r="H416" s="148">
        <v>46.164000000000001</v>
      </c>
      <c r="I416" s="149"/>
      <c r="J416" s="149">
        <f t="shared" si="130"/>
        <v>0</v>
      </c>
      <c r="K416" s="150"/>
      <c r="L416" s="27"/>
      <c r="M416" s="151" t="s">
        <v>1</v>
      </c>
      <c r="N416" s="152" t="s">
        <v>39</v>
      </c>
      <c r="O416" s="153">
        <v>0.26100000000000001</v>
      </c>
      <c r="P416" s="153">
        <f t="shared" si="131"/>
        <v>12.048804000000001</v>
      </c>
      <c r="Q416" s="153">
        <v>0</v>
      </c>
      <c r="R416" s="153">
        <f t="shared" si="132"/>
        <v>0</v>
      </c>
      <c r="S416" s="153">
        <v>2.4649999999999998E-2</v>
      </c>
      <c r="T416" s="154">
        <f t="shared" si="133"/>
        <v>1.1379425999999999</v>
      </c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R416" s="155" t="s">
        <v>245</v>
      </c>
      <c r="AT416" s="155" t="s">
        <v>184</v>
      </c>
      <c r="AU416" s="155" t="s">
        <v>86</v>
      </c>
      <c r="AY416" s="14" t="s">
        <v>182</v>
      </c>
      <c r="BE416" s="156">
        <f t="shared" si="134"/>
        <v>0</v>
      </c>
      <c r="BF416" s="156">
        <f t="shared" si="135"/>
        <v>0</v>
      </c>
      <c r="BG416" s="156">
        <f t="shared" si="136"/>
        <v>0</v>
      </c>
      <c r="BH416" s="156">
        <f t="shared" si="137"/>
        <v>0</v>
      </c>
      <c r="BI416" s="156">
        <f t="shared" si="138"/>
        <v>0</v>
      </c>
      <c r="BJ416" s="14" t="s">
        <v>86</v>
      </c>
      <c r="BK416" s="156">
        <f t="shared" si="139"/>
        <v>0</v>
      </c>
      <c r="BL416" s="14" t="s">
        <v>245</v>
      </c>
      <c r="BM416" s="155" t="s">
        <v>1195</v>
      </c>
    </row>
    <row r="417" spans="1:65" s="2" customFormat="1" ht="24" customHeight="1">
      <c r="A417" s="26"/>
      <c r="B417" s="143"/>
      <c r="C417" s="144" t="s">
        <v>1196</v>
      </c>
      <c r="D417" s="144" t="s">
        <v>184</v>
      </c>
      <c r="E417" s="145" t="s">
        <v>1197</v>
      </c>
      <c r="F417" s="146" t="s">
        <v>1198</v>
      </c>
      <c r="G417" s="147" t="s">
        <v>187</v>
      </c>
      <c r="H417" s="148">
        <v>46.164000000000001</v>
      </c>
      <c r="I417" s="149"/>
      <c r="J417" s="149">
        <f t="shared" si="130"/>
        <v>0</v>
      </c>
      <c r="K417" s="150"/>
      <c r="L417" s="27"/>
      <c r="M417" s="151" t="s">
        <v>1</v>
      </c>
      <c r="N417" s="152" t="s">
        <v>39</v>
      </c>
      <c r="O417" s="153">
        <v>6.9000000000000006E-2</v>
      </c>
      <c r="P417" s="153">
        <f t="shared" si="131"/>
        <v>3.1853160000000003</v>
      </c>
      <c r="Q417" s="153">
        <v>0</v>
      </c>
      <c r="R417" s="153">
        <f t="shared" si="132"/>
        <v>0</v>
      </c>
      <c r="S417" s="153">
        <v>8.0000000000000002E-3</v>
      </c>
      <c r="T417" s="154">
        <f t="shared" si="133"/>
        <v>0.36931200000000003</v>
      </c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R417" s="155" t="s">
        <v>245</v>
      </c>
      <c r="AT417" s="155" t="s">
        <v>184</v>
      </c>
      <c r="AU417" s="155" t="s">
        <v>86</v>
      </c>
      <c r="AY417" s="14" t="s">
        <v>182</v>
      </c>
      <c r="BE417" s="156">
        <f t="shared" si="134"/>
        <v>0</v>
      </c>
      <c r="BF417" s="156">
        <f t="shared" si="135"/>
        <v>0</v>
      </c>
      <c r="BG417" s="156">
        <f t="shared" si="136"/>
        <v>0</v>
      </c>
      <c r="BH417" s="156">
        <f t="shared" si="137"/>
        <v>0</v>
      </c>
      <c r="BI417" s="156">
        <f t="shared" si="138"/>
        <v>0</v>
      </c>
      <c r="BJ417" s="14" t="s">
        <v>86</v>
      </c>
      <c r="BK417" s="156">
        <f t="shared" si="139"/>
        <v>0</v>
      </c>
      <c r="BL417" s="14" t="s">
        <v>245</v>
      </c>
      <c r="BM417" s="155" t="s">
        <v>1199</v>
      </c>
    </row>
    <row r="418" spans="1:65" s="2" customFormat="1" ht="24" customHeight="1">
      <c r="A418" s="26"/>
      <c r="B418" s="143"/>
      <c r="C418" s="144" t="s">
        <v>1200</v>
      </c>
      <c r="D418" s="144" t="s">
        <v>184</v>
      </c>
      <c r="E418" s="145" t="s">
        <v>1201</v>
      </c>
      <c r="F418" s="146" t="s">
        <v>1202</v>
      </c>
      <c r="G418" s="147" t="s">
        <v>198</v>
      </c>
      <c r="H418" s="148">
        <v>61.4</v>
      </c>
      <c r="I418" s="149"/>
      <c r="J418" s="149">
        <f t="shared" si="130"/>
        <v>0</v>
      </c>
      <c r="K418" s="150"/>
      <c r="L418" s="27"/>
      <c r="M418" s="151" t="s">
        <v>1</v>
      </c>
      <c r="N418" s="152" t="s">
        <v>39</v>
      </c>
      <c r="O418" s="153">
        <v>0.64368999999999998</v>
      </c>
      <c r="P418" s="153">
        <f t="shared" si="131"/>
        <v>39.522565999999998</v>
      </c>
      <c r="Q418" s="153">
        <v>1E-4</v>
      </c>
      <c r="R418" s="153">
        <f t="shared" si="132"/>
        <v>6.1400000000000005E-3</v>
      </c>
      <c r="S418" s="153">
        <v>0</v>
      </c>
      <c r="T418" s="154">
        <f t="shared" si="133"/>
        <v>0</v>
      </c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R418" s="155" t="s">
        <v>245</v>
      </c>
      <c r="AT418" s="155" t="s">
        <v>184</v>
      </c>
      <c r="AU418" s="155" t="s">
        <v>86</v>
      </c>
      <c r="AY418" s="14" t="s">
        <v>182</v>
      </c>
      <c r="BE418" s="156">
        <f t="shared" si="134"/>
        <v>0</v>
      </c>
      <c r="BF418" s="156">
        <f t="shared" si="135"/>
        <v>0</v>
      </c>
      <c r="BG418" s="156">
        <f t="shared" si="136"/>
        <v>0</v>
      </c>
      <c r="BH418" s="156">
        <f t="shared" si="137"/>
        <v>0</v>
      </c>
      <c r="BI418" s="156">
        <f t="shared" si="138"/>
        <v>0</v>
      </c>
      <c r="BJ418" s="14" t="s">
        <v>86</v>
      </c>
      <c r="BK418" s="156">
        <f t="shared" si="139"/>
        <v>0</v>
      </c>
      <c r="BL418" s="14" t="s">
        <v>245</v>
      </c>
      <c r="BM418" s="155" t="s">
        <v>1203</v>
      </c>
    </row>
    <row r="419" spans="1:65" s="2" customFormat="1" ht="36" customHeight="1">
      <c r="A419" s="26"/>
      <c r="B419" s="143"/>
      <c r="C419" s="157" t="s">
        <v>1204</v>
      </c>
      <c r="D419" s="157" t="s">
        <v>246</v>
      </c>
      <c r="E419" s="158" t="s">
        <v>1205</v>
      </c>
      <c r="F419" s="159" t="s">
        <v>1206</v>
      </c>
      <c r="G419" s="160" t="s">
        <v>299</v>
      </c>
      <c r="H419" s="161">
        <v>4</v>
      </c>
      <c r="I419" s="162"/>
      <c r="J419" s="162">
        <f t="shared" si="130"/>
        <v>0</v>
      </c>
      <c r="K419" s="163"/>
      <c r="L419" s="164"/>
      <c r="M419" s="165" t="s">
        <v>1</v>
      </c>
      <c r="N419" s="166" t="s">
        <v>39</v>
      </c>
      <c r="O419" s="153">
        <v>0</v>
      </c>
      <c r="P419" s="153">
        <f t="shared" si="131"/>
        <v>0</v>
      </c>
      <c r="Q419" s="153">
        <v>7.6420000000000002E-2</v>
      </c>
      <c r="R419" s="153">
        <f t="shared" si="132"/>
        <v>0.30568000000000001</v>
      </c>
      <c r="S419" s="153">
        <v>0</v>
      </c>
      <c r="T419" s="154">
        <f t="shared" si="133"/>
        <v>0</v>
      </c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R419" s="155" t="s">
        <v>313</v>
      </c>
      <c r="AT419" s="155" t="s">
        <v>246</v>
      </c>
      <c r="AU419" s="155" t="s">
        <v>86</v>
      </c>
      <c r="AY419" s="14" t="s">
        <v>182</v>
      </c>
      <c r="BE419" s="156">
        <f t="shared" si="134"/>
        <v>0</v>
      </c>
      <c r="BF419" s="156">
        <f t="shared" si="135"/>
        <v>0</v>
      </c>
      <c r="BG419" s="156">
        <f t="shared" si="136"/>
        <v>0</v>
      </c>
      <c r="BH419" s="156">
        <f t="shared" si="137"/>
        <v>0</v>
      </c>
      <c r="BI419" s="156">
        <f t="shared" si="138"/>
        <v>0</v>
      </c>
      <c r="BJ419" s="14" t="s">
        <v>86</v>
      </c>
      <c r="BK419" s="156">
        <f t="shared" si="139"/>
        <v>0</v>
      </c>
      <c r="BL419" s="14" t="s">
        <v>245</v>
      </c>
      <c r="BM419" s="155" t="s">
        <v>1207</v>
      </c>
    </row>
    <row r="420" spans="1:65" s="2" customFormat="1" ht="36" customHeight="1">
      <c r="A420" s="26"/>
      <c r="B420" s="143"/>
      <c r="C420" s="157" t="s">
        <v>1208</v>
      </c>
      <c r="D420" s="157" t="s">
        <v>246</v>
      </c>
      <c r="E420" s="158" t="s">
        <v>1209</v>
      </c>
      <c r="F420" s="159" t="s">
        <v>1210</v>
      </c>
      <c r="G420" s="160" t="s">
        <v>299</v>
      </c>
      <c r="H420" s="161">
        <v>4</v>
      </c>
      <c r="I420" s="162"/>
      <c r="J420" s="162">
        <f t="shared" si="130"/>
        <v>0</v>
      </c>
      <c r="K420" s="163"/>
      <c r="L420" s="164"/>
      <c r="M420" s="165" t="s">
        <v>1</v>
      </c>
      <c r="N420" s="166" t="s">
        <v>39</v>
      </c>
      <c r="O420" s="153">
        <v>0</v>
      </c>
      <c r="P420" s="153">
        <f t="shared" si="131"/>
        <v>0</v>
      </c>
      <c r="Q420" s="153">
        <v>2.3689999999999999E-2</v>
      </c>
      <c r="R420" s="153">
        <f t="shared" si="132"/>
        <v>9.4759999999999997E-2</v>
      </c>
      <c r="S420" s="153">
        <v>0</v>
      </c>
      <c r="T420" s="154">
        <f t="shared" si="133"/>
        <v>0</v>
      </c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R420" s="155" t="s">
        <v>313</v>
      </c>
      <c r="AT420" s="155" t="s">
        <v>246</v>
      </c>
      <c r="AU420" s="155" t="s">
        <v>86</v>
      </c>
      <c r="AY420" s="14" t="s">
        <v>182</v>
      </c>
      <c r="BE420" s="156">
        <f t="shared" si="134"/>
        <v>0</v>
      </c>
      <c r="BF420" s="156">
        <f t="shared" si="135"/>
        <v>0</v>
      </c>
      <c r="BG420" s="156">
        <f t="shared" si="136"/>
        <v>0</v>
      </c>
      <c r="BH420" s="156">
        <f t="shared" si="137"/>
        <v>0</v>
      </c>
      <c r="BI420" s="156">
        <f t="shared" si="138"/>
        <v>0</v>
      </c>
      <c r="BJ420" s="14" t="s">
        <v>86</v>
      </c>
      <c r="BK420" s="156">
        <f t="shared" si="139"/>
        <v>0</v>
      </c>
      <c r="BL420" s="14" t="s">
        <v>245</v>
      </c>
      <c r="BM420" s="155" t="s">
        <v>1211</v>
      </c>
    </row>
    <row r="421" spans="1:65" s="2" customFormat="1" ht="36" customHeight="1">
      <c r="A421" s="26"/>
      <c r="B421" s="143"/>
      <c r="C421" s="157" t="s">
        <v>1212</v>
      </c>
      <c r="D421" s="157" t="s">
        <v>246</v>
      </c>
      <c r="E421" s="158" t="s">
        <v>1213</v>
      </c>
      <c r="F421" s="159" t="s">
        <v>1214</v>
      </c>
      <c r="G421" s="160" t="s">
        <v>299</v>
      </c>
      <c r="H421" s="161">
        <v>1</v>
      </c>
      <c r="I421" s="162"/>
      <c r="J421" s="162">
        <f t="shared" si="130"/>
        <v>0</v>
      </c>
      <c r="K421" s="163"/>
      <c r="L421" s="164"/>
      <c r="M421" s="165" t="s">
        <v>1</v>
      </c>
      <c r="N421" s="166" t="s">
        <v>39</v>
      </c>
      <c r="O421" s="153">
        <v>0</v>
      </c>
      <c r="P421" s="153">
        <f t="shared" si="131"/>
        <v>0</v>
      </c>
      <c r="Q421" s="153">
        <v>6.7830000000000001E-2</v>
      </c>
      <c r="R421" s="153">
        <f t="shared" si="132"/>
        <v>6.7830000000000001E-2</v>
      </c>
      <c r="S421" s="153">
        <v>0</v>
      </c>
      <c r="T421" s="154">
        <f t="shared" si="133"/>
        <v>0</v>
      </c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R421" s="155" t="s">
        <v>313</v>
      </c>
      <c r="AT421" s="155" t="s">
        <v>246</v>
      </c>
      <c r="AU421" s="155" t="s">
        <v>86</v>
      </c>
      <c r="AY421" s="14" t="s">
        <v>182</v>
      </c>
      <c r="BE421" s="156">
        <f t="shared" si="134"/>
        <v>0</v>
      </c>
      <c r="BF421" s="156">
        <f t="shared" si="135"/>
        <v>0</v>
      </c>
      <c r="BG421" s="156">
        <f t="shared" si="136"/>
        <v>0</v>
      </c>
      <c r="BH421" s="156">
        <f t="shared" si="137"/>
        <v>0</v>
      </c>
      <c r="BI421" s="156">
        <f t="shared" si="138"/>
        <v>0</v>
      </c>
      <c r="BJ421" s="14" t="s">
        <v>86</v>
      </c>
      <c r="BK421" s="156">
        <f t="shared" si="139"/>
        <v>0</v>
      </c>
      <c r="BL421" s="14" t="s">
        <v>245</v>
      </c>
      <c r="BM421" s="155" t="s">
        <v>1215</v>
      </c>
    </row>
    <row r="422" spans="1:65" s="2" customFormat="1" ht="36" customHeight="1">
      <c r="A422" s="26"/>
      <c r="B422" s="143"/>
      <c r="C422" s="157" t="s">
        <v>1216</v>
      </c>
      <c r="D422" s="157" t="s">
        <v>246</v>
      </c>
      <c r="E422" s="158" t="s">
        <v>1217</v>
      </c>
      <c r="F422" s="159" t="s">
        <v>1218</v>
      </c>
      <c r="G422" s="160" t="s">
        <v>299</v>
      </c>
      <c r="H422" s="161">
        <v>1</v>
      </c>
      <c r="I422" s="162"/>
      <c r="J422" s="162">
        <f t="shared" si="130"/>
        <v>0</v>
      </c>
      <c r="K422" s="163"/>
      <c r="L422" s="164"/>
      <c r="M422" s="165" t="s">
        <v>1</v>
      </c>
      <c r="N422" s="166" t="s">
        <v>39</v>
      </c>
      <c r="O422" s="153">
        <v>0</v>
      </c>
      <c r="P422" s="153">
        <f t="shared" si="131"/>
        <v>0</v>
      </c>
      <c r="Q422" s="153">
        <v>3.3259999999999998E-2</v>
      </c>
      <c r="R422" s="153">
        <f t="shared" si="132"/>
        <v>3.3259999999999998E-2</v>
      </c>
      <c r="S422" s="153">
        <v>0</v>
      </c>
      <c r="T422" s="154">
        <f t="shared" si="133"/>
        <v>0</v>
      </c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R422" s="155" t="s">
        <v>313</v>
      </c>
      <c r="AT422" s="155" t="s">
        <v>246</v>
      </c>
      <c r="AU422" s="155" t="s">
        <v>86</v>
      </c>
      <c r="AY422" s="14" t="s">
        <v>182</v>
      </c>
      <c r="BE422" s="156">
        <f t="shared" si="134"/>
        <v>0</v>
      </c>
      <c r="BF422" s="156">
        <f t="shared" si="135"/>
        <v>0</v>
      </c>
      <c r="BG422" s="156">
        <f t="shared" si="136"/>
        <v>0</v>
      </c>
      <c r="BH422" s="156">
        <f t="shared" si="137"/>
        <v>0</v>
      </c>
      <c r="BI422" s="156">
        <f t="shared" si="138"/>
        <v>0</v>
      </c>
      <c r="BJ422" s="14" t="s">
        <v>86</v>
      </c>
      <c r="BK422" s="156">
        <f t="shared" si="139"/>
        <v>0</v>
      </c>
      <c r="BL422" s="14" t="s">
        <v>245</v>
      </c>
      <c r="BM422" s="155" t="s">
        <v>1219</v>
      </c>
    </row>
    <row r="423" spans="1:65" s="2" customFormat="1" ht="36" customHeight="1">
      <c r="A423" s="26"/>
      <c r="B423" s="143"/>
      <c r="C423" s="157" t="s">
        <v>1220</v>
      </c>
      <c r="D423" s="157" t="s">
        <v>246</v>
      </c>
      <c r="E423" s="158" t="s">
        <v>1221</v>
      </c>
      <c r="F423" s="159" t="s">
        <v>1222</v>
      </c>
      <c r="G423" s="160" t="s">
        <v>299</v>
      </c>
      <c r="H423" s="161">
        <v>1</v>
      </c>
      <c r="I423" s="162"/>
      <c r="J423" s="162">
        <f t="shared" si="130"/>
        <v>0</v>
      </c>
      <c r="K423" s="163"/>
      <c r="L423" s="164"/>
      <c r="M423" s="165" t="s">
        <v>1</v>
      </c>
      <c r="N423" s="166" t="s">
        <v>39</v>
      </c>
      <c r="O423" s="153">
        <v>0</v>
      </c>
      <c r="P423" s="153">
        <f t="shared" si="131"/>
        <v>0</v>
      </c>
      <c r="Q423" s="153">
        <v>4.2130000000000001E-2</v>
      </c>
      <c r="R423" s="153">
        <f t="shared" si="132"/>
        <v>4.2130000000000001E-2</v>
      </c>
      <c r="S423" s="153">
        <v>0</v>
      </c>
      <c r="T423" s="154">
        <f t="shared" si="133"/>
        <v>0</v>
      </c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R423" s="155" t="s">
        <v>313</v>
      </c>
      <c r="AT423" s="155" t="s">
        <v>246</v>
      </c>
      <c r="AU423" s="155" t="s">
        <v>86</v>
      </c>
      <c r="AY423" s="14" t="s">
        <v>182</v>
      </c>
      <c r="BE423" s="156">
        <f t="shared" si="134"/>
        <v>0</v>
      </c>
      <c r="BF423" s="156">
        <f t="shared" si="135"/>
        <v>0</v>
      </c>
      <c r="BG423" s="156">
        <f t="shared" si="136"/>
        <v>0</v>
      </c>
      <c r="BH423" s="156">
        <f t="shared" si="137"/>
        <v>0</v>
      </c>
      <c r="BI423" s="156">
        <f t="shared" si="138"/>
        <v>0</v>
      </c>
      <c r="BJ423" s="14" t="s">
        <v>86</v>
      </c>
      <c r="BK423" s="156">
        <f t="shared" si="139"/>
        <v>0</v>
      </c>
      <c r="BL423" s="14" t="s">
        <v>245</v>
      </c>
      <c r="BM423" s="155" t="s">
        <v>1223</v>
      </c>
    </row>
    <row r="424" spans="1:65" s="2" customFormat="1" ht="24" customHeight="1">
      <c r="A424" s="26"/>
      <c r="B424" s="143"/>
      <c r="C424" s="144" t="s">
        <v>1224</v>
      </c>
      <c r="D424" s="144" t="s">
        <v>184</v>
      </c>
      <c r="E424" s="145" t="s">
        <v>1225</v>
      </c>
      <c r="F424" s="146" t="s">
        <v>1226</v>
      </c>
      <c r="G424" s="147" t="s">
        <v>299</v>
      </c>
      <c r="H424" s="148">
        <v>2</v>
      </c>
      <c r="I424" s="149"/>
      <c r="J424" s="149">
        <f t="shared" si="130"/>
        <v>0</v>
      </c>
      <c r="K424" s="150"/>
      <c r="L424" s="27"/>
      <c r="M424" s="151" t="s">
        <v>1</v>
      </c>
      <c r="N424" s="152" t="s">
        <v>39</v>
      </c>
      <c r="O424" s="153">
        <v>0.32042999999999999</v>
      </c>
      <c r="P424" s="153">
        <f t="shared" si="131"/>
        <v>0.64085999999999999</v>
      </c>
      <c r="Q424" s="153">
        <v>1.98E-3</v>
      </c>
      <c r="R424" s="153">
        <f t="shared" si="132"/>
        <v>3.96E-3</v>
      </c>
      <c r="S424" s="153">
        <v>0</v>
      </c>
      <c r="T424" s="154">
        <f t="shared" si="133"/>
        <v>0</v>
      </c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R424" s="155" t="s">
        <v>245</v>
      </c>
      <c r="AT424" s="155" t="s">
        <v>184</v>
      </c>
      <c r="AU424" s="155" t="s">
        <v>86</v>
      </c>
      <c r="AY424" s="14" t="s">
        <v>182</v>
      </c>
      <c r="BE424" s="156">
        <f t="shared" si="134"/>
        <v>0</v>
      </c>
      <c r="BF424" s="156">
        <f t="shared" si="135"/>
        <v>0</v>
      </c>
      <c r="BG424" s="156">
        <f t="shared" si="136"/>
        <v>0</v>
      </c>
      <c r="BH424" s="156">
        <f t="shared" si="137"/>
        <v>0</v>
      </c>
      <c r="BI424" s="156">
        <f t="shared" si="138"/>
        <v>0</v>
      </c>
      <c r="BJ424" s="14" t="s">
        <v>86</v>
      </c>
      <c r="BK424" s="156">
        <f t="shared" si="139"/>
        <v>0</v>
      </c>
      <c r="BL424" s="14" t="s">
        <v>245</v>
      </c>
      <c r="BM424" s="155" t="s">
        <v>1227</v>
      </c>
    </row>
    <row r="425" spans="1:65" s="2" customFormat="1" ht="24" customHeight="1">
      <c r="A425" s="26"/>
      <c r="B425" s="143"/>
      <c r="C425" s="157" t="s">
        <v>1228</v>
      </c>
      <c r="D425" s="157" t="s">
        <v>246</v>
      </c>
      <c r="E425" s="158" t="s">
        <v>1229</v>
      </c>
      <c r="F425" s="159" t="s">
        <v>1230</v>
      </c>
      <c r="G425" s="160" t="s">
        <v>299</v>
      </c>
      <c r="H425" s="161">
        <v>2</v>
      </c>
      <c r="I425" s="162"/>
      <c r="J425" s="162">
        <f t="shared" si="130"/>
        <v>0</v>
      </c>
      <c r="K425" s="163"/>
      <c r="L425" s="164"/>
      <c r="M425" s="165" t="s">
        <v>1</v>
      </c>
      <c r="N425" s="166" t="s">
        <v>39</v>
      </c>
      <c r="O425" s="153">
        <v>0</v>
      </c>
      <c r="P425" s="153">
        <f t="shared" si="131"/>
        <v>0</v>
      </c>
      <c r="Q425" s="153">
        <v>0.03</v>
      </c>
      <c r="R425" s="153">
        <f t="shared" si="132"/>
        <v>0.06</v>
      </c>
      <c r="S425" s="153">
        <v>0</v>
      </c>
      <c r="T425" s="154">
        <f t="shared" si="133"/>
        <v>0</v>
      </c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R425" s="155" t="s">
        <v>313</v>
      </c>
      <c r="AT425" s="155" t="s">
        <v>246</v>
      </c>
      <c r="AU425" s="155" t="s">
        <v>86</v>
      </c>
      <c r="AY425" s="14" t="s">
        <v>182</v>
      </c>
      <c r="BE425" s="156">
        <f t="shared" si="134"/>
        <v>0</v>
      </c>
      <c r="BF425" s="156">
        <f t="shared" si="135"/>
        <v>0</v>
      </c>
      <c r="BG425" s="156">
        <f t="shared" si="136"/>
        <v>0</v>
      </c>
      <c r="BH425" s="156">
        <f t="shared" si="137"/>
        <v>0</v>
      </c>
      <c r="BI425" s="156">
        <f t="shared" si="138"/>
        <v>0</v>
      </c>
      <c r="BJ425" s="14" t="s">
        <v>86</v>
      </c>
      <c r="BK425" s="156">
        <f t="shared" si="139"/>
        <v>0</v>
      </c>
      <c r="BL425" s="14" t="s">
        <v>245</v>
      </c>
      <c r="BM425" s="155" t="s">
        <v>1231</v>
      </c>
    </row>
    <row r="426" spans="1:65" s="2" customFormat="1" ht="24" customHeight="1">
      <c r="A426" s="26"/>
      <c r="B426" s="143"/>
      <c r="C426" s="144" t="s">
        <v>1232</v>
      </c>
      <c r="D426" s="144" t="s">
        <v>184</v>
      </c>
      <c r="E426" s="145" t="s">
        <v>1233</v>
      </c>
      <c r="F426" s="146" t="s">
        <v>1234</v>
      </c>
      <c r="G426" s="147" t="s">
        <v>198</v>
      </c>
      <c r="H426" s="148">
        <v>8.1</v>
      </c>
      <c r="I426" s="149"/>
      <c r="J426" s="149">
        <f t="shared" si="130"/>
        <v>0</v>
      </c>
      <c r="K426" s="150"/>
      <c r="L426" s="27"/>
      <c r="M426" s="151" t="s">
        <v>1</v>
      </c>
      <c r="N426" s="152" t="s">
        <v>39</v>
      </c>
      <c r="O426" s="153">
        <v>0.60707999999999995</v>
      </c>
      <c r="P426" s="153">
        <f t="shared" si="131"/>
        <v>4.9173479999999996</v>
      </c>
      <c r="Q426" s="153">
        <v>1.1E-4</v>
      </c>
      <c r="R426" s="153">
        <f t="shared" si="132"/>
        <v>8.9099999999999997E-4</v>
      </c>
      <c r="S426" s="153">
        <v>0</v>
      </c>
      <c r="T426" s="154">
        <f t="shared" si="133"/>
        <v>0</v>
      </c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R426" s="155" t="s">
        <v>245</v>
      </c>
      <c r="AT426" s="155" t="s">
        <v>184</v>
      </c>
      <c r="AU426" s="155" t="s">
        <v>86</v>
      </c>
      <c r="AY426" s="14" t="s">
        <v>182</v>
      </c>
      <c r="BE426" s="156">
        <f t="shared" si="134"/>
        <v>0</v>
      </c>
      <c r="BF426" s="156">
        <f t="shared" si="135"/>
        <v>0</v>
      </c>
      <c r="BG426" s="156">
        <f t="shared" si="136"/>
        <v>0</v>
      </c>
      <c r="BH426" s="156">
        <f t="shared" si="137"/>
        <v>0</v>
      </c>
      <c r="BI426" s="156">
        <f t="shared" si="138"/>
        <v>0</v>
      </c>
      <c r="BJ426" s="14" t="s">
        <v>86</v>
      </c>
      <c r="BK426" s="156">
        <f t="shared" si="139"/>
        <v>0</v>
      </c>
      <c r="BL426" s="14" t="s">
        <v>245</v>
      </c>
      <c r="BM426" s="155" t="s">
        <v>1235</v>
      </c>
    </row>
    <row r="427" spans="1:65" s="2" customFormat="1" ht="48" customHeight="1">
      <c r="A427" s="26"/>
      <c r="B427" s="143"/>
      <c r="C427" s="157" t="s">
        <v>1236</v>
      </c>
      <c r="D427" s="157" t="s">
        <v>246</v>
      </c>
      <c r="E427" s="158" t="s">
        <v>1237</v>
      </c>
      <c r="F427" s="174" t="s">
        <v>1238</v>
      </c>
      <c r="G427" s="160" t="s">
        <v>299</v>
      </c>
      <c r="H427" s="161">
        <v>1</v>
      </c>
      <c r="I427" s="162"/>
      <c r="J427" s="162">
        <f t="shared" si="130"/>
        <v>0</v>
      </c>
      <c r="K427" s="163"/>
      <c r="L427" s="164"/>
      <c r="M427" s="165" t="s">
        <v>1</v>
      </c>
      <c r="N427" s="166" t="s">
        <v>39</v>
      </c>
      <c r="O427" s="153">
        <v>0</v>
      </c>
      <c r="P427" s="153">
        <f t="shared" si="131"/>
        <v>0</v>
      </c>
      <c r="Q427" s="153">
        <v>5.5019999999999999E-2</v>
      </c>
      <c r="R427" s="153">
        <f t="shared" si="132"/>
        <v>5.5019999999999999E-2</v>
      </c>
      <c r="S427" s="153">
        <v>0</v>
      </c>
      <c r="T427" s="154">
        <f t="shared" si="133"/>
        <v>0</v>
      </c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R427" s="155" t="s">
        <v>313</v>
      </c>
      <c r="AT427" s="155" t="s">
        <v>246</v>
      </c>
      <c r="AU427" s="155" t="s">
        <v>86</v>
      </c>
      <c r="AY427" s="14" t="s">
        <v>182</v>
      </c>
      <c r="BE427" s="156">
        <f t="shared" si="134"/>
        <v>0</v>
      </c>
      <c r="BF427" s="156">
        <f t="shared" si="135"/>
        <v>0</v>
      </c>
      <c r="BG427" s="156">
        <f t="shared" si="136"/>
        <v>0</v>
      </c>
      <c r="BH427" s="156">
        <f t="shared" si="137"/>
        <v>0</v>
      </c>
      <c r="BI427" s="156">
        <f t="shared" si="138"/>
        <v>0</v>
      </c>
      <c r="BJ427" s="14" t="s">
        <v>86</v>
      </c>
      <c r="BK427" s="156">
        <f t="shared" si="139"/>
        <v>0</v>
      </c>
      <c r="BL427" s="14" t="s">
        <v>245</v>
      </c>
      <c r="BM427" s="155" t="s">
        <v>1239</v>
      </c>
    </row>
    <row r="428" spans="1:65" s="2" customFormat="1" ht="48" customHeight="1">
      <c r="A428" s="26"/>
      <c r="B428" s="143"/>
      <c r="C428" s="144" t="s">
        <v>1240</v>
      </c>
      <c r="D428" s="144" t="s">
        <v>184</v>
      </c>
      <c r="E428" s="145" t="s">
        <v>1241</v>
      </c>
      <c r="F428" s="173" t="s">
        <v>1242</v>
      </c>
      <c r="G428" s="147" t="s">
        <v>299</v>
      </c>
      <c r="H428" s="148">
        <v>2</v>
      </c>
      <c r="I428" s="149"/>
      <c r="J428" s="149">
        <f t="shared" si="130"/>
        <v>0</v>
      </c>
      <c r="K428" s="150"/>
      <c r="L428" s="27"/>
      <c r="M428" s="151" t="s">
        <v>1</v>
      </c>
      <c r="N428" s="152" t="s">
        <v>39</v>
      </c>
      <c r="O428" s="153">
        <v>0</v>
      </c>
      <c r="P428" s="153">
        <f t="shared" si="131"/>
        <v>0</v>
      </c>
      <c r="Q428" s="153">
        <v>0</v>
      </c>
      <c r="R428" s="153">
        <f t="shared" si="132"/>
        <v>0</v>
      </c>
      <c r="S428" s="153">
        <v>0</v>
      </c>
      <c r="T428" s="154">
        <f t="shared" si="133"/>
        <v>0</v>
      </c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R428" s="155" t="s">
        <v>245</v>
      </c>
      <c r="AT428" s="155" t="s">
        <v>184</v>
      </c>
      <c r="AU428" s="155" t="s">
        <v>86</v>
      </c>
      <c r="AY428" s="14" t="s">
        <v>182</v>
      </c>
      <c r="BE428" s="156">
        <f t="shared" si="134"/>
        <v>0</v>
      </c>
      <c r="BF428" s="156">
        <f t="shared" si="135"/>
        <v>0</v>
      </c>
      <c r="BG428" s="156">
        <f t="shared" si="136"/>
        <v>0</v>
      </c>
      <c r="BH428" s="156">
        <f t="shared" si="137"/>
        <v>0</v>
      </c>
      <c r="BI428" s="156">
        <f t="shared" si="138"/>
        <v>0</v>
      </c>
      <c r="BJ428" s="14" t="s">
        <v>86</v>
      </c>
      <c r="BK428" s="156">
        <f t="shared" si="139"/>
        <v>0</v>
      </c>
      <c r="BL428" s="14" t="s">
        <v>245</v>
      </c>
      <c r="BM428" s="155" t="s">
        <v>1243</v>
      </c>
    </row>
    <row r="429" spans="1:65" s="2" customFormat="1" ht="48" customHeight="1">
      <c r="A429" s="26"/>
      <c r="B429" s="143"/>
      <c r="C429" s="144" t="s">
        <v>1244</v>
      </c>
      <c r="D429" s="144" t="s">
        <v>184</v>
      </c>
      <c r="E429" s="145" t="s">
        <v>1245</v>
      </c>
      <c r="F429" s="146" t="s">
        <v>1246</v>
      </c>
      <c r="G429" s="147" t="s">
        <v>299</v>
      </c>
      <c r="H429" s="148">
        <v>2</v>
      </c>
      <c r="I429" s="149"/>
      <c r="J429" s="149">
        <f t="shared" si="130"/>
        <v>0</v>
      </c>
      <c r="K429" s="150"/>
      <c r="L429" s="27"/>
      <c r="M429" s="151" t="s">
        <v>1</v>
      </c>
      <c r="N429" s="152" t="s">
        <v>39</v>
      </c>
      <c r="O429" s="153">
        <v>0</v>
      </c>
      <c r="P429" s="153">
        <f t="shared" si="131"/>
        <v>0</v>
      </c>
      <c r="Q429" s="153">
        <v>0</v>
      </c>
      <c r="R429" s="153">
        <f t="shared" si="132"/>
        <v>0</v>
      </c>
      <c r="S429" s="153">
        <v>0</v>
      </c>
      <c r="T429" s="154">
        <f t="shared" si="133"/>
        <v>0</v>
      </c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R429" s="155" t="s">
        <v>245</v>
      </c>
      <c r="AT429" s="155" t="s">
        <v>184</v>
      </c>
      <c r="AU429" s="155" t="s">
        <v>86</v>
      </c>
      <c r="AY429" s="14" t="s">
        <v>182</v>
      </c>
      <c r="BE429" s="156">
        <f t="shared" si="134"/>
        <v>0</v>
      </c>
      <c r="BF429" s="156">
        <f t="shared" si="135"/>
        <v>0</v>
      </c>
      <c r="BG429" s="156">
        <f t="shared" si="136"/>
        <v>0</v>
      </c>
      <c r="BH429" s="156">
        <f t="shared" si="137"/>
        <v>0</v>
      </c>
      <c r="BI429" s="156">
        <f t="shared" si="138"/>
        <v>0</v>
      </c>
      <c r="BJ429" s="14" t="s">
        <v>86</v>
      </c>
      <c r="BK429" s="156">
        <f t="shared" si="139"/>
        <v>0</v>
      </c>
      <c r="BL429" s="14" t="s">
        <v>245</v>
      </c>
      <c r="BM429" s="155" t="s">
        <v>1247</v>
      </c>
    </row>
    <row r="430" spans="1:65" s="2" customFormat="1" ht="36" customHeight="1">
      <c r="A430" s="26"/>
      <c r="B430" s="143"/>
      <c r="C430" s="144" t="s">
        <v>1248</v>
      </c>
      <c r="D430" s="144" t="s">
        <v>184</v>
      </c>
      <c r="E430" s="145" t="s">
        <v>1249</v>
      </c>
      <c r="F430" s="146" t="s">
        <v>1250</v>
      </c>
      <c r="G430" s="147" t="s">
        <v>299</v>
      </c>
      <c r="H430" s="148">
        <v>1</v>
      </c>
      <c r="I430" s="149"/>
      <c r="J430" s="149">
        <f t="shared" si="130"/>
        <v>0</v>
      </c>
      <c r="K430" s="150"/>
      <c r="L430" s="27"/>
      <c r="M430" s="151" t="s">
        <v>1</v>
      </c>
      <c r="N430" s="152" t="s">
        <v>39</v>
      </c>
      <c r="O430" s="153">
        <v>0</v>
      </c>
      <c r="P430" s="153">
        <f t="shared" si="131"/>
        <v>0</v>
      </c>
      <c r="Q430" s="153">
        <v>0</v>
      </c>
      <c r="R430" s="153">
        <f t="shared" si="132"/>
        <v>0</v>
      </c>
      <c r="S430" s="153">
        <v>0</v>
      </c>
      <c r="T430" s="154">
        <f t="shared" si="133"/>
        <v>0</v>
      </c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R430" s="155" t="s">
        <v>245</v>
      </c>
      <c r="AT430" s="155" t="s">
        <v>184</v>
      </c>
      <c r="AU430" s="155" t="s">
        <v>86</v>
      </c>
      <c r="AY430" s="14" t="s">
        <v>182</v>
      </c>
      <c r="BE430" s="156">
        <f t="shared" si="134"/>
        <v>0</v>
      </c>
      <c r="BF430" s="156">
        <f t="shared" si="135"/>
        <v>0</v>
      </c>
      <c r="BG430" s="156">
        <f t="shared" si="136"/>
        <v>0</v>
      </c>
      <c r="BH430" s="156">
        <f t="shared" si="137"/>
        <v>0</v>
      </c>
      <c r="BI430" s="156">
        <f t="shared" si="138"/>
        <v>0</v>
      </c>
      <c r="BJ430" s="14" t="s">
        <v>86</v>
      </c>
      <c r="BK430" s="156">
        <f t="shared" si="139"/>
        <v>0</v>
      </c>
      <c r="BL430" s="14" t="s">
        <v>245</v>
      </c>
      <c r="BM430" s="155" t="s">
        <v>1251</v>
      </c>
    </row>
    <row r="431" spans="1:65" s="2" customFormat="1" ht="24" customHeight="1">
      <c r="A431" s="26"/>
      <c r="B431" s="143"/>
      <c r="C431" s="144" t="s">
        <v>1252</v>
      </c>
      <c r="D431" s="144" t="s">
        <v>184</v>
      </c>
      <c r="E431" s="145" t="s">
        <v>1253</v>
      </c>
      <c r="F431" s="173" t="s">
        <v>1254</v>
      </c>
      <c r="G431" s="147" t="s">
        <v>299</v>
      </c>
      <c r="H431" s="148">
        <v>5</v>
      </c>
      <c r="I431" s="149"/>
      <c r="J431" s="149">
        <f t="shared" si="130"/>
        <v>0</v>
      </c>
      <c r="K431" s="150"/>
      <c r="L431" s="27"/>
      <c r="M431" s="151" t="s">
        <v>1</v>
      </c>
      <c r="N431" s="152" t="s">
        <v>39</v>
      </c>
      <c r="O431" s="153">
        <v>0.40799999999999997</v>
      </c>
      <c r="P431" s="153">
        <f t="shared" si="131"/>
        <v>2.04</v>
      </c>
      <c r="Q431" s="153">
        <v>0</v>
      </c>
      <c r="R431" s="153">
        <f t="shared" si="132"/>
        <v>0</v>
      </c>
      <c r="S431" s="153">
        <v>0</v>
      </c>
      <c r="T431" s="154">
        <f t="shared" si="133"/>
        <v>0</v>
      </c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R431" s="155" t="s">
        <v>245</v>
      </c>
      <c r="AT431" s="155" t="s">
        <v>184</v>
      </c>
      <c r="AU431" s="155" t="s">
        <v>86</v>
      </c>
      <c r="AY431" s="14" t="s">
        <v>182</v>
      </c>
      <c r="BE431" s="156">
        <f t="shared" si="134"/>
        <v>0</v>
      </c>
      <c r="BF431" s="156">
        <f t="shared" si="135"/>
        <v>0</v>
      </c>
      <c r="BG431" s="156">
        <f t="shared" si="136"/>
        <v>0</v>
      </c>
      <c r="BH431" s="156">
        <f t="shared" si="137"/>
        <v>0</v>
      </c>
      <c r="BI431" s="156">
        <f t="shared" si="138"/>
        <v>0</v>
      </c>
      <c r="BJ431" s="14" t="s">
        <v>86</v>
      </c>
      <c r="BK431" s="156">
        <f t="shared" si="139"/>
        <v>0</v>
      </c>
      <c r="BL431" s="14" t="s">
        <v>245</v>
      </c>
      <c r="BM431" s="155" t="s">
        <v>1255</v>
      </c>
    </row>
    <row r="432" spans="1:65" s="2" customFormat="1" ht="24" customHeight="1">
      <c r="A432" s="26"/>
      <c r="B432" s="143"/>
      <c r="C432" s="157" t="s">
        <v>1256</v>
      </c>
      <c r="D432" s="157" t="s">
        <v>246</v>
      </c>
      <c r="E432" s="158" t="s">
        <v>1257</v>
      </c>
      <c r="F432" s="159" t="s">
        <v>1258</v>
      </c>
      <c r="G432" s="160" t="s">
        <v>299</v>
      </c>
      <c r="H432" s="161">
        <v>5</v>
      </c>
      <c r="I432" s="162"/>
      <c r="J432" s="162">
        <f t="shared" si="130"/>
        <v>0</v>
      </c>
      <c r="K432" s="163"/>
      <c r="L432" s="164"/>
      <c r="M432" s="165" t="s">
        <v>1</v>
      </c>
      <c r="N432" s="166" t="s">
        <v>39</v>
      </c>
      <c r="O432" s="153">
        <v>0</v>
      </c>
      <c r="P432" s="153">
        <f t="shared" si="131"/>
        <v>0</v>
      </c>
      <c r="Q432" s="153">
        <v>2.5000000000000001E-2</v>
      </c>
      <c r="R432" s="153">
        <f t="shared" si="132"/>
        <v>0.125</v>
      </c>
      <c r="S432" s="153">
        <v>0</v>
      </c>
      <c r="T432" s="154">
        <f t="shared" si="133"/>
        <v>0</v>
      </c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R432" s="155" t="s">
        <v>313</v>
      </c>
      <c r="AT432" s="155" t="s">
        <v>246</v>
      </c>
      <c r="AU432" s="155" t="s">
        <v>86</v>
      </c>
      <c r="AY432" s="14" t="s">
        <v>182</v>
      </c>
      <c r="BE432" s="156">
        <f t="shared" si="134"/>
        <v>0</v>
      </c>
      <c r="BF432" s="156">
        <f t="shared" si="135"/>
        <v>0</v>
      </c>
      <c r="BG432" s="156">
        <f t="shared" si="136"/>
        <v>0</v>
      </c>
      <c r="BH432" s="156">
        <f t="shared" si="137"/>
        <v>0</v>
      </c>
      <c r="BI432" s="156">
        <f t="shared" si="138"/>
        <v>0</v>
      </c>
      <c r="BJ432" s="14" t="s">
        <v>86</v>
      </c>
      <c r="BK432" s="156">
        <f t="shared" si="139"/>
        <v>0</v>
      </c>
      <c r="BL432" s="14" t="s">
        <v>245</v>
      </c>
      <c r="BM432" s="155" t="s">
        <v>1259</v>
      </c>
    </row>
    <row r="433" spans="1:65" s="2" customFormat="1" ht="24" customHeight="1">
      <c r="A433" s="26"/>
      <c r="B433" s="143"/>
      <c r="C433" s="144" t="s">
        <v>1260</v>
      </c>
      <c r="D433" s="144" t="s">
        <v>184</v>
      </c>
      <c r="E433" s="145" t="s">
        <v>1253</v>
      </c>
      <c r="F433" s="173" t="s">
        <v>1254</v>
      </c>
      <c r="G433" s="147" t="s">
        <v>299</v>
      </c>
      <c r="H433" s="148">
        <v>10</v>
      </c>
      <c r="I433" s="149"/>
      <c r="J433" s="149">
        <f t="shared" si="130"/>
        <v>0</v>
      </c>
      <c r="K433" s="150"/>
      <c r="L433" s="27"/>
      <c r="M433" s="151" t="s">
        <v>1</v>
      </c>
      <c r="N433" s="152" t="s">
        <v>39</v>
      </c>
      <c r="O433" s="153">
        <v>0.40799999999999997</v>
      </c>
      <c r="P433" s="153">
        <f t="shared" si="131"/>
        <v>4.08</v>
      </c>
      <c r="Q433" s="153">
        <v>0</v>
      </c>
      <c r="R433" s="153">
        <f t="shared" si="132"/>
        <v>0</v>
      </c>
      <c r="S433" s="153">
        <v>0</v>
      </c>
      <c r="T433" s="154">
        <f t="shared" si="133"/>
        <v>0</v>
      </c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R433" s="155" t="s">
        <v>245</v>
      </c>
      <c r="AT433" s="155" t="s">
        <v>184</v>
      </c>
      <c r="AU433" s="155" t="s">
        <v>86</v>
      </c>
      <c r="AY433" s="14" t="s">
        <v>182</v>
      </c>
      <c r="BE433" s="156">
        <f t="shared" si="134"/>
        <v>0</v>
      </c>
      <c r="BF433" s="156">
        <f t="shared" si="135"/>
        <v>0</v>
      </c>
      <c r="BG433" s="156">
        <f t="shared" si="136"/>
        <v>0</v>
      </c>
      <c r="BH433" s="156">
        <f t="shared" si="137"/>
        <v>0</v>
      </c>
      <c r="BI433" s="156">
        <f t="shared" si="138"/>
        <v>0</v>
      </c>
      <c r="BJ433" s="14" t="s">
        <v>86</v>
      </c>
      <c r="BK433" s="156">
        <f t="shared" si="139"/>
        <v>0</v>
      </c>
      <c r="BL433" s="14" t="s">
        <v>245</v>
      </c>
      <c r="BM433" s="155" t="s">
        <v>1261</v>
      </c>
    </row>
    <row r="434" spans="1:65" s="2" customFormat="1" ht="24" customHeight="1">
      <c r="A434" s="26"/>
      <c r="B434" s="143"/>
      <c r="C434" s="157" t="s">
        <v>1262</v>
      </c>
      <c r="D434" s="157" t="s">
        <v>246</v>
      </c>
      <c r="E434" s="158" t="s">
        <v>1263</v>
      </c>
      <c r="F434" s="174" t="s">
        <v>1264</v>
      </c>
      <c r="G434" s="160" t="s">
        <v>299</v>
      </c>
      <c r="H434" s="161">
        <v>10</v>
      </c>
      <c r="I434" s="162"/>
      <c r="J434" s="162">
        <f t="shared" si="130"/>
        <v>0</v>
      </c>
      <c r="K434" s="163"/>
      <c r="L434" s="164"/>
      <c r="M434" s="165" t="s">
        <v>1</v>
      </c>
      <c r="N434" s="166" t="s">
        <v>39</v>
      </c>
      <c r="O434" s="153">
        <v>0</v>
      </c>
      <c r="P434" s="153">
        <f t="shared" si="131"/>
        <v>0</v>
      </c>
      <c r="Q434" s="153">
        <v>2.5000000000000001E-2</v>
      </c>
      <c r="R434" s="153">
        <f t="shared" si="132"/>
        <v>0.25</v>
      </c>
      <c r="S434" s="153">
        <v>0</v>
      </c>
      <c r="T434" s="154">
        <f t="shared" si="133"/>
        <v>0</v>
      </c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R434" s="155" t="s">
        <v>313</v>
      </c>
      <c r="AT434" s="155" t="s">
        <v>246</v>
      </c>
      <c r="AU434" s="155" t="s">
        <v>86</v>
      </c>
      <c r="AY434" s="14" t="s">
        <v>182</v>
      </c>
      <c r="BE434" s="156">
        <f t="shared" si="134"/>
        <v>0</v>
      </c>
      <c r="BF434" s="156">
        <f t="shared" si="135"/>
        <v>0</v>
      </c>
      <c r="BG434" s="156">
        <f t="shared" si="136"/>
        <v>0</v>
      </c>
      <c r="BH434" s="156">
        <f t="shared" si="137"/>
        <v>0</v>
      </c>
      <c r="BI434" s="156">
        <f t="shared" si="138"/>
        <v>0</v>
      </c>
      <c r="BJ434" s="14" t="s">
        <v>86</v>
      </c>
      <c r="BK434" s="156">
        <f t="shared" si="139"/>
        <v>0</v>
      </c>
      <c r="BL434" s="14" t="s">
        <v>245</v>
      </c>
      <c r="BM434" s="155" t="s">
        <v>1265</v>
      </c>
    </row>
    <row r="435" spans="1:65" s="2" customFormat="1" ht="24" customHeight="1">
      <c r="A435" s="26"/>
      <c r="B435" s="143"/>
      <c r="C435" s="144" t="s">
        <v>1266</v>
      </c>
      <c r="D435" s="144" t="s">
        <v>184</v>
      </c>
      <c r="E435" s="145" t="s">
        <v>1267</v>
      </c>
      <c r="F435" s="146" t="s">
        <v>1268</v>
      </c>
      <c r="G435" s="147" t="s">
        <v>299</v>
      </c>
      <c r="H435" s="148">
        <v>1</v>
      </c>
      <c r="I435" s="149"/>
      <c r="J435" s="149">
        <f t="shared" si="130"/>
        <v>0</v>
      </c>
      <c r="K435" s="150"/>
      <c r="L435" s="27"/>
      <c r="M435" s="151" t="s">
        <v>1</v>
      </c>
      <c r="N435" s="152" t="s">
        <v>39</v>
      </c>
      <c r="O435" s="153">
        <v>0.66966000000000003</v>
      </c>
      <c r="P435" s="153">
        <f t="shared" si="131"/>
        <v>0.66966000000000003</v>
      </c>
      <c r="Q435" s="153">
        <v>0</v>
      </c>
      <c r="R435" s="153">
        <f t="shared" si="132"/>
        <v>0</v>
      </c>
      <c r="S435" s="153">
        <v>0</v>
      </c>
      <c r="T435" s="154">
        <f t="shared" si="133"/>
        <v>0</v>
      </c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R435" s="155" t="s">
        <v>245</v>
      </c>
      <c r="AT435" s="155" t="s">
        <v>184</v>
      </c>
      <c r="AU435" s="155" t="s">
        <v>86</v>
      </c>
      <c r="AY435" s="14" t="s">
        <v>182</v>
      </c>
      <c r="BE435" s="156">
        <f t="shared" si="134"/>
        <v>0</v>
      </c>
      <c r="BF435" s="156">
        <f t="shared" si="135"/>
        <v>0</v>
      </c>
      <c r="BG435" s="156">
        <f t="shared" si="136"/>
        <v>0</v>
      </c>
      <c r="BH435" s="156">
        <f t="shared" si="137"/>
        <v>0</v>
      </c>
      <c r="BI435" s="156">
        <f t="shared" si="138"/>
        <v>0</v>
      </c>
      <c r="BJ435" s="14" t="s">
        <v>86</v>
      </c>
      <c r="BK435" s="156">
        <f t="shared" si="139"/>
        <v>0</v>
      </c>
      <c r="BL435" s="14" t="s">
        <v>245</v>
      </c>
      <c r="BM435" s="155" t="s">
        <v>1269</v>
      </c>
    </row>
    <row r="436" spans="1:65" s="2" customFormat="1" ht="24" customHeight="1">
      <c r="A436" s="26"/>
      <c r="B436" s="143"/>
      <c r="C436" s="157" t="s">
        <v>1270</v>
      </c>
      <c r="D436" s="157" t="s">
        <v>246</v>
      </c>
      <c r="E436" s="158" t="s">
        <v>1271</v>
      </c>
      <c r="F436" s="159" t="s">
        <v>1272</v>
      </c>
      <c r="G436" s="160" t="s">
        <v>299</v>
      </c>
      <c r="H436" s="161">
        <v>1</v>
      </c>
      <c r="I436" s="162"/>
      <c r="J436" s="162">
        <f t="shared" si="130"/>
        <v>0</v>
      </c>
      <c r="K436" s="163"/>
      <c r="L436" s="164"/>
      <c r="M436" s="165" t="s">
        <v>1</v>
      </c>
      <c r="N436" s="166" t="s">
        <v>39</v>
      </c>
      <c r="O436" s="153">
        <v>0</v>
      </c>
      <c r="P436" s="153">
        <f t="shared" si="131"/>
        <v>0</v>
      </c>
      <c r="Q436" s="153">
        <v>2.5000000000000001E-2</v>
      </c>
      <c r="R436" s="153">
        <f t="shared" si="132"/>
        <v>2.5000000000000001E-2</v>
      </c>
      <c r="S436" s="153">
        <v>0</v>
      </c>
      <c r="T436" s="154">
        <f t="shared" si="133"/>
        <v>0</v>
      </c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R436" s="155" t="s">
        <v>313</v>
      </c>
      <c r="AT436" s="155" t="s">
        <v>246</v>
      </c>
      <c r="AU436" s="155" t="s">
        <v>86</v>
      </c>
      <c r="AY436" s="14" t="s">
        <v>182</v>
      </c>
      <c r="BE436" s="156">
        <f t="shared" si="134"/>
        <v>0</v>
      </c>
      <c r="BF436" s="156">
        <f t="shared" si="135"/>
        <v>0</v>
      </c>
      <c r="BG436" s="156">
        <f t="shared" si="136"/>
        <v>0</v>
      </c>
      <c r="BH436" s="156">
        <f t="shared" si="137"/>
        <v>0</v>
      </c>
      <c r="BI436" s="156">
        <f t="shared" si="138"/>
        <v>0</v>
      </c>
      <c r="BJ436" s="14" t="s">
        <v>86</v>
      </c>
      <c r="BK436" s="156">
        <f t="shared" si="139"/>
        <v>0</v>
      </c>
      <c r="BL436" s="14" t="s">
        <v>245</v>
      </c>
      <c r="BM436" s="155" t="s">
        <v>1273</v>
      </c>
    </row>
    <row r="437" spans="1:65" s="2" customFormat="1" ht="24" customHeight="1">
      <c r="A437" s="26"/>
      <c r="B437" s="143"/>
      <c r="C437" s="144" t="s">
        <v>1274</v>
      </c>
      <c r="D437" s="144" t="s">
        <v>184</v>
      </c>
      <c r="E437" s="145" t="s">
        <v>1275</v>
      </c>
      <c r="F437" s="146" t="s">
        <v>1276</v>
      </c>
      <c r="G437" s="147" t="s">
        <v>299</v>
      </c>
      <c r="H437" s="148">
        <v>10</v>
      </c>
      <c r="I437" s="149"/>
      <c r="J437" s="149">
        <f t="shared" si="130"/>
        <v>0</v>
      </c>
      <c r="K437" s="150"/>
      <c r="L437" s="27"/>
      <c r="M437" s="151" t="s">
        <v>1</v>
      </c>
      <c r="N437" s="152" t="s">
        <v>39</v>
      </c>
      <c r="O437" s="153">
        <v>0.115</v>
      </c>
      <c r="P437" s="153">
        <f t="shared" si="131"/>
        <v>1.1500000000000001</v>
      </c>
      <c r="Q437" s="153">
        <v>0</v>
      </c>
      <c r="R437" s="153">
        <f t="shared" si="132"/>
        <v>0</v>
      </c>
      <c r="S437" s="153">
        <v>1E-3</v>
      </c>
      <c r="T437" s="154">
        <f t="shared" si="133"/>
        <v>0.01</v>
      </c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R437" s="155" t="s">
        <v>245</v>
      </c>
      <c r="AT437" s="155" t="s">
        <v>184</v>
      </c>
      <c r="AU437" s="155" t="s">
        <v>86</v>
      </c>
      <c r="AY437" s="14" t="s">
        <v>182</v>
      </c>
      <c r="BE437" s="156">
        <f t="shared" si="134"/>
        <v>0</v>
      </c>
      <c r="BF437" s="156">
        <f t="shared" si="135"/>
        <v>0</v>
      </c>
      <c r="BG437" s="156">
        <f t="shared" si="136"/>
        <v>0</v>
      </c>
      <c r="BH437" s="156">
        <f t="shared" si="137"/>
        <v>0</v>
      </c>
      <c r="BI437" s="156">
        <f t="shared" si="138"/>
        <v>0</v>
      </c>
      <c r="BJ437" s="14" t="s">
        <v>86</v>
      </c>
      <c r="BK437" s="156">
        <f t="shared" si="139"/>
        <v>0</v>
      </c>
      <c r="BL437" s="14" t="s">
        <v>245</v>
      </c>
      <c r="BM437" s="155" t="s">
        <v>1277</v>
      </c>
    </row>
    <row r="438" spans="1:65" s="2" customFormat="1" ht="24" customHeight="1">
      <c r="A438" s="26"/>
      <c r="B438" s="143"/>
      <c r="C438" s="144" t="s">
        <v>1278</v>
      </c>
      <c r="D438" s="144" t="s">
        <v>184</v>
      </c>
      <c r="E438" s="145" t="s">
        <v>1279</v>
      </c>
      <c r="F438" s="146" t="s">
        <v>1280</v>
      </c>
      <c r="G438" s="147" t="s">
        <v>299</v>
      </c>
      <c r="H438" s="148">
        <v>4</v>
      </c>
      <c r="I438" s="149"/>
      <c r="J438" s="149">
        <f t="shared" si="130"/>
        <v>0</v>
      </c>
      <c r="K438" s="150"/>
      <c r="L438" s="27"/>
      <c r="M438" s="151" t="s">
        <v>1</v>
      </c>
      <c r="N438" s="152" t="s">
        <v>39</v>
      </c>
      <c r="O438" s="153">
        <v>0.156</v>
      </c>
      <c r="P438" s="153">
        <f t="shared" si="131"/>
        <v>0.624</v>
      </c>
      <c r="Q438" s="153">
        <v>0</v>
      </c>
      <c r="R438" s="153">
        <f t="shared" si="132"/>
        <v>0</v>
      </c>
      <c r="S438" s="153">
        <v>2E-3</v>
      </c>
      <c r="T438" s="154">
        <f t="shared" si="133"/>
        <v>8.0000000000000002E-3</v>
      </c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R438" s="155" t="s">
        <v>245</v>
      </c>
      <c r="AT438" s="155" t="s">
        <v>184</v>
      </c>
      <c r="AU438" s="155" t="s">
        <v>86</v>
      </c>
      <c r="AY438" s="14" t="s">
        <v>182</v>
      </c>
      <c r="BE438" s="156">
        <f t="shared" si="134"/>
        <v>0</v>
      </c>
      <c r="BF438" s="156">
        <f t="shared" si="135"/>
        <v>0</v>
      </c>
      <c r="BG438" s="156">
        <f t="shared" si="136"/>
        <v>0</v>
      </c>
      <c r="BH438" s="156">
        <f t="shared" si="137"/>
        <v>0</v>
      </c>
      <c r="BI438" s="156">
        <f t="shared" si="138"/>
        <v>0</v>
      </c>
      <c r="BJ438" s="14" t="s">
        <v>86</v>
      </c>
      <c r="BK438" s="156">
        <f t="shared" si="139"/>
        <v>0</v>
      </c>
      <c r="BL438" s="14" t="s">
        <v>245</v>
      </c>
      <c r="BM438" s="155" t="s">
        <v>1281</v>
      </c>
    </row>
    <row r="439" spans="1:65" s="2" customFormat="1" ht="24" customHeight="1">
      <c r="A439" s="26"/>
      <c r="B439" s="143"/>
      <c r="C439" s="144" t="s">
        <v>1282</v>
      </c>
      <c r="D439" s="144" t="s">
        <v>184</v>
      </c>
      <c r="E439" s="145" t="s">
        <v>1283</v>
      </c>
      <c r="F439" s="146" t="s">
        <v>1284</v>
      </c>
      <c r="G439" s="147" t="s">
        <v>299</v>
      </c>
      <c r="H439" s="148">
        <v>14</v>
      </c>
      <c r="I439" s="149"/>
      <c r="J439" s="149">
        <f t="shared" si="130"/>
        <v>0</v>
      </c>
      <c r="K439" s="150"/>
      <c r="L439" s="27"/>
      <c r="M439" s="151" t="s">
        <v>1</v>
      </c>
      <c r="N439" s="152" t="s">
        <v>39</v>
      </c>
      <c r="O439" s="153">
        <v>0.312</v>
      </c>
      <c r="P439" s="153">
        <f t="shared" si="131"/>
        <v>4.3680000000000003</v>
      </c>
      <c r="Q439" s="153">
        <v>0</v>
      </c>
      <c r="R439" s="153">
        <f t="shared" si="132"/>
        <v>0</v>
      </c>
      <c r="S439" s="153">
        <v>0</v>
      </c>
      <c r="T439" s="154">
        <f t="shared" si="133"/>
        <v>0</v>
      </c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R439" s="155" t="s">
        <v>245</v>
      </c>
      <c r="AT439" s="155" t="s">
        <v>184</v>
      </c>
      <c r="AU439" s="155" t="s">
        <v>86</v>
      </c>
      <c r="AY439" s="14" t="s">
        <v>182</v>
      </c>
      <c r="BE439" s="156">
        <f t="shared" si="134"/>
        <v>0</v>
      </c>
      <c r="BF439" s="156">
        <f t="shared" si="135"/>
        <v>0</v>
      </c>
      <c r="BG439" s="156">
        <f t="shared" si="136"/>
        <v>0</v>
      </c>
      <c r="BH439" s="156">
        <f t="shared" si="137"/>
        <v>0</v>
      </c>
      <c r="BI439" s="156">
        <f t="shared" si="138"/>
        <v>0</v>
      </c>
      <c r="BJ439" s="14" t="s">
        <v>86</v>
      </c>
      <c r="BK439" s="156">
        <f t="shared" si="139"/>
        <v>0</v>
      </c>
      <c r="BL439" s="14" t="s">
        <v>245</v>
      </c>
      <c r="BM439" s="155" t="s">
        <v>1285</v>
      </c>
    </row>
    <row r="440" spans="1:65" s="2" customFormat="1" ht="24" customHeight="1">
      <c r="A440" s="26"/>
      <c r="B440" s="143"/>
      <c r="C440" s="157" t="s">
        <v>1286</v>
      </c>
      <c r="D440" s="157" t="s">
        <v>246</v>
      </c>
      <c r="E440" s="158" t="s">
        <v>1287</v>
      </c>
      <c r="F440" s="159" t="s">
        <v>1288</v>
      </c>
      <c r="G440" s="160" t="s">
        <v>299</v>
      </c>
      <c r="H440" s="161">
        <v>14</v>
      </c>
      <c r="I440" s="162"/>
      <c r="J440" s="162">
        <f t="shared" si="130"/>
        <v>0</v>
      </c>
      <c r="K440" s="163"/>
      <c r="L440" s="164"/>
      <c r="M440" s="165" t="s">
        <v>1</v>
      </c>
      <c r="N440" s="166" t="s">
        <v>39</v>
      </c>
      <c r="O440" s="153">
        <v>0</v>
      </c>
      <c r="P440" s="153">
        <f t="shared" si="131"/>
        <v>0</v>
      </c>
      <c r="Q440" s="153">
        <v>2.9E-4</v>
      </c>
      <c r="R440" s="153">
        <f t="shared" si="132"/>
        <v>4.0600000000000002E-3</v>
      </c>
      <c r="S440" s="153">
        <v>0</v>
      </c>
      <c r="T440" s="154">
        <f t="shared" si="133"/>
        <v>0</v>
      </c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R440" s="155" t="s">
        <v>313</v>
      </c>
      <c r="AT440" s="155" t="s">
        <v>246</v>
      </c>
      <c r="AU440" s="155" t="s">
        <v>86</v>
      </c>
      <c r="AY440" s="14" t="s">
        <v>182</v>
      </c>
      <c r="BE440" s="156">
        <f t="shared" si="134"/>
        <v>0</v>
      </c>
      <c r="BF440" s="156">
        <f t="shared" si="135"/>
        <v>0</v>
      </c>
      <c r="BG440" s="156">
        <f t="shared" si="136"/>
        <v>0</v>
      </c>
      <c r="BH440" s="156">
        <f t="shared" si="137"/>
        <v>0</v>
      </c>
      <c r="BI440" s="156">
        <f t="shared" si="138"/>
        <v>0</v>
      </c>
      <c r="BJ440" s="14" t="s">
        <v>86</v>
      </c>
      <c r="BK440" s="156">
        <f t="shared" si="139"/>
        <v>0</v>
      </c>
      <c r="BL440" s="14" t="s">
        <v>245</v>
      </c>
      <c r="BM440" s="155" t="s">
        <v>1289</v>
      </c>
    </row>
    <row r="441" spans="1:65" s="2" customFormat="1" ht="24" customHeight="1">
      <c r="A441" s="26"/>
      <c r="B441" s="143"/>
      <c r="C441" s="144" t="s">
        <v>1290</v>
      </c>
      <c r="D441" s="144" t="s">
        <v>184</v>
      </c>
      <c r="E441" s="145" t="s">
        <v>1291</v>
      </c>
      <c r="F441" s="146" t="s">
        <v>1292</v>
      </c>
      <c r="G441" s="147" t="s">
        <v>299</v>
      </c>
      <c r="H441" s="148">
        <v>1</v>
      </c>
      <c r="I441" s="149"/>
      <c r="J441" s="149">
        <f t="shared" si="130"/>
        <v>0</v>
      </c>
      <c r="K441" s="150"/>
      <c r="L441" s="27"/>
      <c r="M441" s="151" t="s">
        <v>1</v>
      </c>
      <c r="N441" s="152" t="s">
        <v>39</v>
      </c>
      <c r="O441" s="153">
        <v>0.62405999999999995</v>
      </c>
      <c r="P441" s="153">
        <f t="shared" si="131"/>
        <v>0.62405999999999995</v>
      </c>
      <c r="Q441" s="153">
        <v>0</v>
      </c>
      <c r="R441" s="153">
        <f t="shared" si="132"/>
        <v>0</v>
      </c>
      <c r="S441" s="153">
        <v>0</v>
      </c>
      <c r="T441" s="154">
        <f t="shared" si="133"/>
        <v>0</v>
      </c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R441" s="155" t="s">
        <v>245</v>
      </c>
      <c r="AT441" s="155" t="s">
        <v>184</v>
      </c>
      <c r="AU441" s="155" t="s">
        <v>86</v>
      </c>
      <c r="AY441" s="14" t="s">
        <v>182</v>
      </c>
      <c r="BE441" s="156">
        <f t="shared" si="134"/>
        <v>0</v>
      </c>
      <c r="BF441" s="156">
        <f t="shared" si="135"/>
        <v>0</v>
      </c>
      <c r="BG441" s="156">
        <f t="shared" si="136"/>
        <v>0</v>
      </c>
      <c r="BH441" s="156">
        <f t="shared" si="137"/>
        <v>0</v>
      </c>
      <c r="BI441" s="156">
        <f t="shared" si="138"/>
        <v>0</v>
      </c>
      <c r="BJ441" s="14" t="s">
        <v>86</v>
      </c>
      <c r="BK441" s="156">
        <f t="shared" si="139"/>
        <v>0</v>
      </c>
      <c r="BL441" s="14" t="s">
        <v>245</v>
      </c>
      <c r="BM441" s="155" t="s">
        <v>1293</v>
      </c>
    </row>
    <row r="442" spans="1:65" s="2" customFormat="1" ht="24" customHeight="1">
      <c r="A442" s="26"/>
      <c r="B442" s="143"/>
      <c r="C442" s="157" t="s">
        <v>1294</v>
      </c>
      <c r="D442" s="157" t="s">
        <v>246</v>
      </c>
      <c r="E442" s="158" t="s">
        <v>1295</v>
      </c>
      <c r="F442" s="159" t="s">
        <v>1296</v>
      </c>
      <c r="G442" s="160" t="s">
        <v>299</v>
      </c>
      <c r="H442" s="161">
        <v>1</v>
      </c>
      <c r="I442" s="162"/>
      <c r="J442" s="162">
        <f t="shared" si="130"/>
        <v>0</v>
      </c>
      <c r="K442" s="163"/>
      <c r="L442" s="164"/>
      <c r="M442" s="165" t="s">
        <v>1</v>
      </c>
      <c r="N442" s="166" t="s">
        <v>39</v>
      </c>
      <c r="O442" s="153">
        <v>0</v>
      </c>
      <c r="P442" s="153">
        <f t="shared" si="131"/>
        <v>0</v>
      </c>
      <c r="Q442" s="153">
        <v>2.9E-4</v>
      </c>
      <c r="R442" s="153">
        <f t="shared" si="132"/>
        <v>2.9E-4</v>
      </c>
      <c r="S442" s="153">
        <v>0</v>
      </c>
      <c r="T442" s="154">
        <f t="shared" si="133"/>
        <v>0</v>
      </c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R442" s="155" t="s">
        <v>313</v>
      </c>
      <c r="AT442" s="155" t="s">
        <v>246</v>
      </c>
      <c r="AU442" s="155" t="s">
        <v>86</v>
      </c>
      <c r="AY442" s="14" t="s">
        <v>182</v>
      </c>
      <c r="BE442" s="156">
        <f t="shared" si="134"/>
        <v>0</v>
      </c>
      <c r="BF442" s="156">
        <f t="shared" si="135"/>
        <v>0</v>
      </c>
      <c r="BG442" s="156">
        <f t="shared" si="136"/>
        <v>0</v>
      </c>
      <c r="BH442" s="156">
        <f t="shared" si="137"/>
        <v>0</v>
      </c>
      <c r="BI442" s="156">
        <f t="shared" si="138"/>
        <v>0</v>
      </c>
      <c r="BJ442" s="14" t="s">
        <v>86</v>
      </c>
      <c r="BK442" s="156">
        <f t="shared" si="139"/>
        <v>0</v>
      </c>
      <c r="BL442" s="14" t="s">
        <v>245</v>
      </c>
      <c r="BM442" s="155" t="s">
        <v>1297</v>
      </c>
    </row>
    <row r="443" spans="1:65" s="2" customFormat="1" ht="24" customHeight="1">
      <c r="A443" s="26"/>
      <c r="B443" s="143"/>
      <c r="C443" s="144" t="s">
        <v>1298</v>
      </c>
      <c r="D443" s="144" t="s">
        <v>184</v>
      </c>
      <c r="E443" s="145" t="s">
        <v>1299</v>
      </c>
      <c r="F443" s="146" t="s">
        <v>1300</v>
      </c>
      <c r="G443" s="147" t="s">
        <v>299</v>
      </c>
      <c r="H443" s="148">
        <v>1</v>
      </c>
      <c r="I443" s="149"/>
      <c r="J443" s="149">
        <f t="shared" si="130"/>
        <v>0</v>
      </c>
      <c r="K443" s="150"/>
      <c r="L443" s="27"/>
      <c r="M443" s="151" t="s">
        <v>1</v>
      </c>
      <c r="N443" s="152" t="s">
        <v>39</v>
      </c>
      <c r="O443" s="153">
        <v>4.2076700000000002</v>
      </c>
      <c r="P443" s="153">
        <f t="shared" si="131"/>
        <v>4.2076700000000002</v>
      </c>
      <c r="Q443" s="153">
        <v>8.0000000000000007E-5</v>
      </c>
      <c r="R443" s="153">
        <f t="shared" si="132"/>
        <v>8.0000000000000007E-5</v>
      </c>
      <c r="S443" s="153">
        <v>0</v>
      </c>
      <c r="T443" s="154">
        <f t="shared" si="133"/>
        <v>0</v>
      </c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R443" s="155" t="s">
        <v>245</v>
      </c>
      <c r="AT443" s="155" t="s">
        <v>184</v>
      </c>
      <c r="AU443" s="155" t="s">
        <v>86</v>
      </c>
      <c r="AY443" s="14" t="s">
        <v>182</v>
      </c>
      <c r="BE443" s="156">
        <f t="shared" si="134"/>
        <v>0</v>
      </c>
      <c r="BF443" s="156">
        <f t="shared" si="135"/>
        <v>0</v>
      </c>
      <c r="BG443" s="156">
        <f t="shared" si="136"/>
        <v>0</v>
      </c>
      <c r="BH443" s="156">
        <f t="shared" si="137"/>
        <v>0</v>
      </c>
      <c r="BI443" s="156">
        <f t="shared" si="138"/>
        <v>0</v>
      </c>
      <c r="BJ443" s="14" t="s">
        <v>86</v>
      </c>
      <c r="BK443" s="156">
        <f t="shared" si="139"/>
        <v>0</v>
      </c>
      <c r="BL443" s="14" t="s">
        <v>245</v>
      </c>
      <c r="BM443" s="155" t="s">
        <v>1301</v>
      </c>
    </row>
    <row r="444" spans="1:65" s="2" customFormat="1" ht="27" customHeight="1">
      <c r="A444" s="26"/>
      <c r="B444" s="143"/>
      <c r="C444" s="157" t="s">
        <v>1302</v>
      </c>
      <c r="D444" s="157" t="s">
        <v>246</v>
      </c>
      <c r="E444" s="158" t="s">
        <v>1303</v>
      </c>
      <c r="F444" s="179" t="s">
        <v>2390</v>
      </c>
      <c r="G444" s="160" t="s">
        <v>299</v>
      </c>
      <c r="H444" s="161">
        <v>1</v>
      </c>
      <c r="I444" s="162"/>
      <c r="J444" s="162">
        <f t="shared" si="130"/>
        <v>0</v>
      </c>
      <c r="K444" s="163"/>
      <c r="L444" s="164"/>
      <c r="M444" s="165" t="s">
        <v>1</v>
      </c>
      <c r="N444" s="166" t="s">
        <v>39</v>
      </c>
      <c r="O444" s="153">
        <v>0</v>
      </c>
      <c r="P444" s="153">
        <f t="shared" si="131"/>
        <v>0</v>
      </c>
      <c r="Q444" s="153">
        <v>1.7999999999999999E-2</v>
      </c>
      <c r="R444" s="153">
        <f t="shared" si="132"/>
        <v>1.7999999999999999E-2</v>
      </c>
      <c r="S444" s="153">
        <v>0</v>
      </c>
      <c r="T444" s="154">
        <f t="shared" si="133"/>
        <v>0</v>
      </c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R444" s="155" t="s">
        <v>313</v>
      </c>
      <c r="AT444" s="155" t="s">
        <v>246</v>
      </c>
      <c r="AU444" s="155" t="s">
        <v>86</v>
      </c>
      <c r="AY444" s="14" t="s">
        <v>182</v>
      </c>
      <c r="BE444" s="156">
        <f t="shared" si="134"/>
        <v>0</v>
      </c>
      <c r="BF444" s="156">
        <f t="shared" si="135"/>
        <v>0</v>
      </c>
      <c r="BG444" s="156">
        <f t="shared" si="136"/>
        <v>0</v>
      </c>
      <c r="BH444" s="156">
        <f t="shared" si="137"/>
        <v>0</v>
      </c>
      <c r="BI444" s="156">
        <f t="shared" si="138"/>
        <v>0</v>
      </c>
      <c r="BJ444" s="14" t="s">
        <v>86</v>
      </c>
      <c r="BK444" s="156">
        <f t="shared" si="139"/>
        <v>0</v>
      </c>
      <c r="BL444" s="14" t="s">
        <v>245</v>
      </c>
      <c r="BM444" s="155" t="s">
        <v>1304</v>
      </c>
    </row>
    <row r="445" spans="1:65" s="2" customFormat="1" ht="24" customHeight="1">
      <c r="A445" s="26"/>
      <c r="B445" s="143"/>
      <c r="C445" s="144" t="s">
        <v>1305</v>
      </c>
      <c r="D445" s="144" t="s">
        <v>184</v>
      </c>
      <c r="E445" s="145" t="s">
        <v>1306</v>
      </c>
      <c r="F445" s="146" t="s">
        <v>1307</v>
      </c>
      <c r="G445" s="147" t="s">
        <v>299</v>
      </c>
      <c r="H445" s="148">
        <v>5</v>
      </c>
      <c r="I445" s="149"/>
      <c r="J445" s="149">
        <f t="shared" si="130"/>
        <v>0</v>
      </c>
      <c r="K445" s="150"/>
      <c r="L445" s="27"/>
      <c r="M445" s="151" t="s">
        <v>1</v>
      </c>
      <c r="N445" s="152" t="s">
        <v>39</v>
      </c>
      <c r="O445" s="153">
        <v>0.33868999999999999</v>
      </c>
      <c r="P445" s="153">
        <f t="shared" si="131"/>
        <v>1.6934499999999999</v>
      </c>
      <c r="Q445" s="153">
        <v>2.5000000000000001E-4</v>
      </c>
      <c r="R445" s="153">
        <f t="shared" si="132"/>
        <v>1.25E-3</v>
      </c>
      <c r="S445" s="153">
        <v>0</v>
      </c>
      <c r="T445" s="154">
        <f t="shared" si="133"/>
        <v>0</v>
      </c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R445" s="155" t="s">
        <v>245</v>
      </c>
      <c r="AT445" s="155" t="s">
        <v>184</v>
      </c>
      <c r="AU445" s="155" t="s">
        <v>86</v>
      </c>
      <c r="AY445" s="14" t="s">
        <v>182</v>
      </c>
      <c r="BE445" s="156">
        <f t="shared" si="134"/>
        <v>0</v>
      </c>
      <c r="BF445" s="156">
        <f t="shared" si="135"/>
        <v>0</v>
      </c>
      <c r="BG445" s="156">
        <f t="shared" si="136"/>
        <v>0</v>
      </c>
      <c r="BH445" s="156">
        <f t="shared" si="137"/>
        <v>0</v>
      </c>
      <c r="BI445" s="156">
        <f t="shared" si="138"/>
        <v>0</v>
      </c>
      <c r="BJ445" s="14" t="s">
        <v>86</v>
      </c>
      <c r="BK445" s="156">
        <f t="shared" si="139"/>
        <v>0</v>
      </c>
      <c r="BL445" s="14" t="s">
        <v>245</v>
      </c>
      <c r="BM445" s="155" t="s">
        <v>1308</v>
      </c>
    </row>
    <row r="446" spans="1:65" s="2" customFormat="1" ht="24" customHeight="1">
      <c r="A446" s="26"/>
      <c r="B446" s="143"/>
      <c r="C446" s="144" t="s">
        <v>1309</v>
      </c>
      <c r="D446" s="144" t="s">
        <v>184</v>
      </c>
      <c r="E446" s="145" t="s">
        <v>1310</v>
      </c>
      <c r="F446" s="146" t="s">
        <v>1311</v>
      </c>
      <c r="G446" s="147" t="s">
        <v>299</v>
      </c>
      <c r="H446" s="148">
        <v>1</v>
      </c>
      <c r="I446" s="149"/>
      <c r="J446" s="149">
        <f t="shared" ref="J446:J463" si="140">ROUND(I446*H446,2)</f>
        <v>0</v>
      </c>
      <c r="K446" s="150"/>
      <c r="L446" s="27"/>
      <c r="M446" s="151" t="s">
        <v>1</v>
      </c>
      <c r="N446" s="152" t="s">
        <v>39</v>
      </c>
      <c r="O446" s="153">
        <v>0.46184999999999998</v>
      </c>
      <c r="P446" s="153">
        <f t="shared" ref="P446:P463" si="141">O446*H446</f>
        <v>0.46184999999999998</v>
      </c>
      <c r="Q446" s="153">
        <v>2.5999999999999998E-4</v>
      </c>
      <c r="R446" s="153">
        <f t="shared" ref="R446:R463" si="142">Q446*H446</f>
        <v>2.5999999999999998E-4</v>
      </c>
      <c r="S446" s="153">
        <v>0</v>
      </c>
      <c r="T446" s="154">
        <f t="shared" ref="T446:T463" si="143">S446*H446</f>
        <v>0</v>
      </c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R446" s="155" t="s">
        <v>245</v>
      </c>
      <c r="AT446" s="155" t="s">
        <v>184</v>
      </c>
      <c r="AU446" s="155" t="s">
        <v>86</v>
      </c>
      <c r="AY446" s="14" t="s">
        <v>182</v>
      </c>
      <c r="BE446" s="156">
        <f t="shared" ref="BE446:BE463" si="144">IF(N446="základná",J446,0)</f>
        <v>0</v>
      </c>
      <c r="BF446" s="156">
        <f t="shared" ref="BF446:BF463" si="145">IF(N446="znížená",J446,0)</f>
        <v>0</v>
      </c>
      <c r="BG446" s="156">
        <f t="shared" ref="BG446:BG463" si="146">IF(N446="zákl. prenesená",J446,0)</f>
        <v>0</v>
      </c>
      <c r="BH446" s="156">
        <f t="shared" ref="BH446:BH463" si="147">IF(N446="zníž. prenesená",J446,0)</f>
        <v>0</v>
      </c>
      <c r="BI446" s="156">
        <f t="shared" ref="BI446:BI463" si="148">IF(N446="nulová",J446,0)</f>
        <v>0</v>
      </c>
      <c r="BJ446" s="14" t="s">
        <v>86</v>
      </c>
      <c r="BK446" s="156">
        <f t="shared" ref="BK446:BK463" si="149">ROUND(I446*H446,2)</f>
        <v>0</v>
      </c>
      <c r="BL446" s="14" t="s">
        <v>245</v>
      </c>
      <c r="BM446" s="155" t="s">
        <v>1312</v>
      </c>
    </row>
    <row r="447" spans="1:65" s="2" customFormat="1" ht="24" customHeight="1">
      <c r="A447" s="26"/>
      <c r="B447" s="143"/>
      <c r="C447" s="144" t="s">
        <v>1313</v>
      </c>
      <c r="D447" s="144" t="s">
        <v>184</v>
      </c>
      <c r="E447" s="145" t="s">
        <v>1314</v>
      </c>
      <c r="F447" s="146" t="s">
        <v>1315</v>
      </c>
      <c r="G447" s="147" t="s">
        <v>299</v>
      </c>
      <c r="H447" s="148">
        <v>5</v>
      </c>
      <c r="I447" s="149"/>
      <c r="J447" s="149">
        <f t="shared" si="140"/>
        <v>0</v>
      </c>
      <c r="K447" s="150"/>
      <c r="L447" s="27"/>
      <c r="M447" s="151" t="s">
        <v>1</v>
      </c>
      <c r="N447" s="152" t="s">
        <v>39</v>
      </c>
      <c r="O447" s="153">
        <v>0.62816000000000005</v>
      </c>
      <c r="P447" s="153">
        <f t="shared" si="141"/>
        <v>3.1408000000000005</v>
      </c>
      <c r="Q447" s="153">
        <v>2.9999999999999997E-4</v>
      </c>
      <c r="R447" s="153">
        <f t="shared" si="142"/>
        <v>1.4999999999999998E-3</v>
      </c>
      <c r="S447" s="153">
        <v>0</v>
      </c>
      <c r="T447" s="154">
        <f t="shared" si="143"/>
        <v>0</v>
      </c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R447" s="155" t="s">
        <v>245</v>
      </c>
      <c r="AT447" s="155" t="s">
        <v>184</v>
      </c>
      <c r="AU447" s="155" t="s">
        <v>86</v>
      </c>
      <c r="AY447" s="14" t="s">
        <v>182</v>
      </c>
      <c r="BE447" s="156">
        <f t="shared" si="144"/>
        <v>0</v>
      </c>
      <c r="BF447" s="156">
        <f t="shared" si="145"/>
        <v>0</v>
      </c>
      <c r="BG447" s="156">
        <f t="shared" si="146"/>
        <v>0</v>
      </c>
      <c r="BH447" s="156">
        <f t="shared" si="147"/>
        <v>0</v>
      </c>
      <c r="BI447" s="156">
        <f t="shared" si="148"/>
        <v>0</v>
      </c>
      <c r="BJ447" s="14" t="s">
        <v>86</v>
      </c>
      <c r="BK447" s="156">
        <f t="shared" si="149"/>
        <v>0</v>
      </c>
      <c r="BL447" s="14" t="s">
        <v>245</v>
      </c>
      <c r="BM447" s="155" t="s">
        <v>1316</v>
      </c>
    </row>
    <row r="448" spans="1:65" s="2" customFormat="1" ht="24" customHeight="1">
      <c r="A448" s="26"/>
      <c r="B448" s="143"/>
      <c r="C448" s="157" t="s">
        <v>1317</v>
      </c>
      <c r="D448" s="157" t="s">
        <v>246</v>
      </c>
      <c r="E448" s="158" t="s">
        <v>1318</v>
      </c>
      <c r="F448" s="159" t="s">
        <v>1319</v>
      </c>
      <c r="G448" s="160" t="s">
        <v>198</v>
      </c>
      <c r="H448" s="161">
        <v>14.7</v>
      </c>
      <c r="I448" s="162"/>
      <c r="J448" s="162">
        <f t="shared" si="140"/>
        <v>0</v>
      </c>
      <c r="K448" s="163"/>
      <c r="L448" s="164"/>
      <c r="M448" s="165" t="s">
        <v>1</v>
      </c>
      <c r="N448" s="166" t="s">
        <v>39</v>
      </c>
      <c r="O448" s="153">
        <v>0</v>
      </c>
      <c r="P448" s="153">
        <f t="shared" si="141"/>
        <v>0</v>
      </c>
      <c r="Q448" s="153">
        <v>1.14E-3</v>
      </c>
      <c r="R448" s="153">
        <f t="shared" si="142"/>
        <v>1.6757999999999999E-2</v>
      </c>
      <c r="S448" s="153">
        <v>0</v>
      </c>
      <c r="T448" s="154">
        <f t="shared" si="143"/>
        <v>0</v>
      </c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R448" s="155" t="s">
        <v>313</v>
      </c>
      <c r="AT448" s="155" t="s">
        <v>246</v>
      </c>
      <c r="AU448" s="155" t="s">
        <v>86</v>
      </c>
      <c r="AY448" s="14" t="s">
        <v>182</v>
      </c>
      <c r="BE448" s="156">
        <f t="shared" si="144"/>
        <v>0</v>
      </c>
      <c r="BF448" s="156">
        <f t="shared" si="145"/>
        <v>0</v>
      </c>
      <c r="BG448" s="156">
        <f t="shared" si="146"/>
        <v>0</v>
      </c>
      <c r="BH448" s="156">
        <f t="shared" si="147"/>
        <v>0</v>
      </c>
      <c r="BI448" s="156">
        <f t="shared" si="148"/>
        <v>0</v>
      </c>
      <c r="BJ448" s="14" t="s">
        <v>86</v>
      </c>
      <c r="BK448" s="156">
        <f t="shared" si="149"/>
        <v>0</v>
      </c>
      <c r="BL448" s="14" t="s">
        <v>245</v>
      </c>
      <c r="BM448" s="155" t="s">
        <v>1320</v>
      </c>
    </row>
    <row r="449" spans="1:65" s="2" customFormat="1" ht="24" customHeight="1">
      <c r="A449" s="26"/>
      <c r="B449" s="143"/>
      <c r="C449" s="157" t="s">
        <v>1321</v>
      </c>
      <c r="D449" s="157" t="s">
        <v>246</v>
      </c>
      <c r="E449" s="158" t="s">
        <v>1322</v>
      </c>
      <c r="F449" s="159" t="s">
        <v>1323</v>
      </c>
      <c r="G449" s="160" t="s">
        <v>299</v>
      </c>
      <c r="H449" s="161">
        <v>11</v>
      </c>
      <c r="I449" s="162"/>
      <c r="J449" s="162">
        <f t="shared" si="140"/>
        <v>0</v>
      </c>
      <c r="K449" s="163"/>
      <c r="L449" s="164"/>
      <c r="M449" s="165" t="s">
        <v>1</v>
      </c>
      <c r="N449" s="166" t="s">
        <v>39</v>
      </c>
      <c r="O449" s="153">
        <v>0</v>
      </c>
      <c r="P449" s="153">
        <f t="shared" si="141"/>
        <v>0</v>
      </c>
      <c r="Q449" s="153">
        <v>1E-4</v>
      </c>
      <c r="R449" s="153">
        <f t="shared" si="142"/>
        <v>1.1000000000000001E-3</v>
      </c>
      <c r="S449" s="153">
        <v>0</v>
      </c>
      <c r="T449" s="154">
        <f t="shared" si="143"/>
        <v>0</v>
      </c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R449" s="155" t="s">
        <v>313</v>
      </c>
      <c r="AT449" s="155" t="s">
        <v>246</v>
      </c>
      <c r="AU449" s="155" t="s">
        <v>86</v>
      </c>
      <c r="AY449" s="14" t="s">
        <v>182</v>
      </c>
      <c r="BE449" s="156">
        <f t="shared" si="144"/>
        <v>0</v>
      </c>
      <c r="BF449" s="156">
        <f t="shared" si="145"/>
        <v>0</v>
      </c>
      <c r="BG449" s="156">
        <f t="shared" si="146"/>
        <v>0</v>
      </c>
      <c r="BH449" s="156">
        <f t="shared" si="147"/>
        <v>0</v>
      </c>
      <c r="BI449" s="156">
        <f t="shared" si="148"/>
        <v>0</v>
      </c>
      <c r="BJ449" s="14" t="s">
        <v>86</v>
      </c>
      <c r="BK449" s="156">
        <f t="shared" si="149"/>
        <v>0</v>
      </c>
      <c r="BL449" s="14" t="s">
        <v>245</v>
      </c>
      <c r="BM449" s="155" t="s">
        <v>1324</v>
      </c>
    </row>
    <row r="450" spans="1:65" s="2" customFormat="1" ht="16.5" customHeight="1">
      <c r="A450" s="26"/>
      <c r="B450" s="143"/>
      <c r="C450" s="144" t="s">
        <v>1325</v>
      </c>
      <c r="D450" s="144" t="s">
        <v>184</v>
      </c>
      <c r="E450" s="145" t="s">
        <v>1326</v>
      </c>
      <c r="F450" s="146" t="s">
        <v>1327</v>
      </c>
      <c r="G450" s="147" t="s">
        <v>299</v>
      </c>
      <c r="H450" s="148">
        <v>14</v>
      </c>
      <c r="I450" s="149"/>
      <c r="J450" s="149">
        <f t="shared" si="140"/>
        <v>0</v>
      </c>
      <c r="K450" s="150"/>
      <c r="L450" s="27"/>
      <c r="M450" s="151" t="s">
        <v>1</v>
      </c>
      <c r="N450" s="152" t="s">
        <v>39</v>
      </c>
      <c r="O450" s="153">
        <v>0.25600000000000001</v>
      </c>
      <c r="P450" s="153">
        <f t="shared" si="141"/>
        <v>3.5840000000000001</v>
      </c>
      <c r="Q450" s="153">
        <v>1.0000000000000001E-5</v>
      </c>
      <c r="R450" s="153">
        <f t="shared" si="142"/>
        <v>1.4000000000000001E-4</v>
      </c>
      <c r="S450" s="153">
        <v>0</v>
      </c>
      <c r="T450" s="154">
        <f t="shared" si="143"/>
        <v>0</v>
      </c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R450" s="155" t="s">
        <v>245</v>
      </c>
      <c r="AT450" s="155" t="s">
        <v>184</v>
      </c>
      <c r="AU450" s="155" t="s">
        <v>86</v>
      </c>
      <c r="AY450" s="14" t="s">
        <v>182</v>
      </c>
      <c r="BE450" s="156">
        <f t="shared" si="144"/>
        <v>0</v>
      </c>
      <c r="BF450" s="156">
        <f t="shared" si="145"/>
        <v>0</v>
      </c>
      <c r="BG450" s="156">
        <f t="shared" si="146"/>
        <v>0</v>
      </c>
      <c r="BH450" s="156">
        <f t="shared" si="147"/>
        <v>0</v>
      </c>
      <c r="BI450" s="156">
        <f t="shared" si="148"/>
        <v>0</v>
      </c>
      <c r="BJ450" s="14" t="s">
        <v>86</v>
      </c>
      <c r="BK450" s="156">
        <f t="shared" si="149"/>
        <v>0</v>
      </c>
      <c r="BL450" s="14" t="s">
        <v>245</v>
      </c>
      <c r="BM450" s="155" t="s">
        <v>1328</v>
      </c>
    </row>
    <row r="451" spans="1:65" s="2" customFormat="1" ht="16.5" customHeight="1">
      <c r="A451" s="26"/>
      <c r="B451" s="143"/>
      <c r="C451" s="157" t="s">
        <v>1329</v>
      </c>
      <c r="D451" s="157" t="s">
        <v>246</v>
      </c>
      <c r="E451" s="158" t="s">
        <v>1330</v>
      </c>
      <c r="F451" s="159" t="s">
        <v>1331</v>
      </c>
      <c r="G451" s="160" t="s">
        <v>299</v>
      </c>
      <c r="H451" s="161">
        <v>9</v>
      </c>
      <c r="I451" s="162"/>
      <c r="J451" s="162">
        <f t="shared" si="140"/>
        <v>0</v>
      </c>
      <c r="K451" s="163"/>
      <c r="L451" s="164"/>
      <c r="M451" s="165" t="s">
        <v>1</v>
      </c>
      <c r="N451" s="166" t="s">
        <v>39</v>
      </c>
      <c r="O451" s="153">
        <v>0</v>
      </c>
      <c r="P451" s="153">
        <f t="shared" si="141"/>
        <v>0</v>
      </c>
      <c r="Q451" s="153">
        <v>1.8500000000000001E-3</v>
      </c>
      <c r="R451" s="153">
        <f t="shared" si="142"/>
        <v>1.6650000000000002E-2</v>
      </c>
      <c r="S451" s="153">
        <v>0</v>
      </c>
      <c r="T451" s="154">
        <f t="shared" si="143"/>
        <v>0</v>
      </c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R451" s="155" t="s">
        <v>313</v>
      </c>
      <c r="AT451" s="155" t="s">
        <v>246</v>
      </c>
      <c r="AU451" s="155" t="s">
        <v>86</v>
      </c>
      <c r="AY451" s="14" t="s">
        <v>182</v>
      </c>
      <c r="BE451" s="156">
        <f t="shared" si="144"/>
        <v>0</v>
      </c>
      <c r="BF451" s="156">
        <f t="shared" si="145"/>
        <v>0</v>
      </c>
      <c r="BG451" s="156">
        <f t="shared" si="146"/>
        <v>0</v>
      </c>
      <c r="BH451" s="156">
        <f t="shared" si="147"/>
        <v>0</v>
      </c>
      <c r="BI451" s="156">
        <f t="shared" si="148"/>
        <v>0</v>
      </c>
      <c r="BJ451" s="14" t="s">
        <v>86</v>
      </c>
      <c r="BK451" s="156">
        <f t="shared" si="149"/>
        <v>0</v>
      </c>
      <c r="BL451" s="14" t="s">
        <v>245</v>
      </c>
      <c r="BM451" s="155" t="s">
        <v>1332</v>
      </c>
    </row>
    <row r="452" spans="1:65" s="2" customFormat="1" ht="16.5" customHeight="1">
      <c r="A452" s="26"/>
      <c r="B452" s="143"/>
      <c r="C452" s="157" t="s">
        <v>1333</v>
      </c>
      <c r="D452" s="157" t="s">
        <v>246</v>
      </c>
      <c r="E452" s="158" t="s">
        <v>1334</v>
      </c>
      <c r="F452" s="159" t="s">
        <v>1335</v>
      </c>
      <c r="G452" s="160" t="s">
        <v>299</v>
      </c>
      <c r="H452" s="161">
        <v>5</v>
      </c>
      <c r="I452" s="162"/>
      <c r="J452" s="162">
        <f t="shared" si="140"/>
        <v>0</v>
      </c>
      <c r="K452" s="163"/>
      <c r="L452" s="164"/>
      <c r="M452" s="165" t="s">
        <v>1</v>
      </c>
      <c r="N452" s="166" t="s">
        <v>39</v>
      </c>
      <c r="O452" s="153">
        <v>0</v>
      </c>
      <c r="P452" s="153">
        <f t="shared" si="141"/>
        <v>0</v>
      </c>
      <c r="Q452" s="153">
        <v>1.6199999999999999E-3</v>
      </c>
      <c r="R452" s="153">
        <f t="shared" si="142"/>
        <v>8.0999999999999996E-3</v>
      </c>
      <c r="S452" s="153">
        <v>0</v>
      </c>
      <c r="T452" s="154">
        <f t="shared" si="143"/>
        <v>0</v>
      </c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R452" s="155" t="s">
        <v>313</v>
      </c>
      <c r="AT452" s="155" t="s">
        <v>246</v>
      </c>
      <c r="AU452" s="155" t="s">
        <v>86</v>
      </c>
      <c r="AY452" s="14" t="s">
        <v>182</v>
      </c>
      <c r="BE452" s="156">
        <f t="shared" si="144"/>
        <v>0</v>
      </c>
      <c r="BF452" s="156">
        <f t="shared" si="145"/>
        <v>0</v>
      </c>
      <c r="BG452" s="156">
        <f t="shared" si="146"/>
        <v>0</v>
      </c>
      <c r="BH452" s="156">
        <f t="shared" si="147"/>
        <v>0</v>
      </c>
      <c r="BI452" s="156">
        <f t="shared" si="148"/>
        <v>0</v>
      </c>
      <c r="BJ452" s="14" t="s">
        <v>86</v>
      </c>
      <c r="BK452" s="156">
        <f t="shared" si="149"/>
        <v>0</v>
      </c>
      <c r="BL452" s="14" t="s">
        <v>245</v>
      </c>
      <c r="BM452" s="155" t="s">
        <v>1336</v>
      </c>
    </row>
    <row r="453" spans="1:65" s="2" customFormat="1" ht="16.5" customHeight="1">
      <c r="A453" s="26"/>
      <c r="B453" s="143"/>
      <c r="C453" s="144" t="s">
        <v>1337</v>
      </c>
      <c r="D453" s="144" t="s">
        <v>184</v>
      </c>
      <c r="E453" s="145" t="s">
        <v>1338</v>
      </c>
      <c r="F453" s="146" t="s">
        <v>1339</v>
      </c>
      <c r="G453" s="147" t="s">
        <v>299</v>
      </c>
      <c r="H453" s="148">
        <v>1</v>
      </c>
      <c r="I453" s="149"/>
      <c r="J453" s="149">
        <f t="shared" si="140"/>
        <v>0</v>
      </c>
      <c r="K453" s="150"/>
      <c r="L453" s="27"/>
      <c r="M453" s="151" t="s">
        <v>1</v>
      </c>
      <c r="N453" s="152" t="s">
        <v>39</v>
      </c>
      <c r="O453" s="153">
        <v>0.34012999999999999</v>
      </c>
      <c r="P453" s="153">
        <f t="shared" si="141"/>
        <v>0.34012999999999999</v>
      </c>
      <c r="Q453" s="153">
        <v>3.0000000000000001E-5</v>
      </c>
      <c r="R453" s="153">
        <f t="shared" si="142"/>
        <v>3.0000000000000001E-5</v>
      </c>
      <c r="S453" s="153">
        <v>0</v>
      </c>
      <c r="T453" s="154">
        <f t="shared" si="143"/>
        <v>0</v>
      </c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R453" s="155" t="s">
        <v>245</v>
      </c>
      <c r="AT453" s="155" t="s">
        <v>184</v>
      </c>
      <c r="AU453" s="155" t="s">
        <v>86</v>
      </c>
      <c r="AY453" s="14" t="s">
        <v>182</v>
      </c>
      <c r="BE453" s="156">
        <f t="shared" si="144"/>
        <v>0</v>
      </c>
      <c r="BF453" s="156">
        <f t="shared" si="145"/>
        <v>0</v>
      </c>
      <c r="BG453" s="156">
        <f t="shared" si="146"/>
        <v>0</v>
      </c>
      <c r="BH453" s="156">
        <f t="shared" si="147"/>
        <v>0</v>
      </c>
      <c r="BI453" s="156">
        <f t="shared" si="148"/>
        <v>0</v>
      </c>
      <c r="BJ453" s="14" t="s">
        <v>86</v>
      </c>
      <c r="BK453" s="156">
        <f t="shared" si="149"/>
        <v>0</v>
      </c>
      <c r="BL453" s="14" t="s">
        <v>245</v>
      </c>
      <c r="BM453" s="155" t="s">
        <v>1340</v>
      </c>
    </row>
    <row r="454" spans="1:65" s="2" customFormat="1" ht="16.5" customHeight="1">
      <c r="A454" s="26"/>
      <c r="B454" s="143"/>
      <c r="C454" s="157" t="s">
        <v>1341</v>
      </c>
      <c r="D454" s="157" t="s">
        <v>246</v>
      </c>
      <c r="E454" s="158" t="s">
        <v>1342</v>
      </c>
      <c r="F454" s="159" t="s">
        <v>1343</v>
      </c>
      <c r="G454" s="160" t="s">
        <v>299</v>
      </c>
      <c r="H454" s="161">
        <v>1</v>
      </c>
      <c r="I454" s="162"/>
      <c r="J454" s="162">
        <f t="shared" si="140"/>
        <v>0</v>
      </c>
      <c r="K454" s="163"/>
      <c r="L454" s="164"/>
      <c r="M454" s="165" t="s">
        <v>1</v>
      </c>
      <c r="N454" s="166" t="s">
        <v>39</v>
      </c>
      <c r="O454" s="153">
        <v>0</v>
      </c>
      <c r="P454" s="153">
        <f t="shared" si="141"/>
        <v>0</v>
      </c>
      <c r="Q454" s="153">
        <v>3.3500000000000001E-3</v>
      </c>
      <c r="R454" s="153">
        <f t="shared" si="142"/>
        <v>3.3500000000000001E-3</v>
      </c>
      <c r="S454" s="153">
        <v>0</v>
      </c>
      <c r="T454" s="154">
        <f t="shared" si="143"/>
        <v>0</v>
      </c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R454" s="155" t="s">
        <v>313</v>
      </c>
      <c r="AT454" s="155" t="s">
        <v>246</v>
      </c>
      <c r="AU454" s="155" t="s">
        <v>86</v>
      </c>
      <c r="AY454" s="14" t="s">
        <v>182</v>
      </c>
      <c r="BE454" s="156">
        <f t="shared" si="144"/>
        <v>0</v>
      </c>
      <c r="BF454" s="156">
        <f t="shared" si="145"/>
        <v>0</v>
      </c>
      <c r="BG454" s="156">
        <f t="shared" si="146"/>
        <v>0</v>
      </c>
      <c r="BH454" s="156">
        <f t="shared" si="147"/>
        <v>0</v>
      </c>
      <c r="BI454" s="156">
        <f t="shared" si="148"/>
        <v>0</v>
      </c>
      <c r="BJ454" s="14" t="s">
        <v>86</v>
      </c>
      <c r="BK454" s="156">
        <f t="shared" si="149"/>
        <v>0</v>
      </c>
      <c r="BL454" s="14" t="s">
        <v>245</v>
      </c>
      <c r="BM454" s="155" t="s">
        <v>1344</v>
      </c>
    </row>
    <row r="455" spans="1:65" s="2" customFormat="1" ht="24" customHeight="1">
      <c r="A455" s="26"/>
      <c r="B455" s="143"/>
      <c r="C455" s="144" t="s">
        <v>1345</v>
      </c>
      <c r="D455" s="144" t="s">
        <v>184</v>
      </c>
      <c r="E455" s="145" t="s">
        <v>1346</v>
      </c>
      <c r="F455" s="146" t="s">
        <v>1347</v>
      </c>
      <c r="G455" s="147" t="s">
        <v>299</v>
      </c>
      <c r="H455" s="148">
        <v>5</v>
      </c>
      <c r="I455" s="149"/>
      <c r="J455" s="149">
        <f t="shared" si="140"/>
        <v>0</v>
      </c>
      <c r="K455" s="150"/>
      <c r="L455" s="27"/>
      <c r="M455" s="151" t="s">
        <v>1</v>
      </c>
      <c r="N455" s="152" t="s">
        <v>39</v>
      </c>
      <c r="O455" s="153">
        <v>2.5510000000000002</v>
      </c>
      <c r="P455" s="153">
        <f t="shared" si="141"/>
        <v>12.755000000000001</v>
      </c>
      <c r="Q455" s="153">
        <v>4.4999999999999999E-4</v>
      </c>
      <c r="R455" s="153">
        <f t="shared" si="142"/>
        <v>2.2499999999999998E-3</v>
      </c>
      <c r="S455" s="153">
        <v>0</v>
      </c>
      <c r="T455" s="154">
        <f t="shared" si="143"/>
        <v>0</v>
      </c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R455" s="155" t="s">
        <v>245</v>
      </c>
      <c r="AT455" s="155" t="s">
        <v>184</v>
      </c>
      <c r="AU455" s="155" t="s">
        <v>86</v>
      </c>
      <c r="AY455" s="14" t="s">
        <v>182</v>
      </c>
      <c r="BE455" s="156">
        <f t="shared" si="144"/>
        <v>0</v>
      </c>
      <c r="BF455" s="156">
        <f t="shared" si="145"/>
        <v>0</v>
      </c>
      <c r="BG455" s="156">
        <f t="shared" si="146"/>
        <v>0</v>
      </c>
      <c r="BH455" s="156">
        <f t="shared" si="147"/>
        <v>0</v>
      </c>
      <c r="BI455" s="156">
        <f t="shared" si="148"/>
        <v>0</v>
      </c>
      <c r="BJ455" s="14" t="s">
        <v>86</v>
      </c>
      <c r="BK455" s="156">
        <f t="shared" si="149"/>
        <v>0</v>
      </c>
      <c r="BL455" s="14" t="s">
        <v>245</v>
      </c>
      <c r="BM455" s="155" t="s">
        <v>1348</v>
      </c>
    </row>
    <row r="456" spans="1:65" s="2" customFormat="1" ht="36" customHeight="1">
      <c r="A456" s="26"/>
      <c r="B456" s="143"/>
      <c r="C456" s="157" t="s">
        <v>1349</v>
      </c>
      <c r="D456" s="157" t="s">
        <v>246</v>
      </c>
      <c r="E456" s="158" t="s">
        <v>1350</v>
      </c>
      <c r="F456" s="159" t="s">
        <v>1351</v>
      </c>
      <c r="G456" s="160" t="s">
        <v>299</v>
      </c>
      <c r="H456" s="161">
        <v>5</v>
      </c>
      <c r="I456" s="162"/>
      <c r="J456" s="162">
        <f t="shared" si="140"/>
        <v>0</v>
      </c>
      <c r="K456" s="163"/>
      <c r="L456" s="164"/>
      <c r="M456" s="165" t="s">
        <v>1</v>
      </c>
      <c r="N456" s="166" t="s">
        <v>39</v>
      </c>
      <c r="O456" s="153">
        <v>0</v>
      </c>
      <c r="P456" s="153">
        <f t="shared" si="141"/>
        <v>0</v>
      </c>
      <c r="Q456" s="153">
        <v>1.4999999999999999E-2</v>
      </c>
      <c r="R456" s="153">
        <f t="shared" si="142"/>
        <v>7.4999999999999997E-2</v>
      </c>
      <c r="S456" s="153">
        <v>0</v>
      </c>
      <c r="T456" s="154">
        <f t="shared" si="143"/>
        <v>0</v>
      </c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R456" s="155" t="s">
        <v>313</v>
      </c>
      <c r="AT456" s="155" t="s">
        <v>246</v>
      </c>
      <c r="AU456" s="155" t="s">
        <v>86</v>
      </c>
      <c r="AY456" s="14" t="s">
        <v>182</v>
      </c>
      <c r="BE456" s="156">
        <f t="shared" si="144"/>
        <v>0</v>
      </c>
      <c r="BF456" s="156">
        <f t="shared" si="145"/>
        <v>0</v>
      </c>
      <c r="BG456" s="156">
        <f t="shared" si="146"/>
        <v>0</v>
      </c>
      <c r="BH456" s="156">
        <f t="shared" si="147"/>
        <v>0</v>
      </c>
      <c r="BI456" s="156">
        <f t="shared" si="148"/>
        <v>0</v>
      </c>
      <c r="BJ456" s="14" t="s">
        <v>86</v>
      </c>
      <c r="BK456" s="156">
        <f t="shared" si="149"/>
        <v>0</v>
      </c>
      <c r="BL456" s="14" t="s">
        <v>245</v>
      </c>
      <c r="BM456" s="155" t="s">
        <v>1352</v>
      </c>
    </row>
    <row r="457" spans="1:65" s="2" customFormat="1" ht="24" customHeight="1">
      <c r="A457" s="26"/>
      <c r="B457" s="143"/>
      <c r="C457" s="144" t="s">
        <v>1353</v>
      </c>
      <c r="D457" s="144" t="s">
        <v>184</v>
      </c>
      <c r="E457" s="145" t="s">
        <v>1354</v>
      </c>
      <c r="F457" s="173" t="s">
        <v>1355</v>
      </c>
      <c r="G457" s="147" t="s">
        <v>299</v>
      </c>
      <c r="H457" s="148">
        <v>10</v>
      </c>
      <c r="I457" s="149"/>
      <c r="J457" s="149">
        <f t="shared" si="140"/>
        <v>0</v>
      </c>
      <c r="K457" s="150"/>
      <c r="L457" s="27"/>
      <c r="M457" s="151" t="s">
        <v>1</v>
      </c>
      <c r="N457" s="152" t="s">
        <v>39</v>
      </c>
      <c r="O457" s="153">
        <v>2.8719999999999999</v>
      </c>
      <c r="P457" s="153">
        <f t="shared" si="141"/>
        <v>28.72</v>
      </c>
      <c r="Q457" s="153">
        <v>1.06E-3</v>
      </c>
      <c r="R457" s="153">
        <f t="shared" si="142"/>
        <v>1.06E-2</v>
      </c>
      <c r="S457" s="153">
        <v>0</v>
      </c>
      <c r="T457" s="154">
        <f t="shared" si="143"/>
        <v>0</v>
      </c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R457" s="155" t="s">
        <v>245</v>
      </c>
      <c r="AT457" s="155" t="s">
        <v>184</v>
      </c>
      <c r="AU457" s="155" t="s">
        <v>86</v>
      </c>
      <c r="AY457" s="14" t="s">
        <v>182</v>
      </c>
      <c r="BE457" s="156">
        <f t="shared" si="144"/>
        <v>0</v>
      </c>
      <c r="BF457" s="156">
        <f t="shared" si="145"/>
        <v>0</v>
      </c>
      <c r="BG457" s="156">
        <f t="shared" si="146"/>
        <v>0</v>
      </c>
      <c r="BH457" s="156">
        <f t="shared" si="147"/>
        <v>0</v>
      </c>
      <c r="BI457" s="156">
        <f t="shared" si="148"/>
        <v>0</v>
      </c>
      <c r="BJ457" s="14" t="s">
        <v>86</v>
      </c>
      <c r="BK457" s="156">
        <f t="shared" si="149"/>
        <v>0</v>
      </c>
      <c r="BL457" s="14" t="s">
        <v>245</v>
      </c>
      <c r="BM457" s="155" t="s">
        <v>1356</v>
      </c>
    </row>
    <row r="458" spans="1:65" s="2" customFormat="1" ht="36" customHeight="1">
      <c r="A458" s="26"/>
      <c r="B458" s="143"/>
      <c r="C458" s="157" t="s">
        <v>1357</v>
      </c>
      <c r="D458" s="157" t="s">
        <v>246</v>
      </c>
      <c r="E458" s="158" t="s">
        <v>1358</v>
      </c>
      <c r="F458" s="174" t="s">
        <v>1359</v>
      </c>
      <c r="G458" s="160" t="s">
        <v>299</v>
      </c>
      <c r="H458" s="161">
        <v>10</v>
      </c>
      <c r="I458" s="162"/>
      <c r="J458" s="162">
        <f t="shared" si="140"/>
        <v>0</v>
      </c>
      <c r="K458" s="163"/>
      <c r="L458" s="164"/>
      <c r="M458" s="165" t="s">
        <v>1</v>
      </c>
      <c r="N458" s="166" t="s">
        <v>39</v>
      </c>
      <c r="O458" s="153">
        <v>0</v>
      </c>
      <c r="P458" s="153">
        <f t="shared" si="141"/>
        <v>0</v>
      </c>
      <c r="Q458" s="153">
        <v>1.4999999999999999E-2</v>
      </c>
      <c r="R458" s="153">
        <f t="shared" si="142"/>
        <v>0.15</v>
      </c>
      <c r="S458" s="153">
        <v>0</v>
      </c>
      <c r="T458" s="154">
        <f t="shared" si="143"/>
        <v>0</v>
      </c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R458" s="155" t="s">
        <v>313</v>
      </c>
      <c r="AT458" s="155" t="s">
        <v>246</v>
      </c>
      <c r="AU458" s="155" t="s">
        <v>86</v>
      </c>
      <c r="AY458" s="14" t="s">
        <v>182</v>
      </c>
      <c r="BE458" s="156">
        <f t="shared" si="144"/>
        <v>0</v>
      </c>
      <c r="BF458" s="156">
        <f t="shared" si="145"/>
        <v>0</v>
      </c>
      <c r="BG458" s="156">
        <f t="shared" si="146"/>
        <v>0</v>
      </c>
      <c r="BH458" s="156">
        <f t="shared" si="147"/>
        <v>0</v>
      </c>
      <c r="BI458" s="156">
        <f t="shared" si="148"/>
        <v>0</v>
      </c>
      <c r="BJ458" s="14" t="s">
        <v>86</v>
      </c>
      <c r="BK458" s="156">
        <f t="shared" si="149"/>
        <v>0</v>
      </c>
      <c r="BL458" s="14" t="s">
        <v>245</v>
      </c>
      <c r="BM458" s="155" t="s">
        <v>1360</v>
      </c>
    </row>
    <row r="459" spans="1:65" s="2" customFormat="1" ht="24" customHeight="1">
      <c r="A459" s="26"/>
      <c r="B459" s="143"/>
      <c r="C459" s="144" t="s">
        <v>1361</v>
      </c>
      <c r="D459" s="144" t="s">
        <v>184</v>
      </c>
      <c r="E459" s="145" t="s">
        <v>1362</v>
      </c>
      <c r="F459" s="146" t="s">
        <v>1363</v>
      </c>
      <c r="G459" s="147" t="s">
        <v>299</v>
      </c>
      <c r="H459" s="148">
        <v>1</v>
      </c>
      <c r="I459" s="149"/>
      <c r="J459" s="149">
        <f t="shared" si="140"/>
        <v>0</v>
      </c>
      <c r="K459" s="150"/>
      <c r="L459" s="27"/>
      <c r="M459" s="151" t="s">
        <v>1</v>
      </c>
      <c r="N459" s="152" t="s">
        <v>39</v>
      </c>
      <c r="O459" s="153">
        <v>2.83182</v>
      </c>
      <c r="P459" s="153">
        <f t="shared" si="141"/>
        <v>2.83182</v>
      </c>
      <c r="Q459" s="153">
        <v>5.0000000000000001E-4</v>
      </c>
      <c r="R459" s="153">
        <f t="shared" si="142"/>
        <v>5.0000000000000001E-4</v>
      </c>
      <c r="S459" s="153">
        <v>0</v>
      </c>
      <c r="T459" s="154">
        <f t="shared" si="143"/>
        <v>0</v>
      </c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R459" s="155" t="s">
        <v>245</v>
      </c>
      <c r="AT459" s="155" t="s">
        <v>184</v>
      </c>
      <c r="AU459" s="155" t="s">
        <v>86</v>
      </c>
      <c r="AY459" s="14" t="s">
        <v>182</v>
      </c>
      <c r="BE459" s="156">
        <f t="shared" si="144"/>
        <v>0</v>
      </c>
      <c r="BF459" s="156">
        <f t="shared" si="145"/>
        <v>0</v>
      </c>
      <c r="BG459" s="156">
        <f t="shared" si="146"/>
        <v>0</v>
      </c>
      <c r="BH459" s="156">
        <f t="shared" si="147"/>
        <v>0</v>
      </c>
      <c r="BI459" s="156">
        <f t="shared" si="148"/>
        <v>0</v>
      </c>
      <c r="BJ459" s="14" t="s">
        <v>86</v>
      </c>
      <c r="BK459" s="156">
        <f t="shared" si="149"/>
        <v>0</v>
      </c>
      <c r="BL459" s="14" t="s">
        <v>245</v>
      </c>
      <c r="BM459" s="155" t="s">
        <v>1364</v>
      </c>
    </row>
    <row r="460" spans="1:65" s="2" customFormat="1" ht="36" customHeight="1">
      <c r="A460" s="26"/>
      <c r="B460" s="143"/>
      <c r="C460" s="157" t="s">
        <v>1365</v>
      </c>
      <c r="D460" s="157" t="s">
        <v>246</v>
      </c>
      <c r="E460" s="158" t="s">
        <v>1366</v>
      </c>
      <c r="F460" s="159" t="s">
        <v>1367</v>
      </c>
      <c r="G460" s="160" t="s">
        <v>299</v>
      </c>
      <c r="H460" s="161">
        <v>1</v>
      </c>
      <c r="I460" s="162"/>
      <c r="J460" s="162">
        <f t="shared" si="140"/>
        <v>0</v>
      </c>
      <c r="K460" s="163"/>
      <c r="L460" s="164"/>
      <c r="M460" s="165" t="s">
        <v>1</v>
      </c>
      <c r="N460" s="166" t="s">
        <v>39</v>
      </c>
      <c r="O460" s="153">
        <v>0</v>
      </c>
      <c r="P460" s="153">
        <f t="shared" si="141"/>
        <v>0</v>
      </c>
      <c r="Q460" s="153">
        <v>1.4999999999999999E-2</v>
      </c>
      <c r="R460" s="153">
        <f t="shared" si="142"/>
        <v>1.4999999999999999E-2</v>
      </c>
      <c r="S460" s="153">
        <v>0</v>
      </c>
      <c r="T460" s="154">
        <f t="shared" si="143"/>
        <v>0</v>
      </c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R460" s="155" t="s">
        <v>313</v>
      </c>
      <c r="AT460" s="155" t="s">
        <v>246</v>
      </c>
      <c r="AU460" s="155" t="s">
        <v>86</v>
      </c>
      <c r="AY460" s="14" t="s">
        <v>182</v>
      </c>
      <c r="BE460" s="156">
        <f t="shared" si="144"/>
        <v>0</v>
      </c>
      <c r="BF460" s="156">
        <f t="shared" si="145"/>
        <v>0</v>
      </c>
      <c r="BG460" s="156">
        <f t="shared" si="146"/>
        <v>0</v>
      </c>
      <c r="BH460" s="156">
        <f t="shared" si="147"/>
        <v>0</v>
      </c>
      <c r="BI460" s="156">
        <f t="shared" si="148"/>
        <v>0</v>
      </c>
      <c r="BJ460" s="14" t="s">
        <v>86</v>
      </c>
      <c r="BK460" s="156">
        <f t="shared" si="149"/>
        <v>0</v>
      </c>
      <c r="BL460" s="14" t="s">
        <v>245</v>
      </c>
      <c r="BM460" s="155" t="s">
        <v>1368</v>
      </c>
    </row>
    <row r="461" spans="1:65" s="2" customFormat="1" ht="24" customHeight="1">
      <c r="A461" s="26"/>
      <c r="B461" s="143"/>
      <c r="C461" s="144" t="s">
        <v>1369</v>
      </c>
      <c r="D461" s="144" t="s">
        <v>184</v>
      </c>
      <c r="E461" s="145" t="s">
        <v>1370</v>
      </c>
      <c r="F461" s="146" t="s">
        <v>1371</v>
      </c>
      <c r="G461" s="147" t="s">
        <v>299</v>
      </c>
      <c r="H461" s="148">
        <v>1</v>
      </c>
      <c r="I461" s="149"/>
      <c r="J461" s="149">
        <f t="shared" si="140"/>
        <v>0</v>
      </c>
      <c r="K461" s="150"/>
      <c r="L461" s="27"/>
      <c r="M461" s="151" t="s">
        <v>1</v>
      </c>
      <c r="N461" s="152" t="s">
        <v>39</v>
      </c>
      <c r="O461" s="153">
        <v>3.3927700000000001</v>
      </c>
      <c r="P461" s="153">
        <f t="shared" si="141"/>
        <v>3.3927700000000001</v>
      </c>
      <c r="Q461" s="153">
        <v>1.5100000000000001E-3</v>
      </c>
      <c r="R461" s="153">
        <f t="shared" si="142"/>
        <v>1.5100000000000001E-3</v>
      </c>
      <c r="S461" s="153">
        <v>0</v>
      </c>
      <c r="T461" s="154">
        <f t="shared" si="143"/>
        <v>0</v>
      </c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R461" s="155" t="s">
        <v>245</v>
      </c>
      <c r="AT461" s="155" t="s">
        <v>184</v>
      </c>
      <c r="AU461" s="155" t="s">
        <v>86</v>
      </c>
      <c r="AY461" s="14" t="s">
        <v>182</v>
      </c>
      <c r="BE461" s="156">
        <f t="shared" si="144"/>
        <v>0</v>
      </c>
      <c r="BF461" s="156">
        <f t="shared" si="145"/>
        <v>0</v>
      </c>
      <c r="BG461" s="156">
        <f t="shared" si="146"/>
        <v>0</v>
      </c>
      <c r="BH461" s="156">
        <f t="shared" si="147"/>
        <v>0</v>
      </c>
      <c r="BI461" s="156">
        <f t="shared" si="148"/>
        <v>0</v>
      </c>
      <c r="BJ461" s="14" t="s">
        <v>86</v>
      </c>
      <c r="BK461" s="156">
        <f t="shared" si="149"/>
        <v>0</v>
      </c>
      <c r="BL461" s="14" t="s">
        <v>245</v>
      </c>
      <c r="BM461" s="155" t="s">
        <v>1372</v>
      </c>
    </row>
    <row r="462" spans="1:65" s="2" customFormat="1" ht="36" customHeight="1">
      <c r="A462" s="26"/>
      <c r="B462" s="143"/>
      <c r="C462" s="157" t="s">
        <v>1373</v>
      </c>
      <c r="D462" s="157" t="s">
        <v>246</v>
      </c>
      <c r="E462" s="158" t="s">
        <v>1374</v>
      </c>
      <c r="F462" s="159" t="s">
        <v>1375</v>
      </c>
      <c r="G462" s="160" t="s">
        <v>299</v>
      </c>
      <c r="H462" s="161">
        <v>1</v>
      </c>
      <c r="I462" s="162"/>
      <c r="J462" s="162">
        <f t="shared" si="140"/>
        <v>0</v>
      </c>
      <c r="K462" s="163"/>
      <c r="L462" s="164"/>
      <c r="M462" s="165" t="s">
        <v>1</v>
      </c>
      <c r="N462" s="166" t="s">
        <v>39</v>
      </c>
      <c r="O462" s="153">
        <v>0</v>
      </c>
      <c r="P462" s="153">
        <f t="shared" si="141"/>
        <v>0</v>
      </c>
      <c r="Q462" s="153">
        <v>1.4999999999999999E-2</v>
      </c>
      <c r="R462" s="153">
        <f t="shared" si="142"/>
        <v>1.4999999999999999E-2</v>
      </c>
      <c r="S462" s="153">
        <v>0</v>
      </c>
      <c r="T462" s="154">
        <f t="shared" si="143"/>
        <v>0</v>
      </c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R462" s="155" t="s">
        <v>313</v>
      </c>
      <c r="AT462" s="155" t="s">
        <v>246</v>
      </c>
      <c r="AU462" s="155" t="s">
        <v>86</v>
      </c>
      <c r="AY462" s="14" t="s">
        <v>182</v>
      </c>
      <c r="BE462" s="156">
        <f t="shared" si="144"/>
        <v>0</v>
      </c>
      <c r="BF462" s="156">
        <f t="shared" si="145"/>
        <v>0</v>
      </c>
      <c r="BG462" s="156">
        <f t="shared" si="146"/>
        <v>0</v>
      </c>
      <c r="BH462" s="156">
        <f t="shared" si="147"/>
        <v>0</v>
      </c>
      <c r="BI462" s="156">
        <f t="shared" si="148"/>
        <v>0</v>
      </c>
      <c r="BJ462" s="14" t="s">
        <v>86</v>
      </c>
      <c r="BK462" s="156">
        <f t="shared" si="149"/>
        <v>0</v>
      </c>
      <c r="BL462" s="14" t="s">
        <v>245</v>
      </c>
      <c r="BM462" s="155" t="s">
        <v>1376</v>
      </c>
    </row>
    <row r="463" spans="1:65" s="2" customFormat="1" ht="24" customHeight="1">
      <c r="A463" s="26"/>
      <c r="B463" s="143"/>
      <c r="C463" s="144" t="s">
        <v>1377</v>
      </c>
      <c r="D463" s="144" t="s">
        <v>184</v>
      </c>
      <c r="E463" s="145" t="s">
        <v>1378</v>
      </c>
      <c r="F463" s="146" t="s">
        <v>1379</v>
      </c>
      <c r="G463" s="147" t="s">
        <v>835</v>
      </c>
      <c r="H463" s="148">
        <v>0.8</v>
      </c>
      <c r="I463" s="149"/>
      <c r="J463" s="149">
        <f t="shared" si="140"/>
        <v>0</v>
      </c>
      <c r="K463" s="150"/>
      <c r="L463" s="27"/>
      <c r="M463" s="151" t="s">
        <v>1</v>
      </c>
      <c r="N463" s="152" t="s">
        <v>39</v>
      </c>
      <c r="O463" s="153">
        <v>0</v>
      </c>
      <c r="P463" s="153">
        <f t="shared" si="141"/>
        <v>0</v>
      </c>
      <c r="Q463" s="153">
        <v>0</v>
      </c>
      <c r="R463" s="153">
        <f t="shared" si="142"/>
        <v>0</v>
      </c>
      <c r="S463" s="153">
        <v>0</v>
      </c>
      <c r="T463" s="154">
        <f t="shared" si="143"/>
        <v>0</v>
      </c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R463" s="155" t="s">
        <v>245</v>
      </c>
      <c r="AT463" s="155" t="s">
        <v>184</v>
      </c>
      <c r="AU463" s="155" t="s">
        <v>86</v>
      </c>
      <c r="AY463" s="14" t="s">
        <v>182</v>
      </c>
      <c r="BE463" s="156">
        <f t="shared" si="144"/>
        <v>0</v>
      </c>
      <c r="BF463" s="156">
        <f t="shared" si="145"/>
        <v>0</v>
      </c>
      <c r="BG463" s="156">
        <f t="shared" si="146"/>
        <v>0</v>
      </c>
      <c r="BH463" s="156">
        <f t="shared" si="147"/>
        <v>0</v>
      </c>
      <c r="BI463" s="156">
        <f t="shared" si="148"/>
        <v>0</v>
      </c>
      <c r="BJ463" s="14" t="s">
        <v>86</v>
      </c>
      <c r="BK463" s="156">
        <f t="shared" si="149"/>
        <v>0</v>
      </c>
      <c r="BL463" s="14" t="s">
        <v>245</v>
      </c>
      <c r="BM463" s="155" t="s">
        <v>1380</v>
      </c>
    </row>
    <row r="464" spans="1:65" s="12" customFormat="1" ht="22.9" customHeight="1">
      <c r="B464" s="131"/>
      <c r="D464" s="132" t="s">
        <v>72</v>
      </c>
      <c r="E464" s="141" t="s">
        <v>1381</v>
      </c>
      <c r="F464" s="141" t="s">
        <v>1382</v>
      </c>
      <c r="J464" s="142">
        <f>BK464</f>
        <v>0</v>
      </c>
      <c r="L464" s="131"/>
      <c r="M464" s="135"/>
      <c r="N464" s="136"/>
      <c r="O464" s="136"/>
      <c r="P464" s="137">
        <f>SUM(P465:P467)</f>
        <v>24.3005</v>
      </c>
      <c r="Q464" s="136"/>
      <c r="R464" s="137">
        <f>SUM(R465:R467)</f>
        <v>0.15720000000000001</v>
      </c>
      <c r="S464" s="136"/>
      <c r="T464" s="138">
        <f>SUM(T465:T467)</f>
        <v>0</v>
      </c>
      <c r="AR464" s="132" t="s">
        <v>86</v>
      </c>
      <c r="AT464" s="139" t="s">
        <v>72</v>
      </c>
      <c r="AU464" s="139" t="s">
        <v>80</v>
      </c>
      <c r="AY464" s="132" t="s">
        <v>182</v>
      </c>
      <c r="BK464" s="140">
        <f>SUM(BK465:BK467)</f>
        <v>0</v>
      </c>
    </row>
    <row r="465" spans="1:65" s="2" customFormat="1" ht="24" customHeight="1">
      <c r="A465" s="26"/>
      <c r="B465" s="143"/>
      <c r="C465" s="144" t="s">
        <v>1383</v>
      </c>
      <c r="D465" s="144" t="s">
        <v>184</v>
      </c>
      <c r="E465" s="145" t="s">
        <v>1384</v>
      </c>
      <c r="F465" s="146" t="s">
        <v>1385</v>
      </c>
      <c r="G465" s="147" t="s">
        <v>198</v>
      </c>
      <c r="H465" s="148">
        <v>13.1</v>
      </c>
      <c r="I465" s="149"/>
      <c r="J465" s="149">
        <f>ROUND(I465*H465,2)</f>
        <v>0</v>
      </c>
      <c r="K465" s="150"/>
      <c r="L465" s="27"/>
      <c r="M465" s="151" t="s">
        <v>1</v>
      </c>
      <c r="N465" s="152" t="s">
        <v>39</v>
      </c>
      <c r="O465" s="153">
        <v>1.855</v>
      </c>
      <c r="P465" s="153">
        <f>O465*H465</f>
        <v>24.3005</v>
      </c>
      <c r="Q465" s="153">
        <v>0</v>
      </c>
      <c r="R465" s="153">
        <f>Q465*H465</f>
        <v>0</v>
      </c>
      <c r="S465" s="153">
        <v>0</v>
      </c>
      <c r="T465" s="154">
        <f>S465*H465</f>
        <v>0</v>
      </c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R465" s="155" t="s">
        <v>245</v>
      </c>
      <c r="AT465" s="155" t="s">
        <v>184</v>
      </c>
      <c r="AU465" s="155" t="s">
        <v>86</v>
      </c>
      <c r="AY465" s="14" t="s">
        <v>182</v>
      </c>
      <c r="BE465" s="156">
        <f>IF(N465="základná",J465,0)</f>
        <v>0</v>
      </c>
      <c r="BF465" s="156">
        <f>IF(N465="znížená",J465,0)</f>
        <v>0</v>
      </c>
      <c r="BG465" s="156">
        <f>IF(N465="zákl. prenesená",J465,0)</f>
        <v>0</v>
      </c>
      <c r="BH465" s="156">
        <f>IF(N465="zníž. prenesená",J465,0)</f>
        <v>0</v>
      </c>
      <c r="BI465" s="156">
        <f>IF(N465="nulová",J465,0)</f>
        <v>0</v>
      </c>
      <c r="BJ465" s="14" t="s">
        <v>86</v>
      </c>
      <c r="BK465" s="156">
        <f>ROUND(I465*H465,2)</f>
        <v>0</v>
      </c>
      <c r="BL465" s="14" t="s">
        <v>245</v>
      </c>
      <c r="BM465" s="155" t="s">
        <v>1386</v>
      </c>
    </row>
    <row r="466" spans="1:65" s="2" customFormat="1" ht="24" customHeight="1">
      <c r="A466" s="26"/>
      <c r="B466" s="143"/>
      <c r="C466" s="157" t="s">
        <v>1387</v>
      </c>
      <c r="D466" s="157" t="s">
        <v>246</v>
      </c>
      <c r="E466" s="158" t="s">
        <v>1388</v>
      </c>
      <c r="F466" s="159" t="s">
        <v>1389</v>
      </c>
      <c r="G466" s="160" t="s">
        <v>198</v>
      </c>
      <c r="H466" s="161">
        <v>13.1</v>
      </c>
      <c r="I466" s="162"/>
      <c r="J466" s="162">
        <f>ROUND(I466*H466,2)</f>
        <v>0</v>
      </c>
      <c r="K466" s="163"/>
      <c r="L466" s="164"/>
      <c r="M466" s="165" t="s">
        <v>1</v>
      </c>
      <c r="N466" s="166" t="s">
        <v>39</v>
      </c>
      <c r="O466" s="153">
        <v>0</v>
      </c>
      <c r="P466" s="153">
        <f>O466*H466</f>
        <v>0</v>
      </c>
      <c r="Q466" s="153">
        <v>1.2E-2</v>
      </c>
      <c r="R466" s="153">
        <f>Q466*H466</f>
        <v>0.15720000000000001</v>
      </c>
      <c r="S466" s="153">
        <v>0</v>
      </c>
      <c r="T466" s="154">
        <f>S466*H466</f>
        <v>0</v>
      </c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R466" s="155" t="s">
        <v>313</v>
      </c>
      <c r="AT466" s="155" t="s">
        <v>246</v>
      </c>
      <c r="AU466" s="155" t="s">
        <v>86</v>
      </c>
      <c r="AY466" s="14" t="s">
        <v>182</v>
      </c>
      <c r="BE466" s="156">
        <f>IF(N466="základná",J466,0)</f>
        <v>0</v>
      </c>
      <c r="BF466" s="156">
        <f>IF(N466="znížená",J466,0)</f>
        <v>0</v>
      </c>
      <c r="BG466" s="156">
        <f>IF(N466="zákl. prenesená",J466,0)</f>
        <v>0</v>
      </c>
      <c r="BH466" s="156">
        <f>IF(N466="zníž. prenesená",J466,0)</f>
        <v>0</v>
      </c>
      <c r="BI466" s="156">
        <f>IF(N466="nulová",J466,0)</f>
        <v>0</v>
      </c>
      <c r="BJ466" s="14" t="s">
        <v>86</v>
      </c>
      <c r="BK466" s="156">
        <f>ROUND(I466*H466,2)</f>
        <v>0</v>
      </c>
      <c r="BL466" s="14" t="s">
        <v>245</v>
      </c>
      <c r="BM466" s="155" t="s">
        <v>1390</v>
      </c>
    </row>
    <row r="467" spans="1:65" s="2" customFormat="1" ht="24" customHeight="1">
      <c r="A467" s="26"/>
      <c r="B467" s="143"/>
      <c r="C467" s="144" t="s">
        <v>1391</v>
      </c>
      <c r="D467" s="144" t="s">
        <v>184</v>
      </c>
      <c r="E467" s="145" t="s">
        <v>1392</v>
      </c>
      <c r="F467" s="146" t="s">
        <v>1393</v>
      </c>
      <c r="G467" s="147" t="s">
        <v>835</v>
      </c>
      <c r="H467" s="148">
        <v>1.1000000000000001</v>
      </c>
      <c r="I467" s="149"/>
      <c r="J467" s="149">
        <f>ROUND(I467*H467,2)</f>
        <v>0</v>
      </c>
      <c r="K467" s="150"/>
      <c r="L467" s="27"/>
      <c r="M467" s="151" t="s">
        <v>1</v>
      </c>
      <c r="N467" s="152" t="s">
        <v>39</v>
      </c>
      <c r="O467" s="153">
        <v>0</v>
      </c>
      <c r="P467" s="153">
        <f>O467*H467</f>
        <v>0</v>
      </c>
      <c r="Q467" s="153">
        <v>0</v>
      </c>
      <c r="R467" s="153">
        <f>Q467*H467</f>
        <v>0</v>
      </c>
      <c r="S467" s="153">
        <v>0</v>
      </c>
      <c r="T467" s="154">
        <f>S467*H467</f>
        <v>0</v>
      </c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R467" s="155" t="s">
        <v>245</v>
      </c>
      <c r="AT467" s="155" t="s">
        <v>184</v>
      </c>
      <c r="AU467" s="155" t="s">
        <v>86</v>
      </c>
      <c r="AY467" s="14" t="s">
        <v>182</v>
      </c>
      <c r="BE467" s="156">
        <f>IF(N467="základná",J467,0)</f>
        <v>0</v>
      </c>
      <c r="BF467" s="156">
        <f>IF(N467="znížená",J467,0)</f>
        <v>0</v>
      </c>
      <c r="BG467" s="156">
        <f>IF(N467="zákl. prenesená",J467,0)</f>
        <v>0</v>
      </c>
      <c r="BH467" s="156">
        <f>IF(N467="zníž. prenesená",J467,0)</f>
        <v>0</v>
      </c>
      <c r="BI467" s="156">
        <f>IF(N467="nulová",J467,0)</f>
        <v>0</v>
      </c>
      <c r="BJ467" s="14" t="s">
        <v>86</v>
      </c>
      <c r="BK467" s="156">
        <f>ROUND(I467*H467,2)</f>
        <v>0</v>
      </c>
      <c r="BL467" s="14" t="s">
        <v>245</v>
      </c>
      <c r="BM467" s="155" t="s">
        <v>1394</v>
      </c>
    </row>
    <row r="468" spans="1:65" s="12" customFormat="1" ht="22.9" customHeight="1">
      <c r="B468" s="131"/>
      <c r="D468" s="132" t="s">
        <v>72</v>
      </c>
      <c r="E468" s="141" t="s">
        <v>1395</v>
      </c>
      <c r="F468" s="141" t="s">
        <v>1396</v>
      </c>
      <c r="J468" s="142">
        <f>BK468</f>
        <v>0</v>
      </c>
      <c r="L468" s="131"/>
      <c r="M468" s="135"/>
      <c r="N468" s="136"/>
      <c r="O468" s="136"/>
      <c r="P468" s="137">
        <f>SUM(P469:P473)</f>
        <v>254.2166</v>
      </c>
      <c r="Q468" s="136"/>
      <c r="R468" s="137">
        <f>SUM(R469:R473)</f>
        <v>5.1227346200000001</v>
      </c>
      <c r="S468" s="136"/>
      <c r="T468" s="138">
        <f>SUM(T469:T473)</f>
        <v>0</v>
      </c>
      <c r="AR468" s="132" t="s">
        <v>86</v>
      </c>
      <c r="AT468" s="139" t="s">
        <v>72</v>
      </c>
      <c r="AU468" s="139" t="s">
        <v>80</v>
      </c>
      <c r="AY468" s="132" t="s">
        <v>182</v>
      </c>
      <c r="BK468" s="140">
        <f>SUM(BK469:BK473)</f>
        <v>0</v>
      </c>
    </row>
    <row r="469" spans="1:65" s="2" customFormat="1" ht="24" customHeight="1">
      <c r="A469" s="26"/>
      <c r="B469" s="143"/>
      <c r="C469" s="144" t="s">
        <v>1397</v>
      </c>
      <c r="D469" s="144" t="s">
        <v>184</v>
      </c>
      <c r="E469" s="145" t="s">
        <v>1398</v>
      </c>
      <c r="F469" s="146" t="s">
        <v>1399</v>
      </c>
      <c r="G469" s="147" t="s">
        <v>198</v>
      </c>
      <c r="H469" s="148">
        <v>174.40199999999999</v>
      </c>
      <c r="I469" s="149"/>
      <c r="J469" s="149">
        <f>ROUND(I469*H469,2)</f>
        <v>0</v>
      </c>
      <c r="K469" s="150"/>
      <c r="L469" s="27"/>
      <c r="M469" s="151" t="s">
        <v>1</v>
      </c>
      <c r="N469" s="152" t="s">
        <v>39</v>
      </c>
      <c r="O469" s="153">
        <v>0.2</v>
      </c>
      <c r="P469" s="153">
        <f>O469*H469</f>
        <v>34.880400000000002</v>
      </c>
      <c r="Q469" s="153">
        <v>8.9999999999999998E-4</v>
      </c>
      <c r="R469" s="153">
        <f>Q469*H469</f>
        <v>0.15696179999999998</v>
      </c>
      <c r="S469" s="153">
        <v>0</v>
      </c>
      <c r="T469" s="154">
        <f>S469*H469</f>
        <v>0</v>
      </c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R469" s="155" t="s">
        <v>245</v>
      </c>
      <c r="AT469" s="155" t="s">
        <v>184</v>
      </c>
      <c r="AU469" s="155" t="s">
        <v>86</v>
      </c>
      <c r="AY469" s="14" t="s">
        <v>182</v>
      </c>
      <c r="BE469" s="156">
        <f>IF(N469="základná",J469,0)</f>
        <v>0</v>
      </c>
      <c r="BF469" s="156">
        <f>IF(N469="znížená",J469,0)</f>
        <v>0</v>
      </c>
      <c r="BG469" s="156">
        <f>IF(N469="zákl. prenesená",J469,0)</f>
        <v>0</v>
      </c>
      <c r="BH469" s="156">
        <f>IF(N469="zníž. prenesená",J469,0)</f>
        <v>0</v>
      </c>
      <c r="BI469" s="156">
        <f>IF(N469="nulová",J469,0)</f>
        <v>0</v>
      </c>
      <c r="BJ469" s="14" t="s">
        <v>86</v>
      </c>
      <c r="BK469" s="156">
        <f>ROUND(I469*H469,2)</f>
        <v>0</v>
      </c>
      <c r="BL469" s="14" t="s">
        <v>245</v>
      </c>
      <c r="BM469" s="155" t="s">
        <v>1400</v>
      </c>
    </row>
    <row r="470" spans="1:65" s="2" customFormat="1" ht="24" customHeight="1">
      <c r="A470" s="26"/>
      <c r="B470" s="143"/>
      <c r="C470" s="144" t="s">
        <v>1401</v>
      </c>
      <c r="D470" s="144" t="s">
        <v>184</v>
      </c>
      <c r="E470" s="145" t="s">
        <v>1402</v>
      </c>
      <c r="F470" s="146" t="s">
        <v>1403</v>
      </c>
      <c r="G470" s="147" t="s">
        <v>187</v>
      </c>
      <c r="H470" s="148">
        <v>290.5</v>
      </c>
      <c r="I470" s="149"/>
      <c r="J470" s="149">
        <f>ROUND(I470*H470,2)</f>
        <v>0</v>
      </c>
      <c r="K470" s="150"/>
      <c r="L470" s="27"/>
      <c r="M470" s="151" t="s">
        <v>1</v>
      </c>
      <c r="N470" s="152" t="s">
        <v>39</v>
      </c>
      <c r="O470" s="153">
        <v>0.72</v>
      </c>
      <c r="P470" s="153">
        <f>O470*H470</f>
        <v>209.16</v>
      </c>
      <c r="Q470" s="153">
        <v>3.8500000000000001E-3</v>
      </c>
      <c r="R470" s="153">
        <f>Q470*H470</f>
        <v>1.118425</v>
      </c>
      <c r="S470" s="153">
        <v>0</v>
      </c>
      <c r="T470" s="154">
        <f>S470*H470</f>
        <v>0</v>
      </c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R470" s="155" t="s">
        <v>245</v>
      </c>
      <c r="AT470" s="155" t="s">
        <v>184</v>
      </c>
      <c r="AU470" s="155" t="s">
        <v>86</v>
      </c>
      <c r="AY470" s="14" t="s">
        <v>182</v>
      </c>
      <c r="BE470" s="156">
        <f>IF(N470="základná",J470,0)</f>
        <v>0</v>
      </c>
      <c r="BF470" s="156">
        <f>IF(N470="znížená",J470,0)</f>
        <v>0</v>
      </c>
      <c r="BG470" s="156">
        <f>IF(N470="zákl. prenesená",J470,0)</f>
        <v>0</v>
      </c>
      <c r="BH470" s="156">
        <f>IF(N470="zníž. prenesená",J470,0)</f>
        <v>0</v>
      </c>
      <c r="BI470" s="156">
        <f>IF(N470="nulová",J470,0)</f>
        <v>0</v>
      </c>
      <c r="BJ470" s="14" t="s">
        <v>86</v>
      </c>
      <c r="BK470" s="156">
        <f>ROUND(I470*H470,2)</f>
        <v>0</v>
      </c>
      <c r="BL470" s="14" t="s">
        <v>245</v>
      </c>
      <c r="BM470" s="155" t="s">
        <v>1404</v>
      </c>
    </row>
    <row r="471" spans="1:65" s="2" customFormat="1" ht="24" customHeight="1">
      <c r="A471" s="26"/>
      <c r="B471" s="143"/>
      <c r="C471" s="144" t="s">
        <v>1405</v>
      </c>
      <c r="D471" s="144" t="s">
        <v>184</v>
      </c>
      <c r="E471" s="145" t="s">
        <v>1406</v>
      </c>
      <c r="F471" s="146" t="s">
        <v>1407</v>
      </c>
      <c r="G471" s="147" t="s">
        <v>187</v>
      </c>
      <c r="H471" s="148">
        <v>12.41</v>
      </c>
      <c r="I471" s="149"/>
      <c r="J471" s="149">
        <f>ROUND(I471*H471,2)</f>
        <v>0</v>
      </c>
      <c r="K471" s="150"/>
      <c r="L471" s="27"/>
      <c r="M471" s="151" t="s">
        <v>1</v>
      </c>
      <c r="N471" s="152" t="s">
        <v>39</v>
      </c>
      <c r="O471" s="153">
        <v>0.82</v>
      </c>
      <c r="P471" s="153">
        <f>O471*H471</f>
        <v>10.1762</v>
      </c>
      <c r="Q471" s="153">
        <v>3.8500000000000001E-3</v>
      </c>
      <c r="R471" s="153">
        <f>Q471*H471</f>
        <v>4.7778500000000002E-2</v>
      </c>
      <c r="S471" s="153">
        <v>0</v>
      </c>
      <c r="T471" s="154">
        <f>S471*H471</f>
        <v>0</v>
      </c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R471" s="155" t="s">
        <v>245</v>
      </c>
      <c r="AT471" s="155" t="s">
        <v>184</v>
      </c>
      <c r="AU471" s="155" t="s">
        <v>86</v>
      </c>
      <c r="AY471" s="14" t="s">
        <v>182</v>
      </c>
      <c r="BE471" s="156">
        <f>IF(N471="základná",J471,0)</f>
        <v>0</v>
      </c>
      <c r="BF471" s="156">
        <f>IF(N471="znížená",J471,0)</f>
        <v>0</v>
      </c>
      <c r="BG471" s="156">
        <f>IF(N471="zákl. prenesená",J471,0)</f>
        <v>0</v>
      </c>
      <c r="BH471" s="156">
        <f>IF(N471="zníž. prenesená",J471,0)</f>
        <v>0</v>
      </c>
      <c r="BI471" s="156">
        <f>IF(N471="nulová",J471,0)</f>
        <v>0</v>
      </c>
      <c r="BJ471" s="14" t="s">
        <v>86</v>
      </c>
      <c r="BK471" s="156">
        <f>ROUND(I471*H471,2)</f>
        <v>0</v>
      </c>
      <c r="BL471" s="14" t="s">
        <v>245</v>
      </c>
      <c r="BM471" s="155" t="s">
        <v>1408</v>
      </c>
    </row>
    <row r="472" spans="1:65" s="2" customFormat="1" ht="24" customHeight="1">
      <c r="A472" s="26"/>
      <c r="B472" s="143"/>
      <c r="C472" s="157" t="s">
        <v>1409</v>
      </c>
      <c r="D472" s="157" t="s">
        <v>246</v>
      </c>
      <c r="E472" s="158" t="s">
        <v>1410</v>
      </c>
      <c r="F472" s="159" t="s">
        <v>1411</v>
      </c>
      <c r="G472" s="160" t="s">
        <v>187</v>
      </c>
      <c r="H472" s="161">
        <v>335.65100000000001</v>
      </c>
      <c r="I472" s="162"/>
      <c r="J472" s="162">
        <f>ROUND(I472*H472,2)</f>
        <v>0</v>
      </c>
      <c r="K472" s="163"/>
      <c r="L472" s="164"/>
      <c r="M472" s="165" t="s">
        <v>1</v>
      </c>
      <c r="N472" s="166" t="s">
        <v>39</v>
      </c>
      <c r="O472" s="153">
        <v>0</v>
      </c>
      <c r="P472" s="153">
        <f>O472*H472</f>
        <v>0</v>
      </c>
      <c r="Q472" s="153">
        <v>1.132E-2</v>
      </c>
      <c r="R472" s="153">
        <f>Q472*H472</f>
        <v>3.7995693200000002</v>
      </c>
      <c r="S472" s="153">
        <v>0</v>
      </c>
      <c r="T472" s="154">
        <f>S472*H472</f>
        <v>0</v>
      </c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R472" s="155" t="s">
        <v>313</v>
      </c>
      <c r="AT472" s="155" t="s">
        <v>246</v>
      </c>
      <c r="AU472" s="155" t="s">
        <v>86</v>
      </c>
      <c r="AY472" s="14" t="s">
        <v>182</v>
      </c>
      <c r="BE472" s="156">
        <f>IF(N472="základná",J472,0)</f>
        <v>0</v>
      </c>
      <c r="BF472" s="156">
        <f>IF(N472="znížená",J472,0)</f>
        <v>0</v>
      </c>
      <c r="BG472" s="156">
        <f>IF(N472="zákl. prenesená",J472,0)</f>
        <v>0</v>
      </c>
      <c r="BH472" s="156">
        <f>IF(N472="zníž. prenesená",J472,0)</f>
        <v>0</v>
      </c>
      <c r="BI472" s="156">
        <f>IF(N472="nulová",J472,0)</f>
        <v>0</v>
      </c>
      <c r="BJ472" s="14" t="s">
        <v>86</v>
      </c>
      <c r="BK472" s="156">
        <f>ROUND(I472*H472,2)</f>
        <v>0</v>
      </c>
      <c r="BL472" s="14" t="s">
        <v>245</v>
      </c>
      <c r="BM472" s="155" t="s">
        <v>1412</v>
      </c>
    </row>
    <row r="473" spans="1:65" s="2" customFormat="1" ht="24" customHeight="1">
      <c r="A473" s="26"/>
      <c r="B473" s="143"/>
      <c r="C473" s="144" t="s">
        <v>1413</v>
      </c>
      <c r="D473" s="144" t="s">
        <v>184</v>
      </c>
      <c r="E473" s="145" t="s">
        <v>1414</v>
      </c>
      <c r="F473" s="146" t="s">
        <v>1415</v>
      </c>
      <c r="G473" s="147" t="s">
        <v>835</v>
      </c>
      <c r="H473" s="148">
        <v>3.9</v>
      </c>
      <c r="I473" s="149"/>
      <c r="J473" s="149">
        <f>ROUND(I473*H473,2)</f>
        <v>0</v>
      </c>
      <c r="K473" s="150"/>
      <c r="L473" s="27"/>
      <c r="M473" s="151" t="s">
        <v>1</v>
      </c>
      <c r="N473" s="152" t="s">
        <v>39</v>
      </c>
      <c r="O473" s="153">
        <v>0</v>
      </c>
      <c r="P473" s="153">
        <f>O473*H473</f>
        <v>0</v>
      </c>
      <c r="Q473" s="153">
        <v>0</v>
      </c>
      <c r="R473" s="153">
        <f>Q473*H473</f>
        <v>0</v>
      </c>
      <c r="S473" s="153">
        <v>0</v>
      </c>
      <c r="T473" s="154">
        <f>S473*H473</f>
        <v>0</v>
      </c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R473" s="155" t="s">
        <v>245</v>
      </c>
      <c r="AT473" s="155" t="s">
        <v>184</v>
      </c>
      <c r="AU473" s="155" t="s">
        <v>86</v>
      </c>
      <c r="AY473" s="14" t="s">
        <v>182</v>
      </c>
      <c r="BE473" s="156">
        <f>IF(N473="základná",J473,0)</f>
        <v>0</v>
      </c>
      <c r="BF473" s="156">
        <f>IF(N473="znížená",J473,0)</f>
        <v>0</v>
      </c>
      <c r="BG473" s="156">
        <f>IF(N473="zákl. prenesená",J473,0)</f>
        <v>0</v>
      </c>
      <c r="BH473" s="156">
        <f>IF(N473="zníž. prenesená",J473,0)</f>
        <v>0</v>
      </c>
      <c r="BI473" s="156">
        <f>IF(N473="nulová",J473,0)</f>
        <v>0</v>
      </c>
      <c r="BJ473" s="14" t="s">
        <v>86</v>
      </c>
      <c r="BK473" s="156">
        <f>ROUND(I473*H473,2)</f>
        <v>0</v>
      </c>
      <c r="BL473" s="14" t="s">
        <v>245</v>
      </c>
      <c r="BM473" s="155" t="s">
        <v>1416</v>
      </c>
    </row>
    <row r="474" spans="1:65" s="12" customFormat="1" ht="22.9" customHeight="1">
      <c r="B474" s="131"/>
      <c r="D474" s="132" t="s">
        <v>72</v>
      </c>
      <c r="E474" s="141" t="s">
        <v>1417</v>
      </c>
      <c r="F474" s="141" t="s">
        <v>1418</v>
      </c>
      <c r="J474" s="142">
        <f>BK474</f>
        <v>0</v>
      </c>
      <c r="L474" s="131"/>
      <c r="M474" s="135"/>
      <c r="N474" s="136"/>
      <c r="O474" s="136"/>
      <c r="P474" s="137">
        <f>SUM(P475:P477)</f>
        <v>15.448080000000003</v>
      </c>
      <c r="Q474" s="136"/>
      <c r="R474" s="137">
        <f>SUM(R475:R477)</f>
        <v>3.1742100000000004</v>
      </c>
      <c r="S474" s="136"/>
      <c r="T474" s="138">
        <f>SUM(T475:T477)</f>
        <v>0</v>
      </c>
      <c r="AR474" s="132" t="s">
        <v>86</v>
      </c>
      <c r="AT474" s="139" t="s">
        <v>72</v>
      </c>
      <c r="AU474" s="139" t="s">
        <v>80</v>
      </c>
      <c r="AY474" s="132" t="s">
        <v>182</v>
      </c>
      <c r="BK474" s="140">
        <f>SUM(BK475:BK477)</f>
        <v>0</v>
      </c>
    </row>
    <row r="475" spans="1:65" s="2" customFormat="1" ht="24" customHeight="1">
      <c r="A475" s="26"/>
      <c r="B475" s="143"/>
      <c r="C475" s="144" t="s">
        <v>1419</v>
      </c>
      <c r="D475" s="144" t="s">
        <v>184</v>
      </c>
      <c r="E475" s="145" t="s">
        <v>1420</v>
      </c>
      <c r="F475" s="146" t="s">
        <v>1421</v>
      </c>
      <c r="G475" s="147" t="s">
        <v>198</v>
      </c>
      <c r="H475" s="148">
        <v>22.92</v>
      </c>
      <c r="I475" s="149"/>
      <c r="J475" s="149">
        <f>ROUND(I475*H475,2)</f>
        <v>0</v>
      </c>
      <c r="K475" s="150"/>
      <c r="L475" s="27"/>
      <c r="M475" s="151" t="s">
        <v>1</v>
      </c>
      <c r="N475" s="152" t="s">
        <v>39</v>
      </c>
      <c r="O475" s="153">
        <v>0.67400000000000004</v>
      </c>
      <c r="P475" s="153">
        <f>O475*H475</f>
        <v>15.448080000000003</v>
      </c>
      <c r="Q475" s="153">
        <v>4.4249999999999998E-2</v>
      </c>
      <c r="R475" s="153">
        <f>Q475*H475</f>
        <v>1.0142100000000001</v>
      </c>
      <c r="S475" s="153">
        <v>0</v>
      </c>
      <c r="T475" s="154">
        <f>S475*H475</f>
        <v>0</v>
      </c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R475" s="155" t="s">
        <v>245</v>
      </c>
      <c r="AT475" s="155" t="s">
        <v>184</v>
      </c>
      <c r="AU475" s="155" t="s">
        <v>86</v>
      </c>
      <c r="AY475" s="14" t="s">
        <v>182</v>
      </c>
      <c r="BE475" s="156">
        <f>IF(N475="základná",J475,0)</f>
        <v>0</v>
      </c>
      <c r="BF475" s="156">
        <f>IF(N475="znížená",J475,0)</f>
        <v>0</v>
      </c>
      <c r="BG475" s="156">
        <f>IF(N475="zákl. prenesená",J475,0)</f>
        <v>0</v>
      </c>
      <c r="BH475" s="156">
        <f>IF(N475="zníž. prenesená",J475,0)</f>
        <v>0</v>
      </c>
      <c r="BI475" s="156">
        <f>IF(N475="nulová",J475,0)</f>
        <v>0</v>
      </c>
      <c r="BJ475" s="14" t="s">
        <v>86</v>
      </c>
      <c r="BK475" s="156">
        <f>ROUND(I475*H475,2)</f>
        <v>0</v>
      </c>
      <c r="BL475" s="14" t="s">
        <v>245</v>
      </c>
      <c r="BM475" s="155" t="s">
        <v>1422</v>
      </c>
    </row>
    <row r="476" spans="1:65" s="2" customFormat="1" ht="16.5" customHeight="1">
      <c r="A476" s="26"/>
      <c r="B476" s="143"/>
      <c r="C476" s="157" t="s">
        <v>1423</v>
      </c>
      <c r="D476" s="157" t="s">
        <v>246</v>
      </c>
      <c r="E476" s="158" t="s">
        <v>1424</v>
      </c>
      <c r="F476" s="174" t="s">
        <v>1425</v>
      </c>
      <c r="G476" s="160" t="s">
        <v>299</v>
      </c>
      <c r="H476" s="161">
        <v>144</v>
      </c>
      <c r="I476" s="162"/>
      <c r="J476" s="162">
        <f>ROUND(I476*H476,2)</f>
        <v>0</v>
      </c>
      <c r="K476" s="163"/>
      <c r="L476" s="164"/>
      <c r="M476" s="165" t="s">
        <v>1</v>
      </c>
      <c r="N476" s="166" t="s">
        <v>39</v>
      </c>
      <c r="O476" s="153">
        <v>0</v>
      </c>
      <c r="P476" s="153">
        <f>O476*H476</f>
        <v>0</v>
      </c>
      <c r="Q476" s="153">
        <v>1.4999999999999999E-2</v>
      </c>
      <c r="R476" s="153">
        <f>Q476*H476</f>
        <v>2.16</v>
      </c>
      <c r="S476" s="153">
        <v>0</v>
      </c>
      <c r="T476" s="154">
        <f>S476*H476</f>
        <v>0</v>
      </c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R476" s="155" t="s">
        <v>313</v>
      </c>
      <c r="AT476" s="155" t="s">
        <v>246</v>
      </c>
      <c r="AU476" s="155" t="s">
        <v>86</v>
      </c>
      <c r="AY476" s="14" t="s">
        <v>182</v>
      </c>
      <c r="BE476" s="156">
        <f>IF(N476="základná",J476,0)</f>
        <v>0</v>
      </c>
      <c r="BF476" s="156">
        <f>IF(N476="znížená",J476,0)</f>
        <v>0</v>
      </c>
      <c r="BG476" s="156">
        <f>IF(N476="zákl. prenesená",J476,0)</f>
        <v>0</v>
      </c>
      <c r="BH476" s="156">
        <f>IF(N476="zníž. prenesená",J476,0)</f>
        <v>0</v>
      </c>
      <c r="BI476" s="156">
        <f>IF(N476="nulová",J476,0)</f>
        <v>0</v>
      </c>
      <c r="BJ476" s="14" t="s">
        <v>86</v>
      </c>
      <c r="BK476" s="156">
        <f>ROUND(I476*H476,2)</f>
        <v>0</v>
      </c>
      <c r="BL476" s="14" t="s">
        <v>245</v>
      </c>
      <c r="BM476" s="155" t="s">
        <v>1426</v>
      </c>
    </row>
    <row r="477" spans="1:65" s="2" customFormat="1" ht="24" customHeight="1">
      <c r="A477" s="26"/>
      <c r="B477" s="143"/>
      <c r="C477" s="144" t="s">
        <v>1427</v>
      </c>
      <c r="D477" s="144" t="s">
        <v>184</v>
      </c>
      <c r="E477" s="145" t="s">
        <v>1428</v>
      </c>
      <c r="F477" s="146" t="s">
        <v>1429</v>
      </c>
      <c r="G477" s="147" t="s">
        <v>835</v>
      </c>
      <c r="H477" s="148">
        <v>3.7</v>
      </c>
      <c r="I477" s="149"/>
      <c r="J477" s="149">
        <f>ROUND(I477*H477,2)</f>
        <v>0</v>
      </c>
      <c r="K477" s="150"/>
      <c r="L477" s="27"/>
      <c r="M477" s="151" t="s">
        <v>1</v>
      </c>
      <c r="N477" s="152" t="s">
        <v>39</v>
      </c>
      <c r="O477" s="153">
        <v>0</v>
      </c>
      <c r="P477" s="153">
        <f>O477*H477</f>
        <v>0</v>
      </c>
      <c r="Q477" s="153">
        <v>0</v>
      </c>
      <c r="R477" s="153">
        <f>Q477*H477</f>
        <v>0</v>
      </c>
      <c r="S477" s="153">
        <v>0</v>
      </c>
      <c r="T477" s="154">
        <f>S477*H477</f>
        <v>0</v>
      </c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R477" s="155" t="s">
        <v>245</v>
      </c>
      <c r="AT477" s="155" t="s">
        <v>184</v>
      </c>
      <c r="AU477" s="155" t="s">
        <v>86</v>
      </c>
      <c r="AY477" s="14" t="s">
        <v>182</v>
      </c>
      <c r="BE477" s="156">
        <f>IF(N477="základná",J477,0)</f>
        <v>0</v>
      </c>
      <c r="BF477" s="156">
        <f>IF(N477="znížená",J477,0)</f>
        <v>0</v>
      </c>
      <c r="BG477" s="156">
        <f>IF(N477="zákl. prenesená",J477,0)</f>
        <v>0</v>
      </c>
      <c r="BH477" s="156">
        <f>IF(N477="zníž. prenesená",J477,0)</f>
        <v>0</v>
      </c>
      <c r="BI477" s="156">
        <f>IF(N477="nulová",J477,0)</f>
        <v>0</v>
      </c>
      <c r="BJ477" s="14" t="s">
        <v>86</v>
      </c>
      <c r="BK477" s="156">
        <f>ROUND(I477*H477,2)</f>
        <v>0</v>
      </c>
      <c r="BL477" s="14" t="s">
        <v>245</v>
      </c>
      <c r="BM477" s="155" t="s">
        <v>1430</v>
      </c>
    </row>
    <row r="478" spans="1:65" s="12" customFormat="1" ht="22.9" customHeight="1">
      <c r="B478" s="131"/>
      <c r="D478" s="132" t="s">
        <v>72</v>
      </c>
      <c r="E478" s="141" t="s">
        <v>1431</v>
      </c>
      <c r="F478" s="141" t="s">
        <v>1432</v>
      </c>
      <c r="J478" s="142">
        <f>BK478</f>
        <v>0</v>
      </c>
      <c r="L478" s="131"/>
      <c r="M478" s="135"/>
      <c r="N478" s="136"/>
      <c r="O478" s="136"/>
      <c r="P478" s="137">
        <f>SUM(P479:P482)</f>
        <v>196.96093927999999</v>
      </c>
      <c r="Q478" s="136"/>
      <c r="R478" s="137">
        <f>SUM(R479:R482)</f>
        <v>3.8682981500000002</v>
      </c>
      <c r="S478" s="136"/>
      <c r="T478" s="138">
        <f>SUM(T479:T482)</f>
        <v>0</v>
      </c>
      <c r="AR478" s="132" t="s">
        <v>86</v>
      </c>
      <c r="AT478" s="139" t="s">
        <v>72</v>
      </c>
      <c r="AU478" s="139" t="s">
        <v>80</v>
      </c>
      <c r="AY478" s="132" t="s">
        <v>182</v>
      </c>
      <c r="BK478" s="140">
        <f>SUM(BK479:BK482)</f>
        <v>0</v>
      </c>
    </row>
    <row r="479" spans="1:65" s="2" customFormat="1" ht="24" customHeight="1">
      <c r="A479" s="26"/>
      <c r="B479" s="143"/>
      <c r="C479" s="144" t="s">
        <v>1433</v>
      </c>
      <c r="D479" s="144" t="s">
        <v>184</v>
      </c>
      <c r="E479" s="145" t="s">
        <v>1434</v>
      </c>
      <c r="F479" s="146" t="s">
        <v>1435</v>
      </c>
      <c r="G479" s="147" t="s">
        <v>187</v>
      </c>
      <c r="H479" s="148">
        <v>65.281999999999996</v>
      </c>
      <c r="I479" s="149"/>
      <c r="J479" s="149">
        <f>ROUND(I479*H479,2)</f>
        <v>0</v>
      </c>
      <c r="K479" s="150"/>
      <c r="L479" s="27"/>
      <c r="M479" s="151" t="s">
        <v>1</v>
      </c>
      <c r="N479" s="152" t="s">
        <v>39</v>
      </c>
      <c r="O479" s="153">
        <v>0.91203999999999996</v>
      </c>
      <c r="P479" s="153">
        <f>O479*H479</f>
        <v>59.539795279999993</v>
      </c>
      <c r="Q479" s="153">
        <v>3.3500000000000001E-3</v>
      </c>
      <c r="R479" s="153">
        <f>Q479*H479</f>
        <v>0.21869469999999999</v>
      </c>
      <c r="S479" s="153">
        <v>0</v>
      </c>
      <c r="T479" s="154">
        <f>S479*H479</f>
        <v>0</v>
      </c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R479" s="155" t="s">
        <v>245</v>
      </c>
      <c r="AT479" s="155" t="s">
        <v>184</v>
      </c>
      <c r="AU479" s="155" t="s">
        <v>86</v>
      </c>
      <c r="AY479" s="14" t="s">
        <v>182</v>
      </c>
      <c r="BE479" s="156">
        <f>IF(N479="základná",J479,0)</f>
        <v>0</v>
      </c>
      <c r="BF479" s="156">
        <f>IF(N479="znížená",J479,0)</f>
        <v>0</v>
      </c>
      <c r="BG479" s="156">
        <f>IF(N479="zákl. prenesená",J479,0)</f>
        <v>0</v>
      </c>
      <c r="BH479" s="156">
        <f>IF(N479="zníž. prenesená",J479,0)</f>
        <v>0</v>
      </c>
      <c r="BI479" s="156">
        <f>IF(N479="nulová",J479,0)</f>
        <v>0</v>
      </c>
      <c r="BJ479" s="14" t="s">
        <v>86</v>
      </c>
      <c r="BK479" s="156">
        <f>ROUND(I479*H479,2)</f>
        <v>0</v>
      </c>
      <c r="BL479" s="14" t="s">
        <v>245</v>
      </c>
      <c r="BM479" s="155" t="s">
        <v>1436</v>
      </c>
    </row>
    <row r="480" spans="1:65" s="2" customFormat="1" ht="24" customHeight="1">
      <c r="A480" s="26"/>
      <c r="B480" s="143"/>
      <c r="C480" s="144" t="s">
        <v>1437</v>
      </c>
      <c r="D480" s="144" t="s">
        <v>184</v>
      </c>
      <c r="E480" s="145" t="s">
        <v>1438</v>
      </c>
      <c r="F480" s="146" t="s">
        <v>1439</v>
      </c>
      <c r="G480" s="147" t="s">
        <v>187</v>
      </c>
      <c r="H480" s="148">
        <v>90.887</v>
      </c>
      <c r="I480" s="149"/>
      <c r="J480" s="149">
        <f>ROUND(I480*H480,2)</f>
        <v>0</v>
      </c>
      <c r="K480" s="150"/>
      <c r="L480" s="27"/>
      <c r="M480" s="151" t="s">
        <v>1</v>
      </c>
      <c r="N480" s="152" t="s">
        <v>39</v>
      </c>
      <c r="O480" s="153">
        <v>1.512</v>
      </c>
      <c r="P480" s="153">
        <f>O480*H480</f>
        <v>137.421144</v>
      </c>
      <c r="Q480" s="153">
        <v>3.3500000000000001E-3</v>
      </c>
      <c r="R480" s="153">
        <f>Q480*H480</f>
        <v>0.30447145000000003</v>
      </c>
      <c r="S480" s="153">
        <v>0</v>
      </c>
      <c r="T480" s="154">
        <f>S480*H480</f>
        <v>0</v>
      </c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R480" s="155" t="s">
        <v>245</v>
      </c>
      <c r="AT480" s="155" t="s">
        <v>184</v>
      </c>
      <c r="AU480" s="155" t="s">
        <v>86</v>
      </c>
      <c r="AY480" s="14" t="s">
        <v>182</v>
      </c>
      <c r="BE480" s="156">
        <f>IF(N480="základná",J480,0)</f>
        <v>0</v>
      </c>
      <c r="BF480" s="156">
        <f>IF(N480="znížená",J480,0)</f>
        <v>0</v>
      </c>
      <c r="BG480" s="156">
        <f>IF(N480="zákl. prenesená",J480,0)</f>
        <v>0</v>
      </c>
      <c r="BH480" s="156">
        <f>IF(N480="zníž. prenesená",J480,0)</f>
        <v>0</v>
      </c>
      <c r="BI480" s="156">
        <f>IF(N480="nulová",J480,0)</f>
        <v>0</v>
      </c>
      <c r="BJ480" s="14" t="s">
        <v>86</v>
      </c>
      <c r="BK480" s="156">
        <f>ROUND(I480*H480,2)</f>
        <v>0</v>
      </c>
      <c r="BL480" s="14" t="s">
        <v>245</v>
      </c>
      <c r="BM480" s="155" t="s">
        <v>1440</v>
      </c>
    </row>
    <row r="481" spans="1:65" s="2" customFormat="1" ht="24" customHeight="1">
      <c r="A481" s="26"/>
      <c r="B481" s="143"/>
      <c r="C481" s="157" t="s">
        <v>1441</v>
      </c>
      <c r="D481" s="157" t="s">
        <v>246</v>
      </c>
      <c r="E481" s="158" t="s">
        <v>1442</v>
      </c>
      <c r="F481" s="159" t="s">
        <v>1443</v>
      </c>
      <c r="G481" s="160" t="s">
        <v>187</v>
      </c>
      <c r="H481" s="161">
        <v>159.292</v>
      </c>
      <c r="I481" s="162"/>
      <c r="J481" s="162">
        <f>ROUND(I481*H481,2)</f>
        <v>0</v>
      </c>
      <c r="K481" s="163"/>
      <c r="L481" s="164"/>
      <c r="M481" s="165" t="s">
        <v>1</v>
      </c>
      <c r="N481" s="166" t="s">
        <v>39</v>
      </c>
      <c r="O481" s="153">
        <v>0</v>
      </c>
      <c r="P481" s="153">
        <f>O481*H481</f>
        <v>0</v>
      </c>
      <c r="Q481" s="153">
        <v>2.1000000000000001E-2</v>
      </c>
      <c r="R481" s="153">
        <f>Q481*H481</f>
        <v>3.3451320000000004</v>
      </c>
      <c r="S481" s="153">
        <v>0</v>
      </c>
      <c r="T481" s="154">
        <f>S481*H481</f>
        <v>0</v>
      </c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R481" s="155" t="s">
        <v>313</v>
      </c>
      <c r="AT481" s="155" t="s">
        <v>246</v>
      </c>
      <c r="AU481" s="155" t="s">
        <v>86</v>
      </c>
      <c r="AY481" s="14" t="s">
        <v>182</v>
      </c>
      <c r="BE481" s="156">
        <f>IF(N481="základná",J481,0)</f>
        <v>0</v>
      </c>
      <c r="BF481" s="156">
        <f>IF(N481="znížená",J481,0)</f>
        <v>0</v>
      </c>
      <c r="BG481" s="156">
        <f>IF(N481="zákl. prenesená",J481,0)</f>
        <v>0</v>
      </c>
      <c r="BH481" s="156">
        <f>IF(N481="zníž. prenesená",J481,0)</f>
        <v>0</v>
      </c>
      <c r="BI481" s="156">
        <f>IF(N481="nulová",J481,0)</f>
        <v>0</v>
      </c>
      <c r="BJ481" s="14" t="s">
        <v>86</v>
      </c>
      <c r="BK481" s="156">
        <f>ROUND(I481*H481,2)</f>
        <v>0</v>
      </c>
      <c r="BL481" s="14" t="s">
        <v>245</v>
      </c>
      <c r="BM481" s="155" t="s">
        <v>1444</v>
      </c>
    </row>
    <row r="482" spans="1:65" s="2" customFormat="1" ht="24" customHeight="1">
      <c r="A482" s="26"/>
      <c r="B482" s="143"/>
      <c r="C482" s="144" t="s">
        <v>1445</v>
      </c>
      <c r="D482" s="144" t="s">
        <v>184</v>
      </c>
      <c r="E482" s="145" t="s">
        <v>1446</v>
      </c>
      <c r="F482" s="146" t="s">
        <v>1447</v>
      </c>
      <c r="G482" s="147" t="s">
        <v>835</v>
      </c>
      <c r="H482" s="148">
        <v>2.2000000000000002</v>
      </c>
      <c r="I482" s="149"/>
      <c r="J482" s="149">
        <f>ROUND(I482*H482,2)</f>
        <v>0</v>
      </c>
      <c r="K482" s="150"/>
      <c r="L482" s="27"/>
      <c r="M482" s="151" t="s">
        <v>1</v>
      </c>
      <c r="N482" s="152" t="s">
        <v>39</v>
      </c>
      <c r="O482" s="153">
        <v>0</v>
      </c>
      <c r="P482" s="153">
        <f>O482*H482</f>
        <v>0</v>
      </c>
      <c r="Q482" s="153">
        <v>0</v>
      </c>
      <c r="R482" s="153">
        <f>Q482*H482</f>
        <v>0</v>
      </c>
      <c r="S482" s="153">
        <v>0</v>
      </c>
      <c r="T482" s="154">
        <f>S482*H482</f>
        <v>0</v>
      </c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R482" s="155" t="s">
        <v>245</v>
      </c>
      <c r="AT482" s="155" t="s">
        <v>184</v>
      </c>
      <c r="AU482" s="155" t="s">
        <v>86</v>
      </c>
      <c r="AY482" s="14" t="s">
        <v>182</v>
      </c>
      <c r="BE482" s="156">
        <f>IF(N482="základná",J482,0)</f>
        <v>0</v>
      </c>
      <c r="BF482" s="156">
        <f>IF(N482="znížená",J482,0)</f>
        <v>0</v>
      </c>
      <c r="BG482" s="156">
        <f>IF(N482="zákl. prenesená",J482,0)</f>
        <v>0</v>
      </c>
      <c r="BH482" s="156">
        <f>IF(N482="zníž. prenesená",J482,0)</f>
        <v>0</v>
      </c>
      <c r="BI482" s="156">
        <f>IF(N482="nulová",J482,0)</f>
        <v>0</v>
      </c>
      <c r="BJ482" s="14" t="s">
        <v>86</v>
      </c>
      <c r="BK482" s="156">
        <f>ROUND(I482*H482,2)</f>
        <v>0</v>
      </c>
      <c r="BL482" s="14" t="s">
        <v>245</v>
      </c>
      <c r="BM482" s="155" t="s">
        <v>1448</v>
      </c>
    </row>
    <row r="483" spans="1:65" s="12" customFormat="1" ht="22.9" customHeight="1">
      <c r="B483" s="131"/>
      <c r="D483" s="132" t="s">
        <v>72</v>
      </c>
      <c r="E483" s="141" t="s">
        <v>1449</v>
      </c>
      <c r="F483" s="141" t="s">
        <v>1450</v>
      </c>
      <c r="J483" s="142">
        <f>BK483</f>
        <v>0</v>
      </c>
      <c r="L483" s="131"/>
      <c r="M483" s="135"/>
      <c r="N483" s="136"/>
      <c r="O483" s="136"/>
      <c r="P483" s="137">
        <f>SUM(P484:P489)</f>
        <v>194.89610809999999</v>
      </c>
      <c r="Q483" s="136"/>
      <c r="R483" s="137">
        <f>SUM(R484:R489)</f>
        <v>0.30760312000000001</v>
      </c>
      <c r="S483" s="136"/>
      <c r="T483" s="138">
        <f>SUM(T484:T489)</f>
        <v>0</v>
      </c>
      <c r="AR483" s="132" t="s">
        <v>86</v>
      </c>
      <c r="AT483" s="139" t="s">
        <v>72</v>
      </c>
      <c r="AU483" s="139" t="s">
        <v>80</v>
      </c>
      <c r="AY483" s="132" t="s">
        <v>182</v>
      </c>
      <c r="BK483" s="140">
        <f>SUM(BK484:BK489)</f>
        <v>0</v>
      </c>
    </row>
    <row r="484" spans="1:65" s="2" customFormat="1" ht="24" customHeight="1">
      <c r="A484" s="26"/>
      <c r="B484" s="143"/>
      <c r="C484" s="144" t="s">
        <v>1451</v>
      </c>
      <c r="D484" s="144" t="s">
        <v>184</v>
      </c>
      <c r="E484" s="145" t="s">
        <v>1452</v>
      </c>
      <c r="F484" s="146" t="s">
        <v>1453</v>
      </c>
      <c r="G484" s="147" t="s">
        <v>187</v>
      </c>
      <c r="H484" s="148">
        <v>128.965</v>
      </c>
      <c r="I484" s="149"/>
      <c r="J484" s="149">
        <f t="shared" ref="J484:J489" si="150">ROUND(I484*H484,2)</f>
        <v>0</v>
      </c>
      <c r="K484" s="150"/>
      <c r="L484" s="27"/>
      <c r="M484" s="151" t="s">
        <v>1</v>
      </c>
      <c r="N484" s="152" t="s">
        <v>39</v>
      </c>
      <c r="O484" s="153">
        <v>0.26500000000000001</v>
      </c>
      <c r="P484" s="153">
        <f t="shared" ref="P484:P489" si="151">O484*H484</f>
        <v>34.175725</v>
      </c>
      <c r="Q484" s="153">
        <v>1.6000000000000001E-4</v>
      </c>
      <c r="R484" s="153">
        <f t="shared" ref="R484:R489" si="152">Q484*H484</f>
        <v>2.0634400000000001E-2</v>
      </c>
      <c r="S484" s="153">
        <v>0</v>
      </c>
      <c r="T484" s="154">
        <f t="shared" ref="T484:T489" si="153">S484*H484</f>
        <v>0</v>
      </c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R484" s="155" t="s">
        <v>245</v>
      </c>
      <c r="AT484" s="155" t="s">
        <v>184</v>
      </c>
      <c r="AU484" s="155" t="s">
        <v>86</v>
      </c>
      <c r="AY484" s="14" t="s">
        <v>182</v>
      </c>
      <c r="BE484" s="156">
        <f t="shared" ref="BE484:BE489" si="154">IF(N484="základná",J484,0)</f>
        <v>0</v>
      </c>
      <c r="BF484" s="156">
        <f t="shared" ref="BF484:BF489" si="155">IF(N484="znížená",J484,0)</f>
        <v>0</v>
      </c>
      <c r="BG484" s="156">
        <f t="shared" ref="BG484:BG489" si="156">IF(N484="zákl. prenesená",J484,0)</f>
        <v>0</v>
      </c>
      <c r="BH484" s="156">
        <f t="shared" ref="BH484:BH489" si="157">IF(N484="zníž. prenesená",J484,0)</f>
        <v>0</v>
      </c>
      <c r="BI484" s="156">
        <f t="shared" ref="BI484:BI489" si="158">IF(N484="nulová",J484,0)</f>
        <v>0</v>
      </c>
      <c r="BJ484" s="14" t="s">
        <v>86</v>
      </c>
      <c r="BK484" s="156">
        <f t="shared" ref="BK484:BK489" si="159">ROUND(I484*H484,2)</f>
        <v>0</v>
      </c>
      <c r="BL484" s="14" t="s">
        <v>245</v>
      </c>
      <c r="BM484" s="155" t="s">
        <v>1454</v>
      </c>
    </row>
    <row r="485" spans="1:65" s="2" customFormat="1" ht="24" customHeight="1">
      <c r="A485" s="26"/>
      <c r="B485" s="143"/>
      <c r="C485" s="144" t="s">
        <v>1455</v>
      </c>
      <c r="D485" s="144" t="s">
        <v>184</v>
      </c>
      <c r="E485" s="145" t="s">
        <v>1456</v>
      </c>
      <c r="F485" s="146" t="s">
        <v>1457</v>
      </c>
      <c r="G485" s="147" t="s">
        <v>187</v>
      </c>
      <c r="H485" s="148">
        <v>128.965</v>
      </c>
      <c r="I485" s="149"/>
      <c r="J485" s="149">
        <f t="shared" si="150"/>
        <v>0</v>
      </c>
      <c r="K485" s="150"/>
      <c r="L485" s="27"/>
      <c r="M485" s="151" t="s">
        <v>1</v>
      </c>
      <c r="N485" s="152" t="s">
        <v>39</v>
      </c>
      <c r="O485" s="153">
        <v>0.14813999999999999</v>
      </c>
      <c r="P485" s="153">
        <f t="shared" si="151"/>
        <v>19.104875100000001</v>
      </c>
      <c r="Q485" s="153">
        <v>8.0000000000000007E-5</v>
      </c>
      <c r="R485" s="153">
        <f t="shared" si="152"/>
        <v>1.03172E-2</v>
      </c>
      <c r="S485" s="153">
        <v>0</v>
      </c>
      <c r="T485" s="154">
        <f t="shared" si="153"/>
        <v>0</v>
      </c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R485" s="155" t="s">
        <v>245</v>
      </c>
      <c r="AT485" s="155" t="s">
        <v>184</v>
      </c>
      <c r="AU485" s="155" t="s">
        <v>86</v>
      </c>
      <c r="AY485" s="14" t="s">
        <v>182</v>
      </c>
      <c r="BE485" s="156">
        <f t="shared" si="154"/>
        <v>0</v>
      </c>
      <c r="BF485" s="156">
        <f t="shared" si="155"/>
        <v>0</v>
      </c>
      <c r="BG485" s="156">
        <f t="shared" si="156"/>
        <v>0</v>
      </c>
      <c r="BH485" s="156">
        <f t="shared" si="157"/>
        <v>0</v>
      </c>
      <c r="BI485" s="156">
        <f t="shared" si="158"/>
        <v>0</v>
      </c>
      <c r="BJ485" s="14" t="s">
        <v>86</v>
      </c>
      <c r="BK485" s="156">
        <f t="shared" si="159"/>
        <v>0</v>
      </c>
      <c r="BL485" s="14" t="s">
        <v>245</v>
      </c>
      <c r="BM485" s="155" t="s">
        <v>1458</v>
      </c>
    </row>
    <row r="486" spans="1:65" s="2" customFormat="1" ht="24" customHeight="1">
      <c r="A486" s="26"/>
      <c r="B486" s="143"/>
      <c r="C486" s="144" t="s">
        <v>1459</v>
      </c>
      <c r="D486" s="144" t="s">
        <v>184</v>
      </c>
      <c r="E486" s="145" t="s">
        <v>1460</v>
      </c>
      <c r="F486" s="146" t="s">
        <v>1461</v>
      </c>
      <c r="G486" s="147" t="s">
        <v>187</v>
      </c>
      <c r="H486" s="148">
        <v>1.883</v>
      </c>
      <c r="I486" s="149"/>
      <c r="J486" s="149">
        <f t="shared" si="150"/>
        <v>0</v>
      </c>
      <c r="K486" s="150"/>
      <c r="L486" s="27"/>
      <c r="M486" s="151" t="s">
        <v>1</v>
      </c>
      <c r="N486" s="152" t="s">
        <v>39</v>
      </c>
      <c r="O486" s="153">
        <v>0.27500000000000002</v>
      </c>
      <c r="P486" s="153">
        <f t="shared" si="151"/>
        <v>0.51782500000000009</v>
      </c>
      <c r="Q486" s="153">
        <v>2.2000000000000001E-4</v>
      </c>
      <c r="R486" s="153">
        <f t="shared" si="152"/>
        <v>4.1426000000000001E-4</v>
      </c>
      <c r="S486" s="153">
        <v>0</v>
      </c>
      <c r="T486" s="154">
        <f t="shared" si="153"/>
        <v>0</v>
      </c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R486" s="155" t="s">
        <v>245</v>
      </c>
      <c r="AT486" s="155" t="s">
        <v>184</v>
      </c>
      <c r="AU486" s="155" t="s">
        <v>86</v>
      </c>
      <c r="AY486" s="14" t="s">
        <v>182</v>
      </c>
      <c r="BE486" s="156">
        <f t="shared" si="154"/>
        <v>0</v>
      </c>
      <c r="BF486" s="156">
        <f t="shared" si="155"/>
        <v>0</v>
      </c>
      <c r="BG486" s="156">
        <f t="shared" si="156"/>
        <v>0</v>
      </c>
      <c r="BH486" s="156">
        <f t="shared" si="157"/>
        <v>0</v>
      </c>
      <c r="BI486" s="156">
        <f t="shared" si="158"/>
        <v>0</v>
      </c>
      <c r="BJ486" s="14" t="s">
        <v>86</v>
      </c>
      <c r="BK486" s="156">
        <f t="shared" si="159"/>
        <v>0</v>
      </c>
      <c r="BL486" s="14" t="s">
        <v>245</v>
      </c>
      <c r="BM486" s="155" t="s">
        <v>1462</v>
      </c>
    </row>
    <row r="487" spans="1:65" s="2" customFormat="1" ht="24" customHeight="1">
      <c r="A487" s="26"/>
      <c r="B487" s="143"/>
      <c r="C487" s="144" t="s">
        <v>1463</v>
      </c>
      <c r="D487" s="144" t="s">
        <v>184</v>
      </c>
      <c r="E487" s="145" t="s">
        <v>1460</v>
      </c>
      <c r="F487" s="146" t="s">
        <v>1461</v>
      </c>
      <c r="G487" s="147" t="s">
        <v>187</v>
      </c>
      <c r="H487" s="148">
        <v>0.90900000000000003</v>
      </c>
      <c r="I487" s="149"/>
      <c r="J487" s="149">
        <f t="shared" si="150"/>
        <v>0</v>
      </c>
      <c r="K487" s="150"/>
      <c r="L487" s="27"/>
      <c r="M487" s="151" t="s">
        <v>1</v>
      </c>
      <c r="N487" s="152" t="s">
        <v>39</v>
      </c>
      <c r="O487" s="153">
        <v>0.27500000000000002</v>
      </c>
      <c r="P487" s="153">
        <f t="shared" si="151"/>
        <v>0.24997500000000003</v>
      </c>
      <c r="Q487" s="153">
        <v>2.2000000000000001E-4</v>
      </c>
      <c r="R487" s="153">
        <f t="shared" si="152"/>
        <v>1.9998000000000002E-4</v>
      </c>
      <c r="S487" s="153">
        <v>0</v>
      </c>
      <c r="T487" s="154">
        <f t="shared" si="153"/>
        <v>0</v>
      </c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R487" s="155" t="s">
        <v>245</v>
      </c>
      <c r="AT487" s="155" t="s">
        <v>184</v>
      </c>
      <c r="AU487" s="155" t="s">
        <v>86</v>
      </c>
      <c r="AY487" s="14" t="s">
        <v>182</v>
      </c>
      <c r="BE487" s="156">
        <f t="shared" si="154"/>
        <v>0</v>
      </c>
      <c r="BF487" s="156">
        <f t="shared" si="155"/>
        <v>0</v>
      </c>
      <c r="BG487" s="156">
        <f t="shared" si="156"/>
        <v>0</v>
      </c>
      <c r="BH487" s="156">
        <f t="shared" si="157"/>
        <v>0</v>
      </c>
      <c r="BI487" s="156">
        <f t="shared" si="158"/>
        <v>0</v>
      </c>
      <c r="BJ487" s="14" t="s">
        <v>86</v>
      </c>
      <c r="BK487" s="156">
        <f t="shared" si="159"/>
        <v>0</v>
      </c>
      <c r="BL487" s="14" t="s">
        <v>245</v>
      </c>
      <c r="BM487" s="155" t="s">
        <v>1464</v>
      </c>
    </row>
    <row r="488" spans="1:65" s="2" customFormat="1" ht="16.5" customHeight="1">
      <c r="A488" s="26"/>
      <c r="B488" s="143"/>
      <c r="C488" s="144" t="s">
        <v>1465</v>
      </c>
      <c r="D488" s="144" t="s">
        <v>184</v>
      </c>
      <c r="E488" s="145" t="s">
        <v>1466</v>
      </c>
      <c r="F488" s="146" t="s">
        <v>1467</v>
      </c>
      <c r="G488" s="147" t="s">
        <v>187</v>
      </c>
      <c r="H488" s="148">
        <v>649.35400000000004</v>
      </c>
      <c r="I488" s="149"/>
      <c r="J488" s="149">
        <f t="shared" si="150"/>
        <v>0</v>
      </c>
      <c r="K488" s="150"/>
      <c r="L488" s="27"/>
      <c r="M488" s="151" t="s">
        <v>1</v>
      </c>
      <c r="N488" s="152" t="s">
        <v>39</v>
      </c>
      <c r="O488" s="153">
        <v>0.182</v>
      </c>
      <c r="P488" s="153">
        <f t="shared" si="151"/>
        <v>118.182428</v>
      </c>
      <c r="Q488" s="153">
        <v>3.2000000000000003E-4</v>
      </c>
      <c r="R488" s="153">
        <f t="shared" si="152"/>
        <v>0.20779328000000002</v>
      </c>
      <c r="S488" s="153">
        <v>0</v>
      </c>
      <c r="T488" s="154">
        <f t="shared" si="153"/>
        <v>0</v>
      </c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R488" s="155" t="s">
        <v>245</v>
      </c>
      <c r="AT488" s="155" t="s">
        <v>184</v>
      </c>
      <c r="AU488" s="155" t="s">
        <v>86</v>
      </c>
      <c r="AY488" s="14" t="s">
        <v>182</v>
      </c>
      <c r="BE488" s="156">
        <f t="shared" si="154"/>
        <v>0</v>
      </c>
      <c r="BF488" s="156">
        <f t="shared" si="155"/>
        <v>0</v>
      </c>
      <c r="BG488" s="156">
        <f t="shared" si="156"/>
        <v>0</v>
      </c>
      <c r="BH488" s="156">
        <f t="shared" si="157"/>
        <v>0</v>
      </c>
      <c r="BI488" s="156">
        <f t="shared" si="158"/>
        <v>0</v>
      </c>
      <c r="BJ488" s="14" t="s">
        <v>86</v>
      </c>
      <c r="BK488" s="156">
        <f t="shared" si="159"/>
        <v>0</v>
      </c>
      <c r="BL488" s="14" t="s">
        <v>245</v>
      </c>
      <c r="BM488" s="155" t="s">
        <v>1468</v>
      </c>
    </row>
    <row r="489" spans="1:65" s="2" customFormat="1" ht="24" customHeight="1">
      <c r="A489" s="26"/>
      <c r="B489" s="143"/>
      <c r="C489" s="144" t="s">
        <v>1469</v>
      </c>
      <c r="D489" s="144" t="s">
        <v>184</v>
      </c>
      <c r="E489" s="145" t="s">
        <v>1470</v>
      </c>
      <c r="F489" s="146" t="s">
        <v>1471</v>
      </c>
      <c r="G489" s="147" t="s">
        <v>187</v>
      </c>
      <c r="H489" s="148">
        <v>206.8</v>
      </c>
      <c r="I489" s="149"/>
      <c r="J489" s="149">
        <f t="shared" si="150"/>
        <v>0</v>
      </c>
      <c r="K489" s="150"/>
      <c r="L489" s="27"/>
      <c r="M489" s="151" t="s">
        <v>1</v>
      </c>
      <c r="N489" s="152" t="s">
        <v>39</v>
      </c>
      <c r="O489" s="153">
        <v>0.1096</v>
      </c>
      <c r="P489" s="153">
        <f t="shared" si="151"/>
        <v>22.665280000000003</v>
      </c>
      <c r="Q489" s="153">
        <v>3.3E-4</v>
      </c>
      <c r="R489" s="153">
        <f t="shared" si="152"/>
        <v>6.8243999999999999E-2</v>
      </c>
      <c r="S489" s="153">
        <v>0</v>
      </c>
      <c r="T489" s="154">
        <f t="shared" si="153"/>
        <v>0</v>
      </c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R489" s="155" t="s">
        <v>245</v>
      </c>
      <c r="AT489" s="155" t="s">
        <v>184</v>
      </c>
      <c r="AU489" s="155" t="s">
        <v>86</v>
      </c>
      <c r="AY489" s="14" t="s">
        <v>182</v>
      </c>
      <c r="BE489" s="156">
        <f t="shared" si="154"/>
        <v>0</v>
      </c>
      <c r="BF489" s="156">
        <f t="shared" si="155"/>
        <v>0</v>
      </c>
      <c r="BG489" s="156">
        <f t="shared" si="156"/>
        <v>0</v>
      </c>
      <c r="BH489" s="156">
        <f t="shared" si="157"/>
        <v>0</v>
      </c>
      <c r="BI489" s="156">
        <f t="shared" si="158"/>
        <v>0</v>
      </c>
      <c r="BJ489" s="14" t="s">
        <v>86</v>
      </c>
      <c r="BK489" s="156">
        <f t="shared" si="159"/>
        <v>0</v>
      </c>
      <c r="BL489" s="14" t="s">
        <v>245</v>
      </c>
      <c r="BM489" s="155" t="s">
        <v>1472</v>
      </c>
    </row>
    <row r="490" spans="1:65" s="12" customFormat="1" ht="22.9" customHeight="1">
      <c r="B490" s="131"/>
      <c r="D490" s="132" t="s">
        <v>72</v>
      </c>
      <c r="E490" s="141" t="s">
        <v>1473</v>
      </c>
      <c r="F490" s="141" t="s">
        <v>1474</v>
      </c>
      <c r="J490" s="142">
        <f>BK490</f>
        <v>0</v>
      </c>
      <c r="L490" s="131"/>
      <c r="M490" s="135"/>
      <c r="N490" s="136"/>
      <c r="O490" s="136"/>
      <c r="P490" s="137">
        <f>SUM(P491:P492)</f>
        <v>29.257625599999997</v>
      </c>
      <c r="Q490" s="136"/>
      <c r="R490" s="137">
        <f>SUM(R491:R492)</f>
        <v>0.11941888000000001</v>
      </c>
      <c r="S490" s="136"/>
      <c r="T490" s="138">
        <f>SUM(T491:T492)</f>
        <v>0</v>
      </c>
      <c r="AR490" s="132" t="s">
        <v>86</v>
      </c>
      <c r="AT490" s="139" t="s">
        <v>72</v>
      </c>
      <c r="AU490" s="139" t="s">
        <v>80</v>
      </c>
      <c r="AY490" s="132" t="s">
        <v>182</v>
      </c>
      <c r="BK490" s="140">
        <f>SUM(BK491:BK492)</f>
        <v>0</v>
      </c>
    </row>
    <row r="491" spans="1:65" s="2" customFormat="1" ht="36" customHeight="1">
      <c r="A491" s="26"/>
      <c r="B491" s="143"/>
      <c r="C491" s="144" t="s">
        <v>1475</v>
      </c>
      <c r="D491" s="144" t="s">
        <v>184</v>
      </c>
      <c r="E491" s="145" t="s">
        <v>1476</v>
      </c>
      <c r="F491" s="146" t="s">
        <v>1477</v>
      </c>
      <c r="G491" s="147" t="s">
        <v>187</v>
      </c>
      <c r="H491" s="148">
        <v>426.49599999999998</v>
      </c>
      <c r="I491" s="149"/>
      <c r="J491" s="149">
        <f>ROUND(I491*H491,2)</f>
        <v>0</v>
      </c>
      <c r="K491" s="150"/>
      <c r="L491" s="27"/>
      <c r="M491" s="151" t="s">
        <v>1</v>
      </c>
      <c r="N491" s="152" t="s">
        <v>39</v>
      </c>
      <c r="O491" s="153">
        <v>3.4000000000000002E-2</v>
      </c>
      <c r="P491" s="153">
        <f>O491*H491</f>
        <v>14.500864</v>
      </c>
      <c r="Q491" s="153">
        <v>1E-4</v>
      </c>
      <c r="R491" s="153">
        <f>Q491*H491</f>
        <v>4.2649600000000003E-2</v>
      </c>
      <c r="S491" s="153">
        <v>0</v>
      </c>
      <c r="T491" s="154">
        <f>S491*H491</f>
        <v>0</v>
      </c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R491" s="155" t="s">
        <v>245</v>
      </c>
      <c r="AT491" s="155" t="s">
        <v>184</v>
      </c>
      <c r="AU491" s="155" t="s">
        <v>86</v>
      </c>
      <c r="AY491" s="14" t="s">
        <v>182</v>
      </c>
      <c r="BE491" s="156">
        <f>IF(N491="základná",J491,0)</f>
        <v>0</v>
      </c>
      <c r="BF491" s="156">
        <f>IF(N491="znížená",J491,0)</f>
        <v>0</v>
      </c>
      <c r="BG491" s="156">
        <f>IF(N491="zákl. prenesená",J491,0)</f>
        <v>0</v>
      </c>
      <c r="BH491" s="156">
        <f>IF(N491="zníž. prenesená",J491,0)</f>
        <v>0</v>
      </c>
      <c r="BI491" s="156">
        <f>IF(N491="nulová",J491,0)</f>
        <v>0</v>
      </c>
      <c r="BJ491" s="14" t="s">
        <v>86</v>
      </c>
      <c r="BK491" s="156">
        <f>ROUND(I491*H491,2)</f>
        <v>0</v>
      </c>
      <c r="BL491" s="14" t="s">
        <v>245</v>
      </c>
      <c r="BM491" s="155" t="s">
        <v>1478</v>
      </c>
    </row>
    <row r="492" spans="1:65" s="2" customFormat="1" ht="36" customHeight="1">
      <c r="A492" s="26"/>
      <c r="B492" s="143"/>
      <c r="C492" s="144" t="s">
        <v>1479</v>
      </c>
      <c r="D492" s="144" t="s">
        <v>184</v>
      </c>
      <c r="E492" s="145" t="s">
        <v>1480</v>
      </c>
      <c r="F492" s="146" t="s">
        <v>1481</v>
      </c>
      <c r="G492" s="147" t="s">
        <v>187</v>
      </c>
      <c r="H492" s="148">
        <v>426.49599999999998</v>
      </c>
      <c r="I492" s="149"/>
      <c r="J492" s="149">
        <f>ROUND(I492*H492,2)</f>
        <v>0</v>
      </c>
      <c r="K492" s="150"/>
      <c r="L492" s="27"/>
      <c r="M492" s="151" t="s">
        <v>1</v>
      </c>
      <c r="N492" s="152" t="s">
        <v>39</v>
      </c>
      <c r="O492" s="153">
        <v>3.4599999999999999E-2</v>
      </c>
      <c r="P492" s="153">
        <f>O492*H492</f>
        <v>14.756761599999999</v>
      </c>
      <c r="Q492" s="153">
        <v>1.8000000000000001E-4</v>
      </c>
      <c r="R492" s="153">
        <f>Q492*H492</f>
        <v>7.6769279999999995E-2</v>
      </c>
      <c r="S492" s="153">
        <v>0</v>
      </c>
      <c r="T492" s="154">
        <f>S492*H492</f>
        <v>0</v>
      </c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R492" s="155" t="s">
        <v>245</v>
      </c>
      <c r="AT492" s="155" t="s">
        <v>184</v>
      </c>
      <c r="AU492" s="155" t="s">
        <v>86</v>
      </c>
      <c r="AY492" s="14" t="s">
        <v>182</v>
      </c>
      <c r="BE492" s="156">
        <f>IF(N492="základná",J492,0)</f>
        <v>0</v>
      </c>
      <c r="BF492" s="156">
        <f>IF(N492="znížená",J492,0)</f>
        <v>0</v>
      </c>
      <c r="BG492" s="156">
        <f>IF(N492="zákl. prenesená",J492,0)</f>
        <v>0</v>
      </c>
      <c r="BH492" s="156">
        <f>IF(N492="zníž. prenesená",J492,0)</f>
        <v>0</v>
      </c>
      <c r="BI492" s="156">
        <f>IF(N492="nulová",J492,0)</f>
        <v>0</v>
      </c>
      <c r="BJ492" s="14" t="s">
        <v>86</v>
      </c>
      <c r="BK492" s="156">
        <f>ROUND(I492*H492,2)</f>
        <v>0</v>
      </c>
      <c r="BL492" s="14" t="s">
        <v>245</v>
      </c>
      <c r="BM492" s="155" t="s">
        <v>1482</v>
      </c>
    </row>
    <row r="493" spans="1:65" s="12" customFormat="1" ht="25.9" customHeight="1">
      <c r="B493" s="131"/>
      <c r="D493" s="132" t="s">
        <v>72</v>
      </c>
      <c r="E493" s="133" t="s">
        <v>1483</v>
      </c>
      <c r="F493" s="133" t="s">
        <v>1484</v>
      </c>
      <c r="J493" s="134">
        <f>BK493</f>
        <v>0</v>
      </c>
      <c r="L493" s="131"/>
      <c r="M493" s="135"/>
      <c r="N493" s="136"/>
      <c r="O493" s="136"/>
      <c r="P493" s="137">
        <f>P494</f>
        <v>108.12</v>
      </c>
      <c r="Q493" s="136"/>
      <c r="R493" s="137">
        <f>R494</f>
        <v>0</v>
      </c>
      <c r="S493" s="136"/>
      <c r="T493" s="138">
        <f>T494</f>
        <v>0</v>
      </c>
      <c r="AR493" s="132" t="s">
        <v>188</v>
      </c>
      <c r="AT493" s="139" t="s">
        <v>72</v>
      </c>
      <c r="AU493" s="139" t="s">
        <v>73</v>
      </c>
      <c r="AY493" s="132" t="s">
        <v>182</v>
      </c>
      <c r="BK493" s="140">
        <f>BK494</f>
        <v>0</v>
      </c>
    </row>
    <row r="494" spans="1:65" s="2" customFormat="1" ht="16.5" customHeight="1">
      <c r="A494" s="26"/>
      <c r="B494" s="143"/>
      <c r="C494" s="144" t="s">
        <v>1485</v>
      </c>
      <c r="D494" s="144" t="s">
        <v>184</v>
      </c>
      <c r="E494" s="145" t="s">
        <v>1486</v>
      </c>
      <c r="F494" s="146" t="s">
        <v>1487</v>
      </c>
      <c r="G494" s="147" t="s">
        <v>1151</v>
      </c>
      <c r="H494" s="148">
        <v>102</v>
      </c>
      <c r="I494" s="149"/>
      <c r="J494" s="149">
        <f>ROUND(I494*H494,2)</f>
        <v>0</v>
      </c>
      <c r="K494" s="150"/>
      <c r="L494" s="27"/>
      <c r="M494" s="167" t="s">
        <v>1</v>
      </c>
      <c r="N494" s="168" t="s">
        <v>39</v>
      </c>
      <c r="O494" s="169">
        <v>1.06</v>
      </c>
      <c r="P494" s="169">
        <f>O494*H494</f>
        <v>108.12</v>
      </c>
      <c r="Q494" s="169">
        <v>0</v>
      </c>
      <c r="R494" s="169">
        <f>Q494*H494</f>
        <v>0</v>
      </c>
      <c r="S494" s="169">
        <v>0</v>
      </c>
      <c r="T494" s="170">
        <f>S494*H494</f>
        <v>0</v>
      </c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R494" s="155" t="s">
        <v>1488</v>
      </c>
      <c r="AT494" s="155" t="s">
        <v>184</v>
      </c>
      <c r="AU494" s="155" t="s">
        <v>80</v>
      </c>
      <c r="AY494" s="14" t="s">
        <v>182</v>
      </c>
      <c r="BE494" s="156">
        <f>IF(N494="základná",J494,0)</f>
        <v>0</v>
      </c>
      <c r="BF494" s="156">
        <f>IF(N494="znížená",J494,0)</f>
        <v>0</v>
      </c>
      <c r="BG494" s="156">
        <f>IF(N494="zákl. prenesená",J494,0)</f>
        <v>0</v>
      </c>
      <c r="BH494" s="156">
        <f>IF(N494="zníž. prenesená",J494,0)</f>
        <v>0</v>
      </c>
      <c r="BI494" s="156">
        <f>IF(N494="nulová",J494,0)</f>
        <v>0</v>
      </c>
      <c r="BJ494" s="14" t="s">
        <v>86</v>
      </c>
      <c r="BK494" s="156">
        <f>ROUND(I494*H494,2)</f>
        <v>0</v>
      </c>
      <c r="BL494" s="14" t="s">
        <v>1488</v>
      </c>
      <c r="BM494" s="155" t="s">
        <v>1489</v>
      </c>
    </row>
    <row r="495" spans="1:65" s="2" customFormat="1" ht="6.95" customHeight="1">
      <c r="A495" s="26"/>
      <c r="B495" s="41"/>
      <c r="C495" s="42"/>
      <c r="D495" s="42"/>
      <c r="E495" s="42"/>
      <c r="F495" s="42"/>
      <c r="G495" s="42"/>
      <c r="H495" s="42"/>
      <c r="I495" s="42"/>
      <c r="J495" s="42"/>
      <c r="K495" s="42"/>
      <c r="L495" s="27"/>
      <c r="M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</row>
  </sheetData>
  <autoFilter ref="C146:K494"/>
  <mergeCells count="12">
    <mergeCell ref="E139:H139"/>
    <mergeCell ref="L2:V2"/>
    <mergeCell ref="E85:H85"/>
    <mergeCell ref="E87:H87"/>
    <mergeCell ref="E89:H89"/>
    <mergeCell ref="E135:H135"/>
    <mergeCell ref="E137:H13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00"/>
  <sheetViews>
    <sheetView showGridLines="0" topLeftCell="A121" workbookViewId="0">
      <selection activeCell="I140" sqref="I140:I199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191" t="s">
        <v>5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4" t="s">
        <v>94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6" ht="12.75">
      <c r="B8" s="17"/>
      <c r="D8" s="23" t="s">
        <v>132</v>
      </c>
      <c r="L8" s="17"/>
    </row>
    <row r="9" spans="1:46" s="1" customFormat="1" ht="16.5" customHeight="1">
      <c r="B9" s="17"/>
      <c r="E9" s="226" t="s">
        <v>133</v>
      </c>
      <c r="F9" s="189"/>
      <c r="G9" s="189"/>
      <c r="H9" s="189"/>
      <c r="L9" s="17"/>
    </row>
    <row r="10" spans="1:46" s="1" customFormat="1" ht="12" customHeight="1">
      <c r="B10" s="17"/>
      <c r="D10" s="23" t="s">
        <v>134</v>
      </c>
      <c r="L10" s="17"/>
    </row>
    <row r="11" spans="1:46" s="2" customFormat="1" ht="16.5" customHeight="1">
      <c r="A11" s="26"/>
      <c r="B11" s="27"/>
      <c r="C11" s="26"/>
      <c r="D11" s="26"/>
      <c r="E11" s="228" t="s">
        <v>1490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1491</v>
      </c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6.5" customHeight="1">
      <c r="A13" s="26"/>
      <c r="B13" s="27"/>
      <c r="C13" s="26"/>
      <c r="D13" s="26"/>
      <c r="E13" s="209" t="s">
        <v>1492</v>
      </c>
      <c r="F13" s="225"/>
      <c r="G13" s="225"/>
      <c r="H13" s="225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15</v>
      </c>
      <c r="E15" s="26"/>
      <c r="F15" s="21" t="s">
        <v>1</v>
      </c>
      <c r="G15" s="26"/>
      <c r="H15" s="26"/>
      <c r="I15" s="23" t="s">
        <v>16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17</v>
      </c>
      <c r="E16" s="26"/>
      <c r="F16" s="21" t="s">
        <v>18</v>
      </c>
      <c r="G16" s="26"/>
      <c r="H16" s="26"/>
      <c r="I16" s="23" t="s">
        <v>19</v>
      </c>
      <c r="J16" s="49" t="str">
        <f>'Rekapitulácia stavby'!AN8</f>
        <v>15. 11. 2019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0.9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21</v>
      </c>
      <c r="E18" s="26"/>
      <c r="F18" s="26"/>
      <c r="G18" s="26"/>
      <c r="H18" s="26"/>
      <c r="I18" s="23" t="s">
        <v>22</v>
      </c>
      <c r="J18" s="21" t="str">
        <f>IF('Rekapitulácia stavby'!AN10="","",'Rekapitulácia stavby'!AN10)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tr">
        <f>IF('Rekapitulácia stavby'!E11="","",'Rekapitulácia stavby'!E11)</f>
        <v>obec Bačkov</v>
      </c>
      <c r="F19" s="26"/>
      <c r="G19" s="26"/>
      <c r="H19" s="26"/>
      <c r="I19" s="23" t="s">
        <v>24</v>
      </c>
      <c r="J19" s="21" t="str">
        <f>IF('Rekapitulácia stavby'!AN11="","",'Rekapitulácia stavby'!AN11)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25</v>
      </c>
      <c r="E21" s="26"/>
      <c r="F21" s="26"/>
      <c r="G21" s="26"/>
      <c r="H21" s="26"/>
      <c r="I21" s="23" t="s">
        <v>22</v>
      </c>
      <c r="J21" s="21" t="str">
        <f>'Rekapitulácia stavby'!AN13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188" t="str">
        <f>'Rekapitulácia stavby'!E14</f>
        <v xml:space="preserve"> </v>
      </c>
      <c r="F22" s="188"/>
      <c r="G22" s="188"/>
      <c r="H22" s="188"/>
      <c r="I22" s="23" t="s">
        <v>24</v>
      </c>
      <c r="J22" s="21" t="str">
        <f>'Rekapitulácia stavby'!AN14</f>
        <v/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27</v>
      </c>
      <c r="E24" s="26"/>
      <c r="F24" s="26"/>
      <c r="G24" s="26"/>
      <c r="H24" s="26"/>
      <c r="I24" s="23" t="s">
        <v>22</v>
      </c>
      <c r="J24" s="21" t="str">
        <f>IF('Rekapitulácia stavby'!AN16="","",'Rekapitulácia stavby'!AN16)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8" customHeight="1">
      <c r="A25" s="26"/>
      <c r="B25" s="27"/>
      <c r="C25" s="26"/>
      <c r="D25" s="26"/>
      <c r="E25" s="21" t="str">
        <f>IF('Rekapitulácia stavby'!E17="","",'Rekapitulácia stavby'!E17)</f>
        <v>Ing.arch.Lorinc, Ing.Soták</v>
      </c>
      <c r="F25" s="26"/>
      <c r="G25" s="26"/>
      <c r="H25" s="26"/>
      <c r="I25" s="23" t="s">
        <v>24</v>
      </c>
      <c r="J25" s="21" t="str">
        <f>IF('Rekapitulácia stavby'!AN17="","",'Rekapitulácia stavby'!AN17)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12" customHeight="1">
      <c r="A27" s="26"/>
      <c r="B27" s="27"/>
      <c r="C27" s="26"/>
      <c r="D27" s="23" t="s">
        <v>30</v>
      </c>
      <c r="E27" s="26"/>
      <c r="F27" s="26"/>
      <c r="G27" s="26"/>
      <c r="H27" s="26"/>
      <c r="I27" s="23" t="s">
        <v>22</v>
      </c>
      <c r="J27" s="21" t="s">
        <v>1</v>
      </c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8" customHeight="1">
      <c r="A28" s="26"/>
      <c r="B28" s="27"/>
      <c r="C28" s="26"/>
      <c r="D28" s="26"/>
      <c r="E28" s="21" t="s">
        <v>1493</v>
      </c>
      <c r="F28" s="26"/>
      <c r="G28" s="26"/>
      <c r="H28" s="26"/>
      <c r="I28" s="23" t="s">
        <v>24</v>
      </c>
      <c r="J28" s="21" t="s">
        <v>1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2" customHeight="1">
      <c r="A30" s="26"/>
      <c r="B30" s="27"/>
      <c r="C30" s="26"/>
      <c r="D30" s="23" t="s">
        <v>32</v>
      </c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8" customFormat="1" ht="16.5" customHeight="1">
      <c r="A31" s="94"/>
      <c r="B31" s="95"/>
      <c r="C31" s="94"/>
      <c r="D31" s="94"/>
      <c r="E31" s="192" t="s">
        <v>1</v>
      </c>
      <c r="F31" s="192"/>
      <c r="G31" s="192"/>
      <c r="H31" s="192"/>
      <c r="I31" s="94"/>
      <c r="J31" s="94"/>
      <c r="K31" s="94"/>
      <c r="L31" s="96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</row>
    <row r="32" spans="1:31" s="2" customFormat="1" ht="6.95" customHeight="1">
      <c r="A32" s="26"/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97" t="s">
        <v>33</v>
      </c>
      <c r="E34" s="26"/>
      <c r="F34" s="26"/>
      <c r="G34" s="26"/>
      <c r="H34" s="26"/>
      <c r="I34" s="26"/>
      <c r="J34" s="65">
        <f>ROUND(J137,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0"/>
      <c r="E35" s="60"/>
      <c r="F35" s="60"/>
      <c r="G35" s="60"/>
      <c r="H35" s="60"/>
      <c r="I35" s="60"/>
      <c r="J35" s="60"/>
      <c r="K35" s="60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35</v>
      </c>
      <c r="G36" s="26"/>
      <c r="H36" s="26"/>
      <c r="I36" s="30" t="s">
        <v>34</v>
      </c>
      <c r="J36" s="30" t="s">
        <v>36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98" t="s">
        <v>37</v>
      </c>
      <c r="E37" s="23" t="s">
        <v>38</v>
      </c>
      <c r="F37" s="99">
        <f>ROUND((SUM(BE137:BE199)),  2)</f>
        <v>0</v>
      </c>
      <c r="G37" s="26"/>
      <c r="H37" s="26"/>
      <c r="I37" s="100">
        <v>0.2</v>
      </c>
      <c r="J37" s="99">
        <f>ROUND(((SUM(BE137:BE199))*I37),  2)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3" t="s">
        <v>39</v>
      </c>
      <c r="F38" s="99">
        <f>ROUND((SUM(BF137:BF199)),  2)</f>
        <v>0</v>
      </c>
      <c r="G38" s="26"/>
      <c r="H38" s="26"/>
      <c r="I38" s="100">
        <v>0.2</v>
      </c>
      <c r="J38" s="99">
        <f>ROUND(((SUM(BF137:BF199))*I38),  2)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40</v>
      </c>
      <c r="F39" s="99">
        <f>ROUND((SUM(BG137:BG199)),  2)</f>
        <v>0</v>
      </c>
      <c r="G39" s="26"/>
      <c r="H39" s="26"/>
      <c r="I39" s="100">
        <v>0.2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41</v>
      </c>
      <c r="F40" s="99">
        <f>ROUND((SUM(BH137:BH199)),  2)</f>
        <v>0</v>
      </c>
      <c r="G40" s="26"/>
      <c r="H40" s="26"/>
      <c r="I40" s="100">
        <v>0.2</v>
      </c>
      <c r="J40" s="99">
        <f>0</f>
        <v>0</v>
      </c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23" t="s">
        <v>42</v>
      </c>
      <c r="F41" s="99">
        <f>ROUND((SUM(BI137:BI199)),  2)</f>
        <v>0</v>
      </c>
      <c r="G41" s="26"/>
      <c r="H41" s="26"/>
      <c r="I41" s="100">
        <v>0</v>
      </c>
      <c r="J41" s="99">
        <f>0</f>
        <v>0</v>
      </c>
      <c r="K41" s="2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101"/>
      <c r="D43" s="102" t="s">
        <v>43</v>
      </c>
      <c r="E43" s="54"/>
      <c r="F43" s="54"/>
      <c r="G43" s="103" t="s">
        <v>44</v>
      </c>
      <c r="H43" s="104" t="s">
        <v>45</v>
      </c>
      <c r="I43" s="54"/>
      <c r="J43" s="105">
        <f>SUM(J34:J41)</f>
        <v>0</v>
      </c>
      <c r="K43" s="106"/>
      <c r="L43" s="3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3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1" customFormat="1" ht="16.5" customHeight="1">
      <c r="B87" s="17"/>
      <c r="E87" s="226" t="s">
        <v>133</v>
      </c>
      <c r="F87" s="189"/>
      <c r="G87" s="189"/>
      <c r="H87" s="189"/>
      <c r="L87" s="17"/>
    </row>
    <row r="88" spans="1:31" s="1" customFormat="1" ht="12" customHeight="1">
      <c r="B88" s="17"/>
      <c r="C88" s="23" t="s">
        <v>134</v>
      </c>
      <c r="L88" s="17"/>
    </row>
    <row r="89" spans="1:31" s="2" customFormat="1" ht="16.5" customHeight="1">
      <c r="A89" s="26"/>
      <c r="B89" s="27"/>
      <c r="C89" s="26"/>
      <c r="D89" s="26"/>
      <c r="E89" s="228" t="s">
        <v>1490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12" customHeight="1">
      <c r="A90" s="26"/>
      <c r="B90" s="27"/>
      <c r="C90" s="23" t="s">
        <v>1491</v>
      </c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6.5" customHeight="1">
      <c r="A91" s="26"/>
      <c r="B91" s="27"/>
      <c r="C91" s="26"/>
      <c r="D91" s="26"/>
      <c r="E91" s="209" t="str">
        <f>E13</f>
        <v>001.2.1 - Kanalizačná prípojka a dažďová kanalizácia</v>
      </c>
      <c r="F91" s="225"/>
      <c r="G91" s="225"/>
      <c r="H91" s="225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2" customHeight="1">
      <c r="A93" s="26"/>
      <c r="B93" s="27"/>
      <c r="C93" s="23" t="s">
        <v>17</v>
      </c>
      <c r="D93" s="26"/>
      <c r="E93" s="26"/>
      <c r="F93" s="21" t="str">
        <f>F16</f>
        <v>Bačkov</v>
      </c>
      <c r="G93" s="26"/>
      <c r="H93" s="26"/>
      <c r="I93" s="23" t="s">
        <v>19</v>
      </c>
      <c r="J93" s="49" t="str">
        <f>IF(J16="","",J16)</f>
        <v>15. 11. 2019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6.95" customHeight="1">
      <c r="A94" s="26"/>
      <c r="B94" s="27"/>
      <c r="C94" s="26"/>
      <c r="D94" s="26"/>
      <c r="E94" s="26"/>
      <c r="F94" s="26"/>
      <c r="G94" s="26"/>
      <c r="H94" s="26"/>
      <c r="I94" s="26"/>
      <c r="J94" s="26"/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27.95" customHeight="1">
      <c r="A95" s="26"/>
      <c r="B95" s="27"/>
      <c r="C95" s="23" t="s">
        <v>21</v>
      </c>
      <c r="D95" s="26"/>
      <c r="E95" s="26"/>
      <c r="F95" s="21" t="str">
        <f>E19</f>
        <v>obec Bačkov</v>
      </c>
      <c r="G95" s="26"/>
      <c r="H95" s="26"/>
      <c r="I95" s="23" t="s">
        <v>27</v>
      </c>
      <c r="J95" s="24" t="str">
        <f>E25</f>
        <v>Ing.arch.Lorinc, Ing.Soták</v>
      </c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15.2" customHeight="1">
      <c r="A96" s="26"/>
      <c r="B96" s="27"/>
      <c r="C96" s="23" t="s">
        <v>25</v>
      </c>
      <c r="D96" s="26"/>
      <c r="E96" s="26"/>
      <c r="F96" s="21" t="str">
        <f>IF(E22="","",E22)</f>
        <v xml:space="preserve"> </v>
      </c>
      <c r="G96" s="26"/>
      <c r="H96" s="26"/>
      <c r="I96" s="23" t="s">
        <v>30</v>
      </c>
      <c r="J96" s="24" t="str">
        <f>E28</f>
        <v>Ing.Ján Džuba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9.25" customHeight="1">
      <c r="A98" s="26"/>
      <c r="B98" s="27"/>
      <c r="C98" s="109" t="s">
        <v>137</v>
      </c>
      <c r="D98" s="101"/>
      <c r="E98" s="101"/>
      <c r="F98" s="101"/>
      <c r="G98" s="101"/>
      <c r="H98" s="101"/>
      <c r="I98" s="101"/>
      <c r="J98" s="110" t="s">
        <v>138</v>
      </c>
      <c r="K98" s="101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47" s="2" customFormat="1" ht="10.3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47" s="2" customFormat="1" ht="22.9" customHeight="1">
      <c r="A100" s="26"/>
      <c r="B100" s="27"/>
      <c r="C100" s="111" t="s">
        <v>139</v>
      </c>
      <c r="D100" s="26"/>
      <c r="E100" s="26"/>
      <c r="F100" s="26"/>
      <c r="G100" s="26"/>
      <c r="H100" s="26"/>
      <c r="I100" s="26"/>
      <c r="J100" s="65">
        <f>J137</f>
        <v>0</v>
      </c>
      <c r="K100" s="26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U100" s="14" t="s">
        <v>140</v>
      </c>
    </row>
    <row r="101" spans="1:47" s="9" customFormat="1" ht="24.95" customHeight="1">
      <c r="B101" s="112"/>
      <c r="D101" s="113" t="s">
        <v>1494</v>
      </c>
      <c r="E101" s="114"/>
      <c r="F101" s="114"/>
      <c r="G101" s="114"/>
      <c r="H101" s="114"/>
      <c r="I101" s="114"/>
      <c r="J101" s="115">
        <f>J138</f>
        <v>0</v>
      </c>
      <c r="L101" s="112"/>
    </row>
    <row r="102" spans="1:47" s="10" customFormat="1" ht="19.899999999999999" customHeight="1">
      <c r="B102" s="116"/>
      <c r="D102" s="117" t="s">
        <v>1495</v>
      </c>
      <c r="E102" s="118"/>
      <c r="F102" s="118"/>
      <c r="G102" s="118"/>
      <c r="H102" s="118"/>
      <c r="I102" s="118"/>
      <c r="J102" s="119">
        <f>J139</f>
        <v>0</v>
      </c>
      <c r="L102" s="116"/>
    </row>
    <row r="103" spans="1:47" s="10" customFormat="1" ht="19.899999999999999" customHeight="1">
      <c r="B103" s="116"/>
      <c r="D103" s="117" t="s">
        <v>1496</v>
      </c>
      <c r="E103" s="118"/>
      <c r="F103" s="118"/>
      <c r="G103" s="118"/>
      <c r="H103" s="118"/>
      <c r="I103" s="118"/>
      <c r="J103" s="119">
        <f>J152</f>
        <v>0</v>
      </c>
      <c r="L103" s="116"/>
    </row>
    <row r="104" spans="1:47" s="10" customFormat="1" ht="19.899999999999999" customHeight="1">
      <c r="B104" s="116"/>
      <c r="D104" s="117" t="s">
        <v>1497</v>
      </c>
      <c r="E104" s="118"/>
      <c r="F104" s="118"/>
      <c r="G104" s="118"/>
      <c r="H104" s="118"/>
      <c r="I104" s="118"/>
      <c r="J104" s="119">
        <f>J154</f>
        <v>0</v>
      </c>
      <c r="L104" s="116"/>
    </row>
    <row r="105" spans="1:47" s="10" customFormat="1" ht="19.899999999999999" customHeight="1">
      <c r="B105" s="116"/>
      <c r="D105" s="117" t="s">
        <v>1498</v>
      </c>
      <c r="E105" s="118"/>
      <c r="F105" s="118"/>
      <c r="G105" s="118"/>
      <c r="H105" s="118"/>
      <c r="I105" s="118"/>
      <c r="J105" s="119">
        <f>J159</f>
        <v>0</v>
      </c>
      <c r="L105" s="116"/>
    </row>
    <row r="106" spans="1:47" s="10" customFormat="1" ht="19.899999999999999" customHeight="1">
      <c r="B106" s="116"/>
      <c r="D106" s="117" t="s">
        <v>1499</v>
      </c>
      <c r="E106" s="118"/>
      <c r="F106" s="118"/>
      <c r="G106" s="118"/>
      <c r="H106" s="118"/>
      <c r="I106" s="118"/>
      <c r="J106" s="119">
        <f>J161</f>
        <v>0</v>
      </c>
      <c r="L106" s="116"/>
    </row>
    <row r="107" spans="1:47" s="9" customFormat="1" ht="24.95" customHeight="1">
      <c r="B107" s="112"/>
      <c r="D107" s="113" t="s">
        <v>1500</v>
      </c>
      <c r="E107" s="114"/>
      <c r="F107" s="114"/>
      <c r="G107" s="114"/>
      <c r="H107" s="114"/>
      <c r="I107" s="114"/>
      <c r="J107" s="115">
        <f>J164</f>
        <v>0</v>
      </c>
      <c r="L107" s="112"/>
    </row>
    <row r="108" spans="1:47" s="10" customFormat="1" ht="19.899999999999999" customHeight="1">
      <c r="B108" s="116"/>
      <c r="D108" s="117" t="s">
        <v>1495</v>
      </c>
      <c r="E108" s="118"/>
      <c r="F108" s="118"/>
      <c r="G108" s="118"/>
      <c r="H108" s="118"/>
      <c r="I108" s="118"/>
      <c r="J108" s="119">
        <f>J165</f>
        <v>0</v>
      </c>
      <c r="L108" s="116"/>
    </row>
    <row r="109" spans="1:47" s="10" customFormat="1" ht="19.899999999999999" customHeight="1">
      <c r="B109" s="116"/>
      <c r="D109" s="117" t="s">
        <v>1496</v>
      </c>
      <c r="E109" s="118"/>
      <c r="F109" s="118"/>
      <c r="G109" s="118"/>
      <c r="H109" s="118"/>
      <c r="I109" s="118"/>
      <c r="J109" s="119">
        <f>J174</f>
        <v>0</v>
      </c>
      <c r="L109" s="116"/>
    </row>
    <row r="110" spans="1:47" s="10" customFormat="1" ht="19.899999999999999" customHeight="1">
      <c r="B110" s="116"/>
      <c r="D110" s="117" t="s">
        <v>1497</v>
      </c>
      <c r="E110" s="118"/>
      <c r="F110" s="118"/>
      <c r="G110" s="118"/>
      <c r="H110" s="118"/>
      <c r="I110" s="118"/>
      <c r="J110" s="119">
        <f>J176</f>
        <v>0</v>
      </c>
      <c r="L110" s="116"/>
    </row>
    <row r="111" spans="1:47" s="10" customFormat="1" ht="19.899999999999999" customHeight="1">
      <c r="B111" s="116"/>
      <c r="D111" s="117" t="s">
        <v>1498</v>
      </c>
      <c r="E111" s="118"/>
      <c r="F111" s="118"/>
      <c r="G111" s="118"/>
      <c r="H111" s="118"/>
      <c r="I111" s="118"/>
      <c r="J111" s="119">
        <f>J187</f>
        <v>0</v>
      </c>
      <c r="L111" s="116"/>
    </row>
    <row r="112" spans="1:47" s="10" customFormat="1" ht="19.899999999999999" customHeight="1">
      <c r="B112" s="116"/>
      <c r="D112" s="117" t="s">
        <v>1499</v>
      </c>
      <c r="E112" s="118"/>
      <c r="F112" s="118"/>
      <c r="G112" s="118"/>
      <c r="H112" s="118"/>
      <c r="I112" s="118"/>
      <c r="J112" s="119">
        <f>J189</f>
        <v>0</v>
      </c>
      <c r="L112" s="116"/>
    </row>
    <row r="113" spans="1:31" s="10" customFormat="1" ht="19.899999999999999" customHeight="1">
      <c r="B113" s="116"/>
      <c r="D113" s="117" t="s">
        <v>1501</v>
      </c>
      <c r="E113" s="118"/>
      <c r="F113" s="118"/>
      <c r="G113" s="118"/>
      <c r="H113" s="118"/>
      <c r="I113" s="118"/>
      <c r="J113" s="119">
        <f>J194</f>
        <v>0</v>
      </c>
      <c r="L113" s="116"/>
    </row>
    <row r="114" spans="1:31" s="2" customFormat="1" ht="21.7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31" s="2" customFormat="1" ht="6.95" customHeight="1">
      <c r="A115" s="26"/>
      <c r="B115" s="41"/>
      <c r="C115" s="42"/>
      <c r="D115" s="42"/>
      <c r="E115" s="42"/>
      <c r="F115" s="42"/>
      <c r="G115" s="42"/>
      <c r="H115" s="42"/>
      <c r="I115" s="42"/>
      <c r="J115" s="42"/>
      <c r="K115" s="42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9" spans="1:31" s="2" customFormat="1" ht="6.95" customHeight="1">
      <c r="A119" s="26"/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24.95" customHeight="1">
      <c r="A120" s="26"/>
      <c r="B120" s="27"/>
      <c r="C120" s="18" t="s">
        <v>168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6.9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12" customHeight="1">
      <c r="A122" s="26"/>
      <c r="B122" s="27"/>
      <c r="C122" s="23" t="s">
        <v>13</v>
      </c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25.5" customHeight="1">
      <c r="A123" s="26"/>
      <c r="B123" s="27"/>
      <c r="C123" s="26"/>
      <c r="D123" s="26"/>
      <c r="E123" s="226" t="str">
        <f>E7</f>
        <v>Komunitné centrum - Rekonštrukcia, prístavba ku kultúrnemu domu v obci Bačkov-(stupeň PSP)</v>
      </c>
      <c r="F123" s="227"/>
      <c r="G123" s="227"/>
      <c r="H123" s="227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1" customFormat="1" ht="12" customHeight="1">
      <c r="B124" s="17"/>
      <c r="C124" s="23" t="s">
        <v>132</v>
      </c>
      <c r="L124" s="17"/>
    </row>
    <row r="125" spans="1:31" s="1" customFormat="1" ht="16.5" customHeight="1">
      <c r="B125" s="17"/>
      <c r="E125" s="226" t="s">
        <v>133</v>
      </c>
      <c r="F125" s="189"/>
      <c r="G125" s="189"/>
      <c r="H125" s="189"/>
      <c r="L125" s="17"/>
    </row>
    <row r="126" spans="1:31" s="1" customFormat="1" ht="12" customHeight="1">
      <c r="B126" s="17"/>
      <c r="C126" s="23" t="s">
        <v>134</v>
      </c>
      <c r="L126" s="17"/>
    </row>
    <row r="127" spans="1:31" s="2" customFormat="1" ht="16.5" customHeight="1">
      <c r="A127" s="26"/>
      <c r="B127" s="27"/>
      <c r="C127" s="26"/>
      <c r="D127" s="26"/>
      <c r="E127" s="228" t="s">
        <v>1490</v>
      </c>
      <c r="F127" s="225"/>
      <c r="G127" s="225"/>
      <c r="H127" s="225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2" customHeight="1">
      <c r="A128" s="26"/>
      <c r="B128" s="27"/>
      <c r="C128" s="23" t="s">
        <v>1491</v>
      </c>
      <c r="D128" s="26"/>
      <c r="E128" s="26"/>
      <c r="F128" s="26"/>
      <c r="G128" s="26"/>
      <c r="H128" s="26"/>
      <c r="I128" s="26"/>
      <c r="J128" s="26"/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6.5" customHeight="1">
      <c r="A129" s="26"/>
      <c r="B129" s="27"/>
      <c r="C129" s="26"/>
      <c r="D129" s="26"/>
      <c r="E129" s="209" t="str">
        <f>E13</f>
        <v>001.2.1 - Kanalizačná prípojka a dažďová kanalizácia</v>
      </c>
      <c r="F129" s="225"/>
      <c r="G129" s="225"/>
      <c r="H129" s="225"/>
      <c r="I129" s="26"/>
      <c r="J129" s="26"/>
      <c r="K129" s="26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6.95" customHeight="1">
      <c r="A130" s="26"/>
      <c r="B130" s="27"/>
      <c r="C130" s="26"/>
      <c r="D130" s="26"/>
      <c r="E130" s="26"/>
      <c r="F130" s="26"/>
      <c r="G130" s="26"/>
      <c r="H130" s="26"/>
      <c r="I130" s="26"/>
      <c r="J130" s="26"/>
      <c r="K130" s="26"/>
      <c r="L130" s="3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2" customFormat="1" ht="12" customHeight="1">
      <c r="A131" s="26"/>
      <c r="B131" s="27"/>
      <c r="C131" s="23" t="s">
        <v>17</v>
      </c>
      <c r="D131" s="26"/>
      <c r="E131" s="26"/>
      <c r="F131" s="21" t="str">
        <f>F16</f>
        <v>Bačkov</v>
      </c>
      <c r="G131" s="26"/>
      <c r="H131" s="26"/>
      <c r="I131" s="23" t="s">
        <v>19</v>
      </c>
      <c r="J131" s="49" t="str">
        <f>IF(J16="","",J16)</f>
        <v>15. 11. 2019</v>
      </c>
      <c r="K131" s="26"/>
      <c r="L131" s="3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5" s="2" customFormat="1" ht="6.95" customHeight="1">
      <c r="A132" s="26"/>
      <c r="B132" s="27"/>
      <c r="C132" s="26"/>
      <c r="D132" s="26"/>
      <c r="E132" s="26"/>
      <c r="F132" s="26"/>
      <c r="G132" s="26"/>
      <c r="H132" s="26"/>
      <c r="I132" s="26"/>
      <c r="J132" s="26"/>
      <c r="K132" s="26"/>
      <c r="L132" s="3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65" s="2" customFormat="1" ht="27.95" customHeight="1">
      <c r="A133" s="26"/>
      <c r="B133" s="27"/>
      <c r="C133" s="23" t="s">
        <v>21</v>
      </c>
      <c r="D133" s="26"/>
      <c r="E133" s="26"/>
      <c r="F133" s="21" t="str">
        <f>E19</f>
        <v>obec Bačkov</v>
      </c>
      <c r="G133" s="26"/>
      <c r="H133" s="26"/>
      <c r="I133" s="23" t="s">
        <v>27</v>
      </c>
      <c r="J133" s="24" t="str">
        <f>E25</f>
        <v>Ing.arch.Lorinc, Ing.Soták</v>
      </c>
      <c r="K133" s="26"/>
      <c r="L133" s="3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  <row r="134" spans="1:65" s="2" customFormat="1" ht="15.2" customHeight="1">
      <c r="A134" s="26"/>
      <c r="B134" s="27"/>
      <c r="C134" s="23" t="s">
        <v>25</v>
      </c>
      <c r="D134" s="26"/>
      <c r="E134" s="26"/>
      <c r="F134" s="21" t="str">
        <f>IF(E22="","",E22)</f>
        <v xml:space="preserve"> </v>
      </c>
      <c r="G134" s="26"/>
      <c r="H134" s="26"/>
      <c r="I134" s="23" t="s">
        <v>30</v>
      </c>
      <c r="J134" s="24" t="str">
        <f>E28</f>
        <v>Ing.Ján Džuba</v>
      </c>
      <c r="K134" s="26"/>
      <c r="L134" s="3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</row>
    <row r="135" spans="1:65" s="2" customFormat="1" ht="10.35" customHeight="1">
      <c r="A135" s="26"/>
      <c r="B135" s="27"/>
      <c r="C135" s="26"/>
      <c r="D135" s="26"/>
      <c r="E135" s="26"/>
      <c r="F135" s="26"/>
      <c r="G135" s="26"/>
      <c r="H135" s="26"/>
      <c r="I135" s="26"/>
      <c r="J135" s="26"/>
      <c r="K135" s="26"/>
      <c r="L135" s="3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  <row r="136" spans="1:65" s="11" customFormat="1" ht="29.25" customHeight="1">
      <c r="A136" s="120"/>
      <c r="B136" s="121"/>
      <c r="C136" s="122" t="s">
        <v>169</v>
      </c>
      <c r="D136" s="123" t="s">
        <v>58</v>
      </c>
      <c r="E136" s="123" t="s">
        <v>54</v>
      </c>
      <c r="F136" s="123" t="s">
        <v>55</v>
      </c>
      <c r="G136" s="123" t="s">
        <v>170</v>
      </c>
      <c r="H136" s="123" t="s">
        <v>171</v>
      </c>
      <c r="I136" s="123" t="s">
        <v>172</v>
      </c>
      <c r="J136" s="124" t="s">
        <v>138</v>
      </c>
      <c r="K136" s="125" t="s">
        <v>173</v>
      </c>
      <c r="L136" s="126"/>
      <c r="M136" s="56" t="s">
        <v>1</v>
      </c>
      <c r="N136" s="57" t="s">
        <v>37</v>
      </c>
      <c r="O136" s="57" t="s">
        <v>174</v>
      </c>
      <c r="P136" s="57" t="s">
        <v>175</v>
      </c>
      <c r="Q136" s="57" t="s">
        <v>176</v>
      </c>
      <c r="R136" s="57" t="s">
        <v>177</v>
      </c>
      <c r="S136" s="57" t="s">
        <v>178</v>
      </c>
      <c r="T136" s="58" t="s">
        <v>179</v>
      </c>
      <c r="U136" s="120"/>
      <c r="V136" s="120"/>
      <c r="W136" s="120"/>
      <c r="X136" s="120"/>
      <c r="Y136" s="120"/>
      <c r="Z136" s="120"/>
      <c r="AA136" s="120"/>
      <c r="AB136" s="120"/>
      <c r="AC136" s="120"/>
      <c r="AD136" s="120"/>
      <c r="AE136" s="120"/>
    </row>
    <row r="137" spans="1:65" s="2" customFormat="1" ht="22.9" customHeight="1">
      <c r="A137" s="26"/>
      <c r="B137" s="27"/>
      <c r="C137" s="63" t="s">
        <v>139</v>
      </c>
      <c r="D137" s="26"/>
      <c r="E137" s="26"/>
      <c r="F137" s="26"/>
      <c r="G137" s="26"/>
      <c r="H137" s="26"/>
      <c r="I137" s="26"/>
      <c r="J137" s="127">
        <f>BK137</f>
        <v>0</v>
      </c>
      <c r="K137" s="26"/>
      <c r="L137" s="27"/>
      <c r="M137" s="59"/>
      <c r="N137" s="50"/>
      <c r="O137" s="60"/>
      <c r="P137" s="128">
        <f>P138+P164</f>
        <v>0</v>
      </c>
      <c r="Q137" s="60"/>
      <c r="R137" s="128">
        <f>R138+R164</f>
        <v>0</v>
      </c>
      <c r="S137" s="60"/>
      <c r="T137" s="129">
        <f>T138+T164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T137" s="14" t="s">
        <v>72</v>
      </c>
      <c r="AU137" s="14" t="s">
        <v>140</v>
      </c>
      <c r="BK137" s="130">
        <f>BK138+BK164</f>
        <v>0</v>
      </c>
    </row>
    <row r="138" spans="1:65" s="12" customFormat="1" ht="25.9" customHeight="1">
      <c r="B138" s="131"/>
      <c r="D138" s="132" t="s">
        <v>72</v>
      </c>
      <c r="E138" s="133" t="s">
        <v>1502</v>
      </c>
      <c r="F138" s="133" t="s">
        <v>1503</v>
      </c>
      <c r="J138" s="134">
        <f>BK138</f>
        <v>0</v>
      </c>
      <c r="L138" s="131"/>
      <c r="M138" s="135"/>
      <c r="N138" s="136"/>
      <c r="O138" s="136"/>
      <c r="P138" s="137">
        <f>P139+P152+P154+P159+P161</f>
        <v>0</v>
      </c>
      <c r="Q138" s="136"/>
      <c r="R138" s="137">
        <f>R139+R152+R154+R159+R161</f>
        <v>0</v>
      </c>
      <c r="S138" s="136"/>
      <c r="T138" s="138">
        <f>T139+T152+T154+T159+T161</f>
        <v>0</v>
      </c>
      <c r="AR138" s="132" t="s">
        <v>80</v>
      </c>
      <c r="AT138" s="139" t="s">
        <v>72</v>
      </c>
      <c r="AU138" s="139" t="s">
        <v>73</v>
      </c>
      <c r="AY138" s="132" t="s">
        <v>182</v>
      </c>
      <c r="BK138" s="140">
        <f>BK139+BK152+BK154+BK159+BK161</f>
        <v>0</v>
      </c>
    </row>
    <row r="139" spans="1:65" s="12" customFormat="1" ht="22.9" customHeight="1">
      <c r="B139" s="131"/>
      <c r="D139" s="132" t="s">
        <v>72</v>
      </c>
      <c r="E139" s="141" t="s">
        <v>1504</v>
      </c>
      <c r="F139" s="141" t="s">
        <v>1505</v>
      </c>
      <c r="J139" s="142">
        <f>BK139</f>
        <v>0</v>
      </c>
      <c r="L139" s="131"/>
      <c r="M139" s="135"/>
      <c r="N139" s="136"/>
      <c r="O139" s="136"/>
      <c r="P139" s="137">
        <f>SUM(P140:P151)</f>
        <v>0</v>
      </c>
      <c r="Q139" s="136"/>
      <c r="R139" s="137">
        <f>SUM(R140:R151)</f>
        <v>0</v>
      </c>
      <c r="S139" s="136"/>
      <c r="T139" s="138">
        <f>SUM(T140:T151)</f>
        <v>0</v>
      </c>
      <c r="AR139" s="132" t="s">
        <v>80</v>
      </c>
      <c r="AT139" s="139" t="s">
        <v>72</v>
      </c>
      <c r="AU139" s="139" t="s">
        <v>80</v>
      </c>
      <c r="AY139" s="132" t="s">
        <v>182</v>
      </c>
      <c r="BK139" s="140">
        <f>SUM(BK140:BK151)</f>
        <v>0</v>
      </c>
    </row>
    <row r="140" spans="1:65" s="2" customFormat="1" ht="16.5" customHeight="1">
      <c r="A140" s="26"/>
      <c r="B140" s="143"/>
      <c r="C140" s="144" t="s">
        <v>80</v>
      </c>
      <c r="D140" s="144" t="s">
        <v>184</v>
      </c>
      <c r="E140" s="145" t="s">
        <v>1506</v>
      </c>
      <c r="F140" s="146" t="s">
        <v>1507</v>
      </c>
      <c r="G140" s="147" t="s">
        <v>211</v>
      </c>
      <c r="H140" s="148">
        <v>17.5</v>
      </c>
      <c r="I140" s="149"/>
      <c r="J140" s="149">
        <f t="shared" ref="J140:J151" si="0">ROUND(I140*H140,2)</f>
        <v>0</v>
      </c>
      <c r="K140" s="150"/>
      <c r="L140" s="27"/>
      <c r="M140" s="151" t="s">
        <v>1</v>
      </c>
      <c r="N140" s="152" t="s">
        <v>39</v>
      </c>
      <c r="O140" s="153">
        <v>0</v>
      </c>
      <c r="P140" s="153">
        <f t="shared" ref="P140:P151" si="1">O140*H140</f>
        <v>0</v>
      </c>
      <c r="Q140" s="153">
        <v>0</v>
      </c>
      <c r="R140" s="153">
        <f t="shared" ref="R140:R151" si="2">Q140*H140</f>
        <v>0</v>
      </c>
      <c r="S140" s="153">
        <v>0</v>
      </c>
      <c r="T140" s="154">
        <f t="shared" ref="T140:T151" si="3"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188</v>
      </c>
      <c r="AT140" s="155" t="s">
        <v>184</v>
      </c>
      <c r="AU140" s="155" t="s">
        <v>86</v>
      </c>
      <c r="AY140" s="14" t="s">
        <v>182</v>
      </c>
      <c r="BE140" s="156">
        <f t="shared" ref="BE140:BE151" si="4">IF(N140="základná",J140,0)</f>
        <v>0</v>
      </c>
      <c r="BF140" s="156">
        <f t="shared" ref="BF140:BF151" si="5">IF(N140="znížená",J140,0)</f>
        <v>0</v>
      </c>
      <c r="BG140" s="156">
        <f t="shared" ref="BG140:BG151" si="6">IF(N140="zákl. prenesená",J140,0)</f>
        <v>0</v>
      </c>
      <c r="BH140" s="156">
        <f t="shared" ref="BH140:BH151" si="7">IF(N140="zníž. prenesená",J140,0)</f>
        <v>0</v>
      </c>
      <c r="BI140" s="156">
        <f t="shared" ref="BI140:BI151" si="8">IF(N140="nulová",J140,0)</f>
        <v>0</v>
      </c>
      <c r="BJ140" s="14" t="s">
        <v>86</v>
      </c>
      <c r="BK140" s="156">
        <f t="shared" ref="BK140:BK151" si="9">ROUND(I140*H140,2)</f>
        <v>0</v>
      </c>
      <c r="BL140" s="14" t="s">
        <v>188</v>
      </c>
      <c r="BM140" s="155" t="s">
        <v>229</v>
      </c>
    </row>
    <row r="141" spans="1:65" s="2" customFormat="1" ht="16.5" customHeight="1">
      <c r="A141" s="26"/>
      <c r="B141" s="143"/>
      <c r="C141" s="144" t="s">
        <v>86</v>
      </c>
      <c r="D141" s="144" t="s">
        <v>184</v>
      </c>
      <c r="E141" s="145" t="s">
        <v>1508</v>
      </c>
      <c r="F141" s="146" t="s">
        <v>1509</v>
      </c>
      <c r="G141" s="147" t="s">
        <v>835</v>
      </c>
      <c r="H141" s="148">
        <v>5.25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39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188</v>
      </c>
      <c r="AT141" s="155" t="s">
        <v>184</v>
      </c>
      <c r="AU141" s="155" t="s">
        <v>86</v>
      </c>
      <c r="AY141" s="14" t="s">
        <v>182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86</v>
      </c>
      <c r="BK141" s="156">
        <f t="shared" si="9"/>
        <v>0</v>
      </c>
      <c r="BL141" s="14" t="s">
        <v>188</v>
      </c>
      <c r="BM141" s="155" t="s">
        <v>237</v>
      </c>
    </row>
    <row r="142" spans="1:65" s="2" customFormat="1" ht="16.5" customHeight="1">
      <c r="A142" s="26"/>
      <c r="B142" s="143"/>
      <c r="C142" s="144" t="s">
        <v>93</v>
      </c>
      <c r="D142" s="144" t="s">
        <v>184</v>
      </c>
      <c r="E142" s="145" t="s">
        <v>1510</v>
      </c>
      <c r="F142" s="146" t="s">
        <v>1511</v>
      </c>
      <c r="G142" s="147" t="s">
        <v>211</v>
      </c>
      <c r="H142" s="148">
        <v>41.6</v>
      </c>
      <c r="I142" s="149"/>
      <c r="J142" s="149">
        <f t="shared" si="0"/>
        <v>0</v>
      </c>
      <c r="K142" s="150"/>
      <c r="L142" s="27"/>
      <c r="M142" s="151" t="s">
        <v>1</v>
      </c>
      <c r="N142" s="152" t="s">
        <v>39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188</v>
      </c>
      <c r="AT142" s="155" t="s">
        <v>184</v>
      </c>
      <c r="AU142" s="155" t="s">
        <v>86</v>
      </c>
      <c r="AY142" s="14" t="s">
        <v>182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86</v>
      </c>
      <c r="BK142" s="156">
        <f t="shared" si="9"/>
        <v>0</v>
      </c>
      <c r="BL142" s="14" t="s">
        <v>188</v>
      </c>
      <c r="BM142" s="155" t="s">
        <v>245</v>
      </c>
    </row>
    <row r="143" spans="1:65" s="2" customFormat="1" ht="16.5" customHeight="1">
      <c r="A143" s="26"/>
      <c r="B143" s="143"/>
      <c r="C143" s="144" t="s">
        <v>188</v>
      </c>
      <c r="D143" s="144" t="s">
        <v>184</v>
      </c>
      <c r="E143" s="145" t="s">
        <v>1512</v>
      </c>
      <c r="F143" s="146" t="s">
        <v>1509</v>
      </c>
      <c r="G143" s="147" t="s">
        <v>835</v>
      </c>
      <c r="H143" s="148">
        <v>12.48</v>
      </c>
      <c r="I143" s="149"/>
      <c r="J143" s="149">
        <f t="shared" si="0"/>
        <v>0</v>
      </c>
      <c r="K143" s="150"/>
      <c r="L143" s="27"/>
      <c r="M143" s="151" t="s">
        <v>1</v>
      </c>
      <c r="N143" s="152" t="s">
        <v>39</v>
      </c>
      <c r="O143" s="153">
        <v>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188</v>
      </c>
      <c r="AT143" s="155" t="s">
        <v>184</v>
      </c>
      <c r="AU143" s="155" t="s">
        <v>86</v>
      </c>
      <c r="AY143" s="14" t="s">
        <v>182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86</v>
      </c>
      <c r="BK143" s="156">
        <f t="shared" si="9"/>
        <v>0</v>
      </c>
      <c r="BL143" s="14" t="s">
        <v>188</v>
      </c>
      <c r="BM143" s="155" t="s">
        <v>255</v>
      </c>
    </row>
    <row r="144" spans="1:65" s="2" customFormat="1" ht="24" customHeight="1">
      <c r="A144" s="26"/>
      <c r="B144" s="143"/>
      <c r="C144" s="144" t="s">
        <v>200</v>
      </c>
      <c r="D144" s="144" t="s">
        <v>184</v>
      </c>
      <c r="E144" s="145" t="s">
        <v>1513</v>
      </c>
      <c r="F144" s="146" t="s">
        <v>1514</v>
      </c>
      <c r="G144" s="147" t="s">
        <v>211</v>
      </c>
      <c r="H144" s="148">
        <v>40.194000000000003</v>
      </c>
      <c r="I144" s="149"/>
      <c r="J144" s="149">
        <f t="shared" si="0"/>
        <v>0</v>
      </c>
      <c r="K144" s="150"/>
      <c r="L144" s="27"/>
      <c r="M144" s="151" t="s">
        <v>1</v>
      </c>
      <c r="N144" s="152" t="s">
        <v>39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188</v>
      </c>
      <c r="AT144" s="155" t="s">
        <v>184</v>
      </c>
      <c r="AU144" s="155" t="s">
        <v>86</v>
      </c>
      <c r="AY144" s="14" t="s">
        <v>182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86</v>
      </c>
      <c r="BK144" s="156">
        <f t="shared" si="9"/>
        <v>0</v>
      </c>
      <c r="BL144" s="14" t="s">
        <v>188</v>
      </c>
      <c r="BM144" s="155" t="s">
        <v>7</v>
      </c>
    </row>
    <row r="145" spans="1:65" s="2" customFormat="1" ht="24" customHeight="1">
      <c r="A145" s="26"/>
      <c r="B145" s="143"/>
      <c r="C145" s="144" t="s">
        <v>204</v>
      </c>
      <c r="D145" s="144" t="s">
        <v>184</v>
      </c>
      <c r="E145" s="145" t="s">
        <v>1515</v>
      </c>
      <c r="F145" s="146" t="s">
        <v>1516</v>
      </c>
      <c r="G145" s="147" t="s">
        <v>211</v>
      </c>
      <c r="H145" s="148">
        <v>11.7</v>
      </c>
      <c r="I145" s="149"/>
      <c r="J145" s="149">
        <f t="shared" si="0"/>
        <v>0</v>
      </c>
      <c r="K145" s="150"/>
      <c r="L145" s="27"/>
      <c r="M145" s="151" t="s">
        <v>1</v>
      </c>
      <c r="N145" s="152" t="s">
        <v>39</v>
      </c>
      <c r="O145" s="153">
        <v>0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188</v>
      </c>
      <c r="AT145" s="155" t="s">
        <v>184</v>
      </c>
      <c r="AU145" s="155" t="s">
        <v>86</v>
      </c>
      <c r="AY145" s="14" t="s">
        <v>182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86</v>
      </c>
      <c r="BK145" s="156">
        <f t="shared" si="9"/>
        <v>0</v>
      </c>
      <c r="BL145" s="14" t="s">
        <v>188</v>
      </c>
      <c r="BM145" s="155" t="s">
        <v>270</v>
      </c>
    </row>
    <row r="146" spans="1:65" s="2" customFormat="1" ht="16.5" customHeight="1">
      <c r="A146" s="26"/>
      <c r="B146" s="143"/>
      <c r="C146" s="157" t="s">
        <v>208</v>
      </c>
      <c r="D146" s="157" t="s">
        <v>246</v>
      </c>
      <c r="E146" s="158" t="s">
        <v>1517</v>
      </c>
      <c r="F146" s="159" t="s">
        <v>1518</v>
      </c>
      <c r="G146" s="160" t="s">
        <v>293</v>
      </c>
      <c r="H146" s="161">
        <v>21.707999999999998</v>
      </c>
      <c r="I146" s="162"/>
      <c r="J146" s="162">
        <f t="shared" si="0"/>
        <v>0</v>
      </c>
      <c r="K146" s="163"/>
      <c r="L146" s="164"/>
      <c r="M146" s="165" t="s">
        <v>1</v>
      </c>
      <c r="N146" s="166" t="s">
        <v>39</v>
      </c>
      <c r="O146" s="153">
        <v>0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213</v>
      </c>
      <c r="AT146" s="155" t="s">
        <v>246</v>
      </c>
      <c r="AU146" s="155" t="s">
        <v>86</v>
      </c>
      <c r="AY146" s="14" t="s">
        <v>182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4" t="s">
        <v>86</v>
      </c>
      <c r="BK146" s="156">
        <f t="shared" si="9"/>
        <v>0</v>
      </c>
      <c r="BL146" s="14" t="s">
        <v>188</v>
      </c>
      <c r="BM146" s="155" t="s">
        <v>278</v>
      </c>
    </row>
    <row r="147" spans="1:65" s="2" customFormat="1" ht="24" customHeight="1">
      <c r="A147" s="26"/>
      <c r="B147" s="143"/>
      <c r="C147" s="144" t="s">
        <v>213</v>
      </c>
      <c r="D147" s="144" t="s">
        <v>184</v>
      </c>
      <c r="E147" s="145" t="s">
        <v>1519</v>
      </c>
      <c r="F147" s="146" t="s">
        <v>1520</v>
      </c>
      <c r="G147" s="147" t="s">
        <v>211</v>
      </c>
      <c r="H147" s="148">
        <v>18.905999999999999</v>
      </c>
      <c r="I147" s="149"/>
      <c r="J147" s="149">
        <f t="shared" si="0"/>
        <v>0</v>
      </c>
      <c r="K147" s="150"/>
      <c r="L147" s="27"/>
      <c r="M147" s="151" t="s">
        <v>1</v>
      </c>
      <c r="N147" s="152" t="s">
        <v>39</v>
      </c>
      <c r="O147" s="153">
        <v>0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188</v>
      </c>
      <c r="AT147" s="155" t="s">
        <v>184</v>
      </c>
      <c r="AU147" s="155" t="s">
        <v>86</v>
      </c>
      <c r="AY147" s="14" t="s">
        <v>182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86</v>
      </c>
      <c r="BK147" s="156">
        <f t="shared" si="9"/>
        <v>0</v>
      </c>
      <c r="BL147" s="14" t="s">
        <v>188</v>
      </c>
      <c r="BM147" s="155" t="s">
        <v>286</v>
      </c>
    </row>
    <row r="148" spans="1:65" s="2" customFormat="1" ht="24" customHeight="1">
      <c r="A148" s="26"/>
      <c r="B148" s="143"/>
      <c r="C148" s="144" t="s">
        <v>217</v>
      </c>
      <c r="D148" s="144" t="s">
        <v>184</v>
      </c>
      <c r="E148" s="145" t="s">
        <v>1521</v>
      </c>
      <c r="F148" s="146" t="s">
        <v>1522</v>
      </c>
      <c r="G148" s="147" t="s">
        <v>187</v>
      </c>
      <c r="H148" s="148">
        <v>83.2</v>
      </c>
      <c r="I148" s="149"/>
      <c r="J148" s="149">
        <f t="shared" si="0"/>
        <v>0</v>
      </c>
      <c r="K148" s="150"/>
      <c r="L148" s="27"/>
      <c r="M148" s="151" t="s">
        <v>1</v>
      </c>
      <c r="N148" s="152" t="s">
        <v>39</v>
      </c>
      <c r="O148" s="153">
        <v>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188</v>
      </c>
      <c r="AT148" s="155" t="s">
        <v>184</v>
      </c>
      <c r="AU148" s="155" t="s">
        <v>86</v>
      </c>
      <c r="AY148" s="14" t="s">
        <v>182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86</v>
      </c>
      <c r="BK148" s="156">
        <f t="shared" si="9"/>
        <v>0</v>
      </c>
      <c r="BL148" s="14" t="s">
        <v>188</v>
      </c>
      <c r="BM148" s="155" t="s">
        <v>296</v>
      </c>
    </row>
    <row r="149" spans="1:65" s="2" customFormat="1" ht="24" customHeight="1">
      <c r="A149" s="26"/>
      <c r="B149" s="143"/>
      <c r="C149" s="144" t="s">
        <v>221</v>
      </c>
      <c r="D149" s="144" t="s">
        <v>184</v>
      </c>
      <c r="E149" s="145" t="s">
        <v>1523</v>
      </c>
      <c r="F149" s="146" t="s">
        <v>1524</v>
      </c>
      <c r="G149" s="147" t="s">
        <v>187</v>
      </c>
      <c r="H149" s="148">
        <v>38.880000000000003</v>
      </c>
      <c r="I149" s="149"/>
      <c r="J149" s="149">
        <f t="shared" si="0"/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 t="shared" si="1"/>
        <v>0</v>
      </c>
      <c r="Q149" s="153">
        <v>0</v>
      </c>
      <c r="R149" s="153">
        <f t="shared" si="2"/>
        <v>0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188</v>
      </c>
      <c r="AT149" s="155" t="s">
        <v>184</v>
      </c>
      <c r="AU149" s="155" t="s">
        <v>86</v>
      </c>
      <c r="AY149" s="14" t="s">
        <v>182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4" t="s">
        <v>86</v>
      </c>
      <c r="BK149" s="156">
        <f t="shared" si="9"/>
        <v>0</v>
      </c>
      <c r="BL149" s="14" t="s">
        <v>188</v>
      </c>
      <c r="BM149" s="155" t="s">
        <v>305</v>
      </c>
    </row>
    <row r="150" spans="1:65" s="2" customFormat="1" ht="16.5" customHeight="1">
      <c r="A150" s="26"/>
      <c r="B150" s="143"/>
      <c r="C150" s="144" t="s">
        <v>225</v>
      </c>
      <c r="D150" s="144" t="s">
        <v>184</v>
      </c>
      <c r="E150" s="145" t="s">
        <v>1525</v>
      </c>
      <c r="F150" s="146" t="s">
        <v>1526</v>
      </c>
      <c r="G150" s="147" t="s">
        <v>187</v>
      </c>
      <c r="H150" s="148">
        <v>83.2</v>
      </c>
      <c r="I150" s="149"/>
      <c r="J150" s="149">
        <f t="shared" si="0"/>
        <v>0</v>
      </c>
      <c r="K150" s="150"/>
      <c r="L150" s="27"/>
      <c r="M150" s="151" t="s">
        <v>1</v>
      </c>
      <c r="N150" s="152" t="s">
        <v>39</v>
      </c>
      <c r="O150" s="153">
        <v>0</v>
      </c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188</v>
      </c>
      <c r="AT150" s="155" t="s">
        <v>184</v>
      </c>
      <c r="AU150" s="155" t="s">
        <v>86</v>
      </c>
      <c r="AY150" s="14" t="s">
        <v>182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4" t="s">
        <v>86</v>
      </c>
      <c r="BK150" s="156">
        <f t="shared" si="9"/>
        <v>0</v>
      </c>
      <c r="BL150" s="14" t="s">
        <v>188</v>
      </c>
      <c r="BM150" s="155" t="s">
        <v>313</v>
      </c>
    </row>
    <row r="151" spans="1:65" s="2" customFormat="1" ht="24" customHeight="1">
      <c r="A151" s="26"/>
      <c r="B151" s="143"/>
      <c r="C151" s="144" t="s">
        <v>229</v>
      </c>
      <c r="D151" s="144" t="s">
        <v>184</v>
      </c>
      <c r="E151" s="145" t="s">
        <v>1527</v>
      </c>
      <c r="F151" s="146" t="s">
        <v>1528</v>
      </c>
      <c r="G151" s="147" t="s">
        <v>187</v>
      </c>
      <c r="H151" s="148">
        <v>38.880000000000003</v>
      </c>
      <c r="I151" s="149"/>
      <c r="J151" s="149">
        <f t="shared" si="0"/>
        <v>0</v>
      </c>
      <c r="K151" s="150"/>
      <c r="L151" s="27"/>
      <c r="M151" s="151" t="s">
        <v>1</v>
      </c>
      <c r="N151" s="152" t="s">
        <v>39</v>
      </c>
      <c r="O151" s="153">
        <v>0</v>
      </c>
      <c r="P151" s="153">
        <f t="shared" si="1"/>
        <v>0</v>
      </c>
      <c r="Q151" s="153">
        <v>0</v>
      </c>
      <c r="R151" s="153">
        <f t="shared" si="2"/>
        <v>0</v>
      </c>
      <c r="S151" s="153">
        <v>0</v>
      </c>
      <c r="T151" s="154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188</v>
      </c>
      <c r="AT151" s="155" t="s">
        <v>184</v>
      </c>
      <c r="AU151" s="155" t="s">
        <v>86</v>
      </c>
      <c r="AY151" s="14" t="s">
        <v>182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4" t="s">
        <v>86</v>
      </c>
      <c r="BK151" s="156">
        <f t="shared" si="9"/>
        <v>0</v>
      </c>
      <c r="BL151" s="14" t="s">
        <v>188</v>
      </c>
      <c r="BM151" s="155" t="s">
        <v>321</v>
      </c>
    </row>
    <row r="152" spans="1:65" s="12" customFormat="1" ht="22.9" customHeight="1">
      <c r="B152" s="131"/>
      <c r="D152" s="132" t="s">
        <v>72</v>
      </c>
      <c r="E152" s="141" t="s">
        <v>1529</v>
      </c>
      <c r="F152" s="141" t="s">
        <v>1530</v>
      </c>
      <c r="J152" s="142">
        <f>BK152</f>
        <v>0</v>
      </c>
      <c r="L152" s="131"/>
      <c r="M152" s="135"/>
      <c r="N152" s="136"/>
      <c r="O152" s="136"/>
      <c r="P152" s="137">
        <f>P153</f>
        <v>0</v>
      </c>
      <c r="Q152" s="136"/>
      <c r="R152" s="137">
        <f>R153</f>
        <v>0</v>
      </c>
      <c r="S152" s="136"/>
      <c r="T152" s="138">
        <f>T153</f>
        <v>0</v>
      </c>
      <c r="AR152" s="132" t="s">
        <v>80</v>
      </c>
      <c r="AT152" s="139" t="s">
        <v>72</v>
      </c>
      <c r="AU152" s="139" t="s">
        <v>80</v>
      </c>
      <c r="AY152" s="132" t="s">
        <v>182</v>
      </c>
      <c r="BK152" s="140">
        <f>BK153</f>
        <v>0</v>
      </c>
    </row>
    <row r="153" spans="1:65" s="2" customFormat="1" ht="16.5" customHeight="1">
      <c r="A153" s="26"/>
      <c r="B153" s="143"/>
      <c r="C153" s="144" t="s">
        <v>233</v>
      </c>
      <c r="D153" s="144" t="s">
        <v>184</v>
      </c>
      <c r="E153" s="145" t="s">
        <v>1531</v>
      </c>
      <c r="F153" s="146" t="s">
        <v>1532</v>
      </c>
      <c r="G153" s="147" t="s">
        <v>211</v>
      </c>
      <c r="H153" s="148">
        <v>5.36</v>
      </c>
      <c r="I153" s="149"/>
      <c r="J153" s="149">
        <f>ROUND(I153*H153,2)</f>
        <v>0</v>
      </c>
      <c r="K153" s="150"/>
      <c r="L153" s="27"/>
      <c r="M153" s="151" t="s">
        <v>1</v>
      </c>
      <c r="N153" s="152" t="s">
        <v>39</v>
      </c>
      <c r="O153" s="153">
        <v>0</v>
      </c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188</v>
      </c>
      <c r="AT153" s="155" t="s">
        <v>184</v>
      </c>
      <c r="AU153" s="155" t="s">
        <v>86</v>
      </c>
      <c r="AY153" s="14" t="s">
        <v>182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4" t="s">
        <v>86</v>
      </c>
      <c r="BK153" s="156">
        <f>ROUND(I153*H153,2)</f>
        <v>0</v>
      </c>
      <c r="BL153" s="14" t="s">
        <v>188</v>
      </c>
      <c r="BM153" s="155" t="s">
        <v>329</v>
      </c>
    </row>
    <row r="154" spans="1:65" s="12" customFormat="1" ht="22.9" customHeight="1">
      <c r="B154" s="131"/>
      <c r="D154" s="132" t="s">
        <v>72</v>
      </c>
      <c r="E154" s="141" t="s">
        <v>1533</v>
      </c>
      <c r="F154" s="141" t="s">
        <v>1534</v>
      </c>
      <c r="J154" s="142">
        <f>BK154</f>
        <v>0</v>
      </c>
      <c r="L154" s="131"/>
      <c r="M154" s="135"/>
      <c r="N154" s="136"/>
      <c r="O154" s="136"/>
      <c r="P154" s="137">
        <f>SUM(P155:P158)</f>
        <v>0</v>
      </c>
      <c r="Q154" s="136"/>
      <c r="R154" s="137">
        <f>SUM(R155:R158)</f>
        <v>0</v>
      </c>
      <c r="S154" s="136"/>
      <c r="T154" s="138">
        <f>SUM(T155:T158)</f>
        <v>0</v>
      </c>
      <c r="AR154" s="132" t="s">
        <v>80</v>
      </c>
      <c r="AT154" s="139" t="s">
        <v>72</v>
      </c>
      <c r="AU154" s="139" t="s">
        <v>80</v>
      </c>
      <c r="AY154" s="132" t="s">
        <v>182</v>
      </c>
      <c r="BK154" s="140">
        <f>SUM(BK155:BK158)</f>
        <v>0</v>
      </c>
    </row>
    <row r="155" spans="1:65" s="2" customFormat="1" ht="16.5" customHeight="1">
      <c r="A155" s="26"/>
      <c r="B155" s="143"/>
      <c r="C155" s="144" t="s">
        <v>237</v>
      </c>
      <c r="D155" s="144" t="s">
        <v>184</v>
      </c>
      <c r="E155" s="145" t="s">
        <v>1535</v>
      </c>
      <c r="F155" s="146" t="s">
        <v>1536</v>
      </c>
      <c r="G155" s="147" t="s">
        <v>198</v>
      </c>
      <c r="H155" s="148">
        <v>26</v>
      </c>
      <c r="I155" s="149"/>
      <c r="J155" s="149">
        <f>ROUND(I155*H155,2)</f>
        <v>0</v>
      </c>
      <c r="K155" s="150"/>
      <c r="L155" s="27"/>
      <c r="M155" s="151" t="s">
        <v>1</v>
      </c>
      <c r="N155" s="152" t="s">
        <v>39</v>
      </c>
      <c r="O155" s="153">
        <v>0</v>
      </c>
      <c r="P155" s="153">
        <f>O155*H155</f>
        <v>0</v>
      </c>
      <c r="Q155" s="153">
        <v>0</v>
      </c>
      <c r="R155" s="153">
        <f>Q155*H155</f>
        <v>0</v>
      </c>
      <c r="S155" s="153">
        <v>0</v>
      </c>
      <c r="T155" s="154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188</v>
      </c>
      <c r="AT155" s="155" t="s">
        <v>184</v>
      </c>
      <c r="AU155" s="155" t="s">
        <v>86</v>
      </c>
      <c r="AY155" s="14" t="s">
        <v>182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4" t="s">
        <v>86</v>
      </c>
      <c r="BK155" s="156">
        <f>ROUND(I155*H155,2)</f>
        <v>0</v>
      </c>
      <c r="BL155" s="14" t="s">
        <v>188</v>
      </c>
      <c r="BM155" s="155" t="s">
        <v>337</v>
      </c>
    </row>
    <row r="156" spans="1:65" s="2" customFormat="1" ht="16.5" customHeight="1">
      <c r="A156" s="26"/>
      <c r="B156" s="143"/>
      <c r="C156" s="157" t="s">
        <v>241</v>
      </c>
      <c r="D156" s="157" t="s">
        <v>246</v>
      </c>
      <c r="E156" s="158" t="s">
        <v>1537</v>
      </c>
      <c r="F156" s="159" t="s">
        <v>1538</v>
      </c>
      <c r="G156" s="160" t="s">
        <v>198</v>
      </c>
      <c r="H156" s="161">
        <v>26</v>
      </c>
      <c r="I156" s="162"/>
      <c r="J156" s="162">
        <f>ROUND(I156*H156,2)</f>
        <v>0</v>
      </c>
      <c r="K156" s="163"/>
      <c r="L156" s="164"/>
      <c r="M156" s="165" t="s">
        <v>1</v>
      </c>
      <c r="N156" s="166" t="s">
        <v>39</v>
      </c>
      <c r="O156" s="153">
        <v>0</v>
      </c>
      <c r="P156" s="153">
        <f>O156*H156</f>
        <v>0</v>
      </c>
      <c r="Q156" s="153">
        <v>0</v>
      </c>
      <c r="R156" s="153">
        <f>Q156*H156</f>
        <v>0</v>
      </c>
      <c r="S156" s="153">
        <v>0</v>
      </c>
      <c r="T156" s="154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213</v>
      </c>
      <c r="AT156" s="155" t="s">
        <v>246</v>
      </c>
      <c r="AU156" s="155" t="s">
        <v>86</v>
      </c>
      <c r="AY156" s="14" t="s">
        <v>182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4" t="s">
        <v>86</v>
      </c>
      <c r="BK156" s="156">
        <f>ROUND(I156*H156,2)</f>
        <v>0</v>
      </c>
      <c r="BL156" s="14" t="s">
        <v>188</v>
      </c>
      <c r="BM156" s="155" t="s">
        <v>345</v>
      </c>
    </row>
    <row r="157" spans="1:65" s="2" customFormat="1" ht="16.5" customHeight="1">
      <c r="A157" s="26"/>
      <c r="B157" s="143"/>
      <c r="C157" s="144" t="s">
        <v>245</v>
      </c>
      <c r="D157" s="144" t="s">
        <v>184</v>
      </c>
      <c r="E157" s="145" t="s">
        <v>1539</v>
      </c>
      <c r="F157" s="146" t="s">
        <v>1540</v>
      </c>
      <c r="G157" s="147" t="s">
        <v>198</v>
      </c>
      <c r="H157" s="148">
        <v>26</v>
      </c>
      <c r="I157" s="149"/>
      <c r="J157" s="149">
        <f>ROUND(I157*H157,2)</f>
        <v>0</v>
      </c>
      <c r="K157" s="150"/>
      <c r="L157" s="27"/>
      <c r="M157" s="151" t="s">
        <v>1</v>
      </c>
      <c r="N157" s="152" t="s">
        <v>39</v>
      </c>
      <c r="O157" s="153">
        <v>0</v>
      </c>
      <c r="P157" s="153">
        <f>O157*H157</f>
        <v>0</v>
      </c>
      <c r="Q157" s="153">
        <v>0</v>
      </c>
      <c r="R157" s="153">
        <f>Q157*H157</f>
        <v>0</v>
      </c>
      <c r="S157" s="153">
        <v>0</v>
      </c>
      <c r="T157" s="154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188</v>
      </c>
      <c r="AT157" s="155" t="s">
        <v>184</v>
      </c>
      <c r="AU157" s="155" t="s">
        <v>86</v>
      </c>
      <c r="AY157" s="14" t="s">
        <v>182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4" t="s">
        <v>86</v>
      </c>
      <c r="BK157" s="156">
        <f>ROUND(I157*H157,2)</f>
        <v>0</v>
      </c>
      <c r="BL157" s="14" t="s">
        <v>188</v>
      </c>
      <c r="BM157" s="155" t="s">
        <v>353</v>
      </c>
    </row>
    <row r="158" spans="1:65" s="2" customFormat="1" ht="16.5" customHeight="1">
      <c r="A158" s="26"/>
      <c r="B158" s="143"/>
      <c r="C158" s="157" t="s">
        <v>251</v>
      </c>
      <c r="D158" s="157" t="s">
        <v>246</v>
      </c>
      <c r="E158" s="158" t="s">
        <v>1541</v>
      </c>
      <c r="F158" s="159" t="s">
        <v>1542</v>
      </c>
      <c r="G158" s="160" t="s">
        <v>299</v>
      </c>
      <c r="H158" s="161">
        <v>3</v>
      </c>
      <c r="I158" s="162"/>
      <c r="J158" s="162">
        <f>ROUND(I158*H158,2)</f>
        <v>0</v>
      </c>
      <c r="K158" s="163"/>
      <c r="L158" s="164"/>
      <c r="M158" s="165" t="s">
        <v>1</v>
      </c>
      <c r="N158" s="166" t="s">
        <v>39</v>
      </c>
      <c r="O158" s="153">
        <v>0</v>
      </c>
      <c r="P158" s="153">
        <f>O158*H158</f>
        <v>0</v>
      </c>
      <c r="Q158" s="153">
        <v>0</v>
      </c>
      <c r="R158" s="153">
        <f>Q158*H158</f>
        <v>0</v>
      </c>
      <c r="S158" s="153">
        <v>0</v>
      </c>
      <c r="T158" s="154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213</v>
      </c>
      <c r="AT158" s="155" t="s">
        <v>246</v>
      </c>
      <c r="AU158" s="155" t="s">
        <v>86</v>
      </c>
      <c r="AY158" s="14" t="s">
        <v>182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4" t="s">
        <v>86</v>
      </c>
      <c r="BK158" s="156">
        <f>ROUND(I158*H158,2)</f>
        <v>0</v>
      </c>
      <c r="BL158" s="14" t="s">
        <v>188</v>
      </c>
      <c r="BM158" s="155" t="s">
        <v>361</v>
      </c>
    </row>
    <row r="159" spans="1:65" s="12" customFormat="1" ht="22.9" customHeight="1">
      <c r="B159" s="131"/>
      <c r="D159" s="132" t="s">
        <v>72</v>
      </c>
      <c r="E159" s="141" t="s">
        <v>1543</v>
      </c>
      <c r="F159" s="141" t="s">
        <v>1544</v>
      </c>
      <c r="J159" s="142">
        <f>BK159</f>
        <v>0</v>
      </c>
      <c r="L159" s="131"/>
      <c r="M159" s="135"/>
      <c r="N159" s="136"/>
      <c r="O159" s="136"/>
      <c r="P159" s="137">
        <f>P160</f>
        <v>0</v>
      </c>
      <c r="Q159" s="136"/>
      <c r="R159" s="137">
        <f>R160</f>
        <v>0</v>
      </c>
      <c r="S159" s="136"/>
      <c r="T159" s="138">
        <f>T160</f>
        <v>0</v>
      </c>
      <c r="AR159" s="132" t="s">
        <v>80</v>
      </c>
      <c r="AT159" s="139" t="s">
        <v>72</v>
      </c>
      <c r="AU159" s="139" t="s">
        <v>80</v>
      </c>
      <c r="AY159" s="132" t="s">
        <v>182</v>
      </c>
      <c r="BK159" s="140">
        <f>BK160</f>
        <v>0</v>
      </c>
    </row>
    <row r="160" spans="1:65" s="2" customFormat="1" ht="16.5" customHeight="1">
      <c r="A160" s="26"/>
      <c r="B160" s="143"/>
      <c r="C160" s="144" t="s">
        <v>255</v>
      </c>
      <c r="D160" s="144" t="s">
        <v>184</v>
      </c>
      <c r="E160" s="145" t="s">
        <v>1545</v>
      </c>
      <c r="F160" s="146" t="s">
        <v>1546</v>
      </c>
      <c r="G160" s="147" t="s">
        <v>293</v>
      </c>
      <c r="H160" s="148">
        <v>11.105</v>
      </c>
      <c r="I160" s="149"/>
      <c r="J160" s="149">
        <f>ROUND(I160*H160,2)</f>
        <v>0</v>
      </c>
      <c r="K160" s="150"/>
      <c r="L160" s="27"/>
      <c r="M160" s="151" t="s">
        <v>1</v>
      </c>
      <c r="N160" s="152" t="s">
        <v>39</v>
      </c>
      <c r="O160" s="153">
        <v>0</v>
      </c>
      <c r="P160" s="153">
        <f>O160*H160</f>
        <v>0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188</v>
      </c>
      <c r="AT160" s="155" t="s">
        <v>184</v>
      </c>
      <c r="AU160" s="155" t="s">
        <v>86</v>
      </c>
      <c r="AY160" s="14" t="s">
        <v>182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4" t="s">
        <v>86</v>
      </c>
      <c r="BK160" s="156">
        <f>ROUND(I160*H160,2)</f>
        <v>0</v>
      </c>
      <c r="BL160" s="14" t="s">
        <v>188</v>
      </c>
      <c r="BM160" s="155" t="s">
        <v>369</v>
      </c>
    </row>
    <row r="161" spans="1:65" s="12" customFormat="1" ht="22.9" customHeight="1">
      <c r="B161" s="131"/>
      <c r="D161" s="132" t="s">
        <v>72</v>
      </c>
      <c r="E161" s="141" t="s">
        <v>1547</v>
      </c>
      <c r="F161" s="141" t="s">
        <v>1548</v>
      </c>
      <c r="J161" s="142">
        <f>BK161</f>
        <v>0</v>
      </c>
      <c r="L161" s="131"/>
      <c r="M161" s="135"/>
      <c r="N161" s="136"/>
      <c r="O161" s="136"/>
      <c r="P161" s="137">
        <f>SUM(P162:P163)</f>
        <v>0</v>
      </c>
      <c r="Q161" s="136"/>
      <c r="R161" s="137">
        <f>SUM(R162:R163)</f>
        <v>0</v>
      </c>
      <c r="S161" s="136"/>
      <c r="T161" s="138">
        <f>SUM(T162:T163)</f>
        <v>0</v>
      </c>
      <c r="AR161" s="132" t="s">
        <v>80</v>
      </c>
      <c r="AT161" s="139" t="s">
        <v>72</v>
      </c>
      <c r="AU161" s="139" t="s">
        <v>80</v>
      </c>
      <c r="AY161" s="132" t="s">
        <v>182</v>
      </c>
      <c r="BK161" s="140">
        <f>SUM(BK162:BK163)</f>
        <v>0</v>
      </c>
    </row>
    <row r="162" spans="1:65" s="2" customFormat="1" ht="16.5" customHeight="1">
      <c r="A162" s="26"/>
      <c r="B162" s="143"/>
      <c r="C162" s="144" t="s">
        <v>259</v>
      </c>
      <c r="D162" s="144" t="s">
        <v>184</v>
      </c>
      <c r="E162" s="145" t="s">
        <v>1549</v>
      </c>
      <c r="F162" s="146" t="s">
        <v>1550</v>
      </c>
      <c r="G162" s="147" t="s">
        <v>211</v>
      </c>
      <c r="H162" s="148">
        <v>0.48599999999999999</v>
      </c>
      <c r="I162" s="149"/>
      <c r="J162" s="149">
        <f>ROUND(I162*H162,2)</f>
        <v>0</v>
      </c>
      <c r="K162" s="150"/>
      <c r="L162" s="27"/>
      <c r="M162" s="151" t="s">
        <v>1</v>
      </c>
      <c r="N162" s="152" t="s">
        <v>39</v>
      </c>
      <c r="O162" s="153">
        <v>0</v>
      </c>
      <c r="P162" s="153">
        <f>O162*H162</f>
        <v>0</v>
      </c>
      <c r="Q162" s="153">
        <v>0</v>
      </c>
      <c r="R162" s="153">
        <f>Q162*H162</f>
        <v>0</v>
      </c>
      <c r="S162" s="153">
        <v>0</v>
      </c>
      <c r="T162" s="154">
        <f>S162*H162</f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188</v>
      </c>
      <c r="AT162" s="155" t="s">
        <v>184</v>
      </c>
      <c r="AU162" s="155" t="s">
        <v>86</v>
      </c>
      <c r="AY162" s="14" t="s">
        <v>182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4" t="s">
        <v>86</v>
      </c>
      <c r="BK162" s="156">
        <f>ROUND(I162*H162,2)</f>
        <v>0</v>
      </c>
      <c r="BL162" s="14" t="s">
        <v>188</v>
      </c>
      <c r="BM162" s="155" t="s">
        <v>377</v>
      </c>
    </row>
    <row r="163" spans="1:65" s="2" customFormat="1" ht="16.5" customHeight="1">
      <c r="A163" s="26"/>
      <c r="B163" s="143"/>
      <c r="C163" s="144" t="s">
        <v>7</v>
      </c>
      <c r="D163" s="144" t="s">
        <v>184</v>
      </c>
      <c r="E163" s="145" t="s">
        <v>1551</v>
      </c>
      <c r="F163" s="146" t="s">
        <v>1552</v>
      </c>
      <c r="G163" s="147" t="s">
        <v>293</v>
      </c>
      <c r="H163" s="148">
        <v>1.151</v>
      </c>
      <c r="I163" s="149"/>
      <c r="J163" s="149">
        <f>ROUND(I163*H163,2)</f>
        <v>0</v>
      </c>
      <c r="K163" s="150"/>
      <c r="L163" s="27"/>
      <c r="M163" s="151" t="s">
        <v>1</v>
      </c>
      <c r="N163" s="152" t="s">
        <v>39</v>
      </c>
      <c r="O163" s="153">
        <v>0</v>
      </c>
      <c r="P163" s="153">
        <f>O163*H163</f>
        <v>0</v>
      </c>
      <c r="Q163" s="153">
        <v>0</v>
      </c>
      <c r="R163" s="153">
        <f>Q163*H163</f>
        <v>0</v>
      </c>
      <c r="S163" s="153">
        <v>0</v>
      </c>
      <c r="T163" s="154">
        <f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188</v>
      </c>
      <c r="AT163" s="155" t="s">
        <v>184</v>
      </c>
      <c r="AU163" s="155" t="s">
        <v>86</v>
      </c>
      <c r="AY163" s="14" t="s">
        <v>182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4" t="s">
        <v>86</v>
      </c>
      <c r="BK163" s="156">
        <f>ROUND(I163*H163,2)</f>
        <v>0</v>
      </c>
      <c r="BL163" s="14" t="s">
        <v>188</v>
      </c>
      <c r="BM163" s="155" t="s">
        <v>385</v>
      </c>
    </row>
    <row r="164" spans="1:65" s="12" customFormat="1" ht="25.9" customHeight="1">
      <c r="B164" s="131"/>
      <c r="D164" s="132" t="s">
        <v>72</v>
      </c>
      <c r="E164" s="133" t="s">
        <v>1553</v>
      </c>
      <c r="F164" s="133" t="s">
        <v>1554</v>
      </c>
      <c r="J164" s="134">
        <f>BK164</f>
        <v>0</v>
      </c>
      <c r="L164" s="131"/>
      <c r="M164" s="135"/>
      <c r="N164" s="136"/>
      <c r="O164" s="136"/>
      <c r="P164" s="137">
        <f>P165+P174+P176+P187+P189+P194</f>
        <v>0</v>
      </c>
      <c r="Q164" s="136"/>
      <c r="R164" s="137">
        <f>R165+R174+R176+R187+R189+R194</f>
        <v>0</v>
      </c>
      <c r="S164" s="136"/>
      <c r="T164" s="138">
        <f>T165+T174+T176+T187+T189+T194</f>
        <v>0</v>
      </c>
      <c r="AR164" s="132" t="s">
        <v>80</v>
      </c>
      <c r="AT164" s="139" t="s">
        <v>72</v>
      </c>
      <c r="AU164" s="139" t="s">
        <v>73</v>
      </c>
      <c r="AY164" s="132" t="s">
        <v>182</v>
      </c>
      <c r="BK164" s="140">
        <f>BK165+BK174+BK176+BK187+BK189+BK194</f>
        <v>0</v>
      </c>
    </row>
    <row r="165" spans="1:65" s="12" customFormat="1" ht="22.9" customHeight="1">
      <c r="B165" s="131"/>
      <c r="D165" s="132" t="s">
        <v>72</v>
      </c>
      <c r="E165" s="141" t="s">
        <v>1504</v>
      </c>
      <c r="F165" s="141" t="s">
        <v>1505</v>
      </c>
      <c r="J165" s="142">
        <f>BK165</f>
        <v>0</v>
      </c>
      <c r="L165" s="131"/>
      <c r="M165" s="135"/>
      <c r="N165" s="136"/>
      <c r="O165" s="136"/>
      <c r="P165" s="137">
        <f>SUM(P166:P173)</f>
        <v>0</v>
      </c>
      <c r="Q165" s="136"/>
      <c r="R165" s="137">
        <f>SUM(R166:R173)</f>
        <v>0</v>
      </c>
      <c r="S165" s="136"/>
      <c r="T165" s="138">
        <f>SUM(T166:T173)</f>
        <v>0</v>
      </c>
      <c r="AR165" s="132" t="s">
        <v>80</v>
      </c>
      <c r="AT165" s="139" t="s">
        <v>72</v>
      </c>
      <c r="AU165" s="139" t="s">
        <v>80</v>
      </c>
      <c r="AY165" s="132" t="s">
        <v>182</v>
      </c>
      <c r="BK165" s="140">
        <f>SUM(BK166:BK173)</f>
        <v>0</v>
      </c>
    </row>
    <row r="166" spans="1:65" s="2" customFormat="1" ht="16.5" customHeight="1">
      <c r="A166" s="26"/>
      <c r="B166" s="143"/>
      <c r="C166" s="144" t="s">
        <v>266</v>
      </c>
      <c r="D166" s="144" t="s">
        <v>184</v>
      </c>
      <c r="E166" s="145" t="s">
        <v>1506</v>
      </c>
      <c r="F166" s="146" t="s">
        <v>1507</v>
      </c>
      <c r="G166" s="147" t="s">
        <v>211</v>
      </c>
      <c r="H166" s="148">
        <v>5.15</v>
      </c>
      <c r="I166" s="149"/>
      <c r="J166" s="149">
        <f t="shared" ref="J166:J173" si="10">ROUND(I166*H166,2)</f>
        <v>0</v>
      </c>
      <c r="K166" s="150"/>
      <c r="L166" s="27"/>
      <c r="M166" s="151" t="s">
        <v>1</v>
      </c>
      <c r="N166" s="152" t="s">
        <v>39</v>
      </c>
      <c r="O166" s="153">
        <v>0</v>
      </c>
      <c r="P166" s="153">
        <f t="shared" ref="P166:P173" si="11">O166*H166</f>
        <v>0</v>
      </c>
      <c r="Q166" s="153">
        <v>0</v>
      </c>
      <c r="R166" s="153">
        <f t="shared" ref="R166:R173" si="12">Q166*H166</f>
        <v>0</v>
      </c>
      <c r="S166" s="153">
        <v>0</v>
      </c>
      <c r="T166" s="154">
        <f t="shared" ref="T166:T173" si="13">S166*H166</f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188</v>
      </c>
      <c r="AT166" s="155" t="s">
        <v>184</v>
      </c>
      <c r="AU166" s="155" t="s">
        <v>86</v>
      </c>
      <c r="AY166" s="14" t="s">
        <v>182</v>
      </c>
      <c r="BE166" s="156">
        <f t="shared" ref="BE166:BE173" si="14">IF(N166="základná",J166,0)</f>
        <v>0</v>
      </c>
      <c r="BF166" s="156">
        <f t="shared" ref="BF166:BF173" si="15">IF(N166="znížená",J166,0)</f>
        <v>0</v>
      </c>
      <c r="BG166" s="156">
        <f t="shared" ref="BG166:BG173" si="16">IF(N166="zákl. prenesená",J166,0)</f>
        <v>0</v>
      </c>
      <c r="BH166" s="156">
        <f t="shared" ref="BH166:BH173" si="17">IF(N166="zníž. prenesená",J166,0)</f>
        <v>0</v>
      </c>
      <c r="BI166" s="156">
        <f t="shared" ref="BI166:BI173" si="18">IF(N166="nulová",J166,0)</f>
        <v>0</v>
      </c>
      <c r="BJ166" s="14" t="s">
        <v>86</v>
      </c>
      <c r="BK166" s="156">
        <f t="shared" ref="BK166:BK173" si="19">ROUND(I166*H166,2)</f>
        <v>0</v>
      </c>
      <c r="BL166" s="14" t="s">
        <v>188</v>
      </c>
      <c r="BM166" s="155" t="s">
        <v>434</v>
      </c>
    </row>
    <row r="167" spans="1:65" s="2" customFormat="1" ht="16.5" customHeight="1">
      <c r="A167" s="26"/>
      <c r="B167" s="143"/>
      <c r="C167" s="144" t="s">
        <v>270</v>
      </c>
      <c r="D167" s="144" t="s">
        <v>184</v>
      </c>
      <c r="E167" s="145" t="s">
        <v>1508</v>
      </c>
      <c r="F167" s="146" t="s">
        <v>1509</v>
      </c>
      <c r="G167" s="147" t="s">
        <v>835</v>
      </c>
      <c r="H167" s="148">
        <v>1.5449999999999999</v>
      </c>
      <c r="I167" s="149"/>
      <c r="J167" s="149">
        <f t="shared" si="10"/>
        <v>0</v>
      </c>
      <c r="K167" s="150"/>
      <c r="L167" s="27"/>
      <c r="M167" s="151" t="s">
        <v>1</v>
      </c>
      <c r="N167" s="152" t="s">
        <v>39</v>
      </c>
      <c r="O167" s="153">
        <v>0</v>
      </c>
      <c r="P167" s="153">
        <f t="shared" si="11"/>
        <v>0</v>
      </c>
      <c r="Q167" s="153">
        <v>0</v>
      </c>
      <c r="R167" s="153">
        <f t="shared" si="12"/>
        <v>0</v>
      </c>
      <c r="S167" s="153">
        <v>0</v>
      </c>
      <c r="T167" s="154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188</v>
      </c>
      <c r="AT167" s="155" t="s">
        <v>184</v>
      </c>
      <c r="AU167" s="155" t="s">
        <v>86</v>
      </c>
      <c r="AY167" s="14" t="s">
        <v>182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4" t="s">
        <v>86</v>
      </c>
      <c r="BK167" s="156">
        <f t="shared" si="19"/>
        <v>0</v>
      </c>
      <c r="BL167" s="14" t="s">
        <v>188</v>
      </c>
      <c r="BM167" s="155" t="s">
        <v>442</v>
      </c>
    </row>
    <row r="168" spans="1:65" s="2" customFormat="1" ht="16.5" customHeight="1">
      <c r="A168" s="26"/>
      <c r="B168" s="143"/>
      <c r="C168" s="144" t="s">
        <v>274</v>
      </c>
      <c r="D168" s="144" t="s">
        <v>184</v>
      </c>
      <c r="E168" s="145" t="s">
        <v>1510</v>
      </c>
      <c r="F168" s="146" t="s">
        <v>1511</v>
      </c>
      <c r="G168" s="147" t="s">
        <v>211</v>
      </c>
      <c r="H168" s="148">
        <v>32.9</v>
      </c>
      <c r="I168" s="149"/>
      <c r="J168" s="149">
        <f t="shared" si="10"/>
        <v>0</v>
      </c>
      <c r="K168" s="150"/>
      <c r="L168" s="27"/>
      <c r="M168" s="151" t="s">
        <v>1</v>
      </c>
      <c r="N168" s="152" t="s">
        <v>39</v>
      </c>
      <c r="O168" s="153">
        <v>0</v>
      </c>
      <c r="P168" s="153">
        <f t="shared" si="11"/>
        <v>0</v>
      </c>
      <c r="Q168" s="153">
        <v>0</v>
      </c>
      <c r="R168" s="153">
        <f t="shared" si="12"/>
        <v>0</v>
      </c>
      <c r="S168" s="153">
        <v>0</v>
      </c>
      <c r="T168" s="154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188</v>
      </c>
      <c r="AT168" s="155" t="s">
        <v>184</v>
      </c>
      <c r="AU168" s="155" t="s">
        <v>86</v>
      </c>
      <c r="AY168" s="14" t="s">
        <v>182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4" t="s">
        <v>86</v>
      </c>
      <c r="BK168" s="156">
        <f t="shared" si="19"/>
        <v>0</v>
      </c>
      <c r="BL168" s="14" t="s">
        <v>188</v>
      </c>
      <c r="BM168" s="155" t="s">
        <v>450</v>
      </c>
    </row>
    <row r="169" spans="1:65" s="2" customFormat="1" ht="16.5" customHeight="1">
      <c r="A169" s="26"/>
      <c r="B169" s="143"/>
      <c r="C169" s="144" t="s">
        <v>278</v>
      </c>
      <c r="D169" s="144" t="s">
        <v>184</v>
      </c>
      <c r="E169" s="145" t="s">
        <v>1512</v>
      </c>
      <c r="F169" s="146" t="s">
        <v>1509</v>
      </c>
      <c r="G169" s="147" t="s">
        <v>835</v>
      </c>
      <c r="H169" s="148">
        <v>9.8699999999999992</v>
      </c>
      <c r="I169" s="149"/>
      <c r="J169" s="149">
        <f t="shared" si="10"/>
        <v>0</v>
      </c>
      <c r="K169" s="150"/>
      <c r="L169" s="27"/>
      <c r="M169" s="151" t="s">
        <v>1</v>
      </c>
      <c r="N169" s="152" t="s">
        <v>39</v>
      </c>
      <c r="O169" s="153">
        <v>0</v>
      </c>
      <c r="P169" s="153">
        <f t="shared" si="11"/>
        <v>0</v>
      </c>
      <c r="Q169" s="153">
        <v>0</v>
      </c>
      <c r="R169" s="153">
        <f t="shared" si="12"/>
        <v>0</v>
      </c>
      <c r="S169" s="153">
        <v>0</v>
      </c>
      <c r="T169" s="154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188</v>
      </c>
      <c r="AT169" s="155" t="s">
        <v>184</v>
      </c>
      <c r="AU169" s="155" t="s">
        <v>86</v>
      </c>
      <c r="AY169" s="14" t="s">
        <v>182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4" t="s">
        <v>86</v>
      </c>
      <c r="BK169" s="156">
        <f t="shared" si="19"/>
        <v>0</v>
      </c>
      <c r="BL169" s="14" t="s">
        <v>188</v>
      </c>
      <c r="BM169" s="155" t="s">
        <v>458</v>
      </c>
    </row>
    <row r="170" spans="1:65" s="2" customFormat="1" ht="24" customHeight="1">
      <c r="A170" s="26"/>
      <c r="B170" s="143"/>
      <c r="C170" s="144" t="s">
        <v>282</v>
      </c>
      <c r="D170" s="144" t="s">
        <v>184</v>
      </c>
      <c r="E170" s="145" t="s">
        <v>1513</v>
      </c>
      <c r="F170" s="146" t="s">
        <v>1514</v>
      </c>
      <c r="G170" s="147" t="s">
        <v>211</v>
      </c>
      <c r="H170" s="148">
        <v>15.2</v>
      </c>
      <c r="I170" s="149"/>
      <c r="J170" s="149">
        <f t="shared" si="10"/>
        <v>0</v>
      </c>
      <c r="K170" s="150"/>
      <c r="L170" s="27"/>
      <c r="M170" s="151" t="s">
        <v>1</v>
      </c>
      <c r="N170" s="152" t="s">
        <v>39</v>
      </c>
      <c r="O170" s="153">
        <v>0</v>
      </c>
      <c r="P170" s="153">
        <f t="shared" si="11"/>
        <v>0</v>
      </c>
      <c r="Q170" s="153">
        <v>0</v>
      </c>
      <c r="R170" s="153">
        <f t="shared" si="12"/>
        <v>0</v>
      </c>
      <c r="S170" s="153">
        <v>0</v>
      </c>
      <c r="T170" s="154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188</v>
      </c>
      <c r="AT170" s="155" t="s">
        <v>184</v>
      </c>
      <c r="AU170" s="155" t="s">
        <v>86</v>
      </c>
      <c r="AY170" s="14" t="s">
        <v>182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4" t="s">
        <v>86</v>
      </c>
      <c r="BK170" s="156">
        <f t="shared" si="19"/>
        <v>0</v>
      </c>
      <c r="BL170" s="14" t="s">
        <v>188</v>
      </c>
      <c r="BM170" s="155" t="s">
        <v>467</v>
      </c>
    </row>
    <row r="171" spans="1:65" s="2" customFormat="1" ht="24" customHeight="1">
      <c r="A171" s="26"/>
      <c r="B171" s="143"/>
      <c r="C171" s="144" t="s">
        <v>286</v>
      </c>
      <c r="D171" s="144" t="s">
        <v>184</v>
      </c>
      <c r="E171" s="145" t="s">
        <v>1555</v>
      </c>
      <c r="F171" s="146" t="s">
        <v>1556</v>
      </c>
      <c r="G171" s="147" t="s">
        <v>211</v>
      </c>
      <c r="H171" s="148">
        <v>14.81</v>
      </c>
      <c r="I171" s="149"/>
      <c r="J171" s="149">
        <f t="shared" si="10"/>
        <v>0</v>
      </c>
      <c r="K171" s="150"/>
      <c r="L171" s="27"/>
      <c r="M171" s="151" t="s">
        <v>1</v>
      </c>
      <c r="N171" s="152" t="s">
        <v>39</v>
      </c>
      <c r="O171" s="153">
        <v>0</v>
      </c>
      <c r="P171" s="153">
        <f t="shared" si="11"/>
        <v>0</v>
      </c>
      <c r="Q171" s="153">
        <v>0</v>
      </c>
      <c r="R171" s="153">
        <f t="shared" si="12"/>
        <v>0</v>
      </c>
      <c r="S171" s="153">
        <v>0</v>
      </c>
      <c r="T171" s="154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188</v>
      </c>
      <c r="AT171" s="155" t="s">
        <v>184</v>
      </c>
      <c r="AU171" s="155" t="s">
        <v>86</v>
      </c>
      <c r="AY171" s="14" t="s">
        <v>182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4" t="s">
        <v>86</v>
      </c>
      <c r="BK171" s="156">
        <f t="shared" si="19"/>
        <v>0</v>
      </c>
      <c r="BL171" s="14" t="s">
        <v>188</v>
      </c>
      <c r="BM171" s="155" t="s">
        <v>475</v>
      </c>
    </row>
    <row r="172" spans="1:65" s="2" customFormat="1" ht="16.5" customHeight="1">
      <c r="A172" s="26"/>
      <c r="B172" s="143"/>
      <c r="C172" s="157" t="s">
        <v>290</v>
      </c>
      <c r="D172" s="157" t="s">
        <v>246</v>
      </c>
      <c r="E172" s="158" t="s">
        <v>1517</v>
      </c>
      <c r="F172" s="159" t="s">
        <v>1518</v>
      </c>
      <c r="G172" s="160" t="s">
        <v>293</v>
      </c>
      <c r="H172" s="161">
        <v>27.478000000000002</v>
      </c>
      <c r="I172" s="162"/>
      <c r="J172" s="162">
        <f t="shared" si="10"/>
        <v>0</v>
      </c>
      <c r="K172" s="163"/>
      <c r="L172" s="164"/>
      <c r="M172" s="165" t="s">
        <v>1</v>
      </c>
      <c r="N172" s="166" t="s">
        <v>39</v>
      </c>
      <c r="O172" s="153">
        <v>0</v>
      </c>
      <c r="P172" s="153">
        <f t="shared" si="11"/>
        <v>0</v>
      </c>
      <c r="Q172" s="153">
        <v>0</v>
      </c>
      <c r="R172" s="153">
        <f t="shared" si="12"/>
        <v>0</v>
      </c>
      <c r="S172" s="153">
        <v>0</v>
      </c>
      <c r="T172" s="154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213</v>
      </c>
      <c r="AT172" s="155" t="s">
        <v>246</v>
      </c>
      <c r="AU172" s="155" t="s">
        <v>86</v>
      </c>
      <c r="AY172" s="14" t="s">
        <v>182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4" t="s">
        <v>86</v>
      </c>
      <c r="BK172" s="156">
        <f t="shared" si="19"/>
        <v>0</v>
      </c>
      <c r="BL172" s="14" t="s">
        <v>188</v>
      </c>
      <c r="BM172" s="155" t="s">
        <v>483</v>
      </c>
    </row>
    <row r="173" spans="1:65" s="2" customFormat="1" ht="24" customHeight="1">
      <c r="A173" s="26"/>
      <c r="B173" s="143"/>
      <c r="C173" s="144" t="s">
        <v>296</v>
      </c>
      <c r="D173" s="144" t="s">
        <v>184</v>
      </c>
      <c r="E173" s="145" t="s">
        <v>1519</v>
      </c>
      <c r="F173" s="146" t="s">
        <v>1520</v>
      </c>
      <c r="G173" s="147" t="s">
        <v>211</v>
      </c>
      <c r="H173" s="148">
        <v>22.85</v>
      </c>
      <c r="I173" s="149"/>
      <c r="J173" s="149">
        <f t="shared" si="10"/>
        <v>0</v>
      </c>
      <c r="K173" s="150"/>
      <c r="L173" s="27"/>
      <c r="M173" s="151" t="s">
        <v>1</v>
      </c>
      <c r="N173" s="152" t="s">
        <v>39</v>
      </c>
      <c r="O173" s="153">
        <v>0</v>
      </c>
      <c r="P173" s="153">
        <f t="shared" si="11"/>
        <v>0</v>
      </c>
      <c r="Q173" s="153">
        <v>0</v>
      </c>
      <c r="R173" s="153">
        <f t="shared" si="12"/>
        <v>0</v>
      </c>
      <c r="S173" s="153">
        <v>0</v>
      </c>
      <c r="T173" s="154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188</v>
      </c>
      <c r="AT173" s="155" t="s">
        <v>184</v>
      </c>
      <c r="AU173" s="155" t="s">
        <v>86</v>
      </c>
      <c r="AY173" s="14" t="s">
        <v>182</v>
      </c>
      <c r="BE173" s="156">
        <f t="shared" si="14"/>
        <v>0</v>
      </c>
      <c r="BF173" s="156">
        <f t="shared" si="15"/>
        <v>0</v>
      </c>
      <c r="BG173" s="156">
        <f t="shared" si="16"/>
        <v>0</v>
      </c>
      <c r="BH173" s="156">
        <f t="shared" si="17"/>
        <v>0</v>
      </c>
      <c r="BI173" s="156">
        <f t="shared" si="18"/>
        <v>0</v>
      </c>
      <c r="BJ173" s="14" t="s">
        <v>86</v>
      </c>
      <c r="BK173" s="156">
        <f t="shared" si="19"/>
        <v>0</v>
      </c>
      <c r="BL173" s="14" t="s">
        <v>188</v>
      </c>
      <c r="BM173" s="155" t="s">
        <v>491</v>
      </c>
    </row>
    <row r="174" spans="1:65" s="12" customFormat="1" ht="22.9" customHeight="1">
      <c r="B174" s="131"/>
      <c r="D174" s="132" t="s">
        <v>72</v>
      </c>
      <c r="E174" s="141" t="s">
        <v>1529</v>
      </c>
      <c r="F174" s="141" t="s">
        <v>1530</v>
      </c>
      <c r="J174" s="142">
        <f>BK174</f>
        <v>0</v>
      </c>
      <c r="L174" s="131"/>
      <c r="M174" s="135"/>
      <c r="N174" s="136"/>
      <c r="O174" s="136"/>
      <c r="P174" s="137">
        <f>P175</f>
        <v>0</v>
      </c>
      <c r="Q174" s="136"/>
      <c r="R174" s="137">
        <f>R175</f>
        <v>0</v>
      </c>
      <c r="S174" s="136"/>
      <c r="T174" s="138">
        <f>T175</f>
        <v>0</v>
      </c>
      <c r="AR174" s="132" t="s">
        <v>80</v>
      </c>
      <c r="AT174" s="139" t="s">
        <v>72</v>
      </c>
      <c r="AU174" s="139" t="s">
        <v>80</v>
      </c>
      <c r="AY174" s="132" t="s">
        <v>182</v>
      </c>
      <c r="BK174" s="140">
        <f>BK175</f>
        <v>0</v>
      </c>
    </row>
    <row r="175" spans="1:65" s="2" customFormat="1" ht="16.5" customHeight="1">
      <c r="A175" s="26"/>
      <c r="B175" s="143"/>
      <c r="C175" s="144" t="s">
        <v>301</v>
      </c>
      <c r="D175" s="144" t="s">
        <v>184</v>
      </c>
      <c r="E175" s="145" t="s">
        <v>1531</v>
      </c>
      <c r="F175" s="146" t="s">
        <v>1532</v>
      </c>
      <c r="G175" s="147" t="s">
        <v>211</v>
      </c>
      <c r="H175" s="148">
        <v>5.66</v>
      </c>
      <c r="I175" s="149"/>
      <c r="J175" s="149">
        <f>ROUND(I175*H175,2)</f>
        <v>0</v>
      </c>
      <c r="K175" s="150"/>
      <c r="L175" s="27"/>
      <c r="M175" s="151" t="s">
        <v>1</v>
      </c>
      <c r="N175" s="152" t="s">
        <v>39</v>
      </c>
      <c r="O175" s="153">
        <v>0</v>
      </c>
      <c r="P175" s="153">
        <f>O175*H175</f>
        <v>0</v>
      </c>
      <c r="Q175" s="153">
        <v>0</v>
      </c>
      <c r="R175" s="153">
        <f>Q175*H175</f>
        <v>0</v>
      </c>
      <c r="S175" s="153">
        <v>0</v>
      </c>
      <c r="T175" s="154">
        <f>S175*H175</f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188</v>
      </c>
      <c r="AT175" s="155" t="s">
        <v>184</v>
      </c>
      <c r="AU175" s="155" t="s">
        <v>86</v>
      </c>
      <c r="AY175" s="14" t="s">
        <v>182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4" t="s">
        <v>86</v>
      </c>
      <c r="BK175" s="156">
        <f>ROUND(I175*H175,2)</f>
        <v>0</v>
      </c>
      <c r="BL175" s="14" t="s">
        <v>188</v>
      </c>
      <c r="BM175" s="155" t="s">
        <v>499</v>
      </c>
    </row>
    <row r="176" spans="1:65" s="12" customFormat="1" ht="22.9" customHeight="1">
      <c r="B176" s="131"/>
      <c r="D176" s="132" t="s">
        <v>72</v>
      </c>
      <c r="E176" s="141" t="s">
        <v>1533</v>
      </c>
      <c r="F176" s="141" t="s">
        <v>1534</v>
      </c>
      <c r="J176" s="142">
        <f>BK176</f>
        <v>0</v>
      </c>
      <c r="L176" s="131"/>
      <c r="M176" s="135"/>
      <c r="N176" s="136"/>
      <c r="O176" s="136"/>
      <c r="P176" s="137">
        <f>SUM(P177:P186)</f>
        <v>0</v>
      </c>
      <c r="Q176" s="136"/>
      <c r="R176" s="137">
        <f>SUM(R177:R186)</f>
        <v>0</v>
      </c>
      <c r="S176" s="136"/>
      <c r="T176" s="138">
        <f>SUM(T177:T186)</f>
        <v>0</v>
      </c>
      <c r="AR176" s="132" t="s">
        <v>80</v>
      </c>
      <c r="AT176" s="139" t="s">
        <v>72</v>
      </c>
      <c r="AU176" s="139" t="s">
        <v>80</v>
      </c>
      <c r="AY176" s="132" t="s">
        <v>182</v>
      </c>
      <c r="BK176" s="140">
        <f>SUM(BK177:BK186)</f>
        <v>0</v>
      </c>
    </row>
    <row r="177" spans="1:65" s="2" customFormat="1" ht="16.5" customHeight="1">
      <c r="A177" s="26"/>
      <c r="B177" s="143"/>
      <c r="C177" s="144" t="s">
        <v>305</v>
      </c>
      <c r="D177" s="144" t="s">
        <v>184</v>
      </c>
      <c r="E177" s="145" t="s">
        <v>1557</v>
      </c>
      <c r="F177" s="146" t="s">
        <v>1536</v>
      </c>
      <c r="G177" s="147" t="s">
        <v>198</v>
      </c>
      <c r="H177" s="148">
        <v>32.9</v>
      </c>
      <c r="I177" s="149"/>
      <c r="J177" s="149">
        <f t="shared" ref="J177:J186" si="20">ROUND(I177*H177,2)</f>
        <v>0</v>
      </c>
      <c r="K177" s="150"/>
      <c r="L177" s="27"/>
      <c r="M177" s="151" t="s">
        <v>1</v>
      </c>
      <c r="N177" s="152" t="s">
        <v>39</v>
      </c>
      <c r="O177" s="153">
        <v>0</v>
      </c>
      <c r="P177" s="153">
        <f t="shared" ref="P177:P186" si="21">O177*H177</f>
        <v>0</v>
      </c>
      <c r="Q177" s="153">
        <v>0</v>
      </c>
      <c r="R177" s="153">
        <f t="shared" ref="R177:R186" si="22">Q177*H177</f>
        <v>0</v>
      </c>
      <c r="S177" s="153">
        <v>0</v>
      </c>
      <c r="T177" s="154">
        <f t="shared" ref="T177:T186" si="23"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188</v>
      </c>
      <c r="AT177" s="155" t="s">
        <v>184</v>
      </c>
      <c r="AU177" s="155" t="s">
        <v>86</v>
      </c>
      <c r="AY177" s="14" t="s">
        <v>182</v>
      </c>
      <c r="BE177" s="156">
        <f t="shared" ref="BE177:BE186" si="24">IF(N177="základná",J177,0)</f>
        <v>0</v>
      </c>
      <c r="BF177" s="156">
        <f t="shared" ref="BF177:BF186" si="25">IF(N177="znížená",J177,0)</f>
        <v>0</v>
      </c>
      <c r="BG177" s="156">
        <f t="shared" ref="BG177:BG186" si="26">IF(N177="zákl. prenesená",J177,0)</f>
        <v>0</v>
      </c>
      <c r="BH177" s="156">
        <f t="shared" ref="BH177:BH186" si="27">IF(N177="zníž. prenesená",J177,0)</f>
        <v>0</v>
      </c>
      <c r="BI177" s="156">
        <f t="shared" ref="BI177:BI186" si="28">IF(N177="nulová",J177,0)</f>
        <v>0</v>
      </c>
      <c r="BJ177" s="14" t="s">
        <v>86</v>
      </c>
      <c r="BK177" s="156">
        <f t="shared" ref="BK177:BK186" si="29">ROUND(I177*H177,2)</f>
        <v>0</v>
      </c>
      <c r="BL177" s="14" t="s">
        <v>188</v>
      </c>
      <c r="BM177" s="155" t="s">
        <v>507</v>
      </c>
    </row>
    <row r="178" spans="1:65" s="2" customFormat="1" ht="16.5" customHeight="1">
      <c r="A178" s="26"/>
      <c r="B178" s="143"/>
      <c r="C178" s="157" t="s">
        <v>309</v>
      </c>
      <c r="D178" s="157" t="s">
        <v>246</v>
      </c>
      <c r="E178" s="158" t="s">
        <v>1537</v>
      </c>
      <c r="F178" s="159" t="s">
        <v>1538</v>
      </c>
      <c r="G178" s="160" t="s">
        <v>198</v>
      </c>
      <c r="H178" s="161">
        <v>32.9</v>
      </c>
      <c r="I178" s="162"/>
      <c r="J178" s="162">
        <f t="shared" si="20"/>
        <v>0</v>
      </c>
      <c r="K178" s="163"/>
      <c r="L178" s="164"/>
      <c r="M178" s="165" t="s">
        <v>1</v>
      </c>
      <c r="N178" s="166" t="s">
        <v>39</v>
      </c>
      <c r="O178" s="153">
        <v>0</v>
      </c>
      <c r="P178" s="153">
        <f t="shared" si="21"/>
        <v>0</v>
      </c>
      <c r="Q178" s="153">
        <v>0</v>
      </c>
      <c r="R178" s="153">
        <f t="shared" si="22"/>
        <v>0</v>
      </c>
      <c r="S178" s="153">
        <v>0</v>
      </c>
      <c r="T178" s="154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213</v>
      </c>
      <c r="AT178" s="155" t="s">
        <v>246</v>
      </c>
      <c r="AU178" s="155" t="s">
        <v>86</v>
      </c>
      <c r="AY178" s="14" t="s">
        <v>182</v>
      </c>
      <c r="BE178" s="156">
        <f t="shared" si="24"/>
        <v>0</v>
      </c>
      <c r="BF178" s="156">
        <f t="shared" si="25"/>
        <v>0</v>
      </c>
      <c r="BG178" s="156">
        <f t="shared" si="26"/>
        <v>0</v>
      </c>
      <c r="BH178" s="156">
        <f t="shared" si="27"/>
        <v>0</v>
      </c>
      <c r="BI178" s="156">
        <f t="shared" si="28"/>
        <v>0</v>
      </c>
      <c r="BJ178" s="14" t="s">
        <v>86</v>
      </c>
      <c r="BK178" s="156">
        <f t="shared" si="29"/>
        <v>0</v>
      </c>
      <c r="BL178" s="14" t="s">
        <v>188</v>
      </c>
      <c r="BM178" s="155" t="s">
        <v>516</v>
      </c>
    </row>
    <row r="179" spans="1:65" s="2" customFormat="1" ht="24" customHeight="1">
      <c r="A179" s="26"/>
      <c r="B179" s="143"/>
      <c r="C179" s="144" t="s">
        <v>313</v>
      </c>
      <c r="D179" s="144" t="s">
        <v>184</v>
      </c>
      <c r="E179" s="145" t="s">
        <v>1558</v>
      </c>
      <c r="F179" s="146" t="s">
        <v>1559</v>
      </c>
      <c r="G179" s="147" t="s">
        <v>299</v>
      </c>
      <c r="H179" s="148">
        <v>1</v>
      </c>
      <c r="I179" s="149"/>
      <c r="J179" s="149">
        <f t="shared" si="20"/>
        <v>0</v>
      </c>
      <c r="K179" s="150"/>
      <c r="L179" s="27"/>
      <c r="M179" s="151" t="s">
        <v>1</v>
      </c>
      <c r="N179" s="152" t="s">
        <v>39</v>
      </c>
      <c r="O179" s="153">
        <v>0</v>
      </c>
      <c r="P179" s="153">
        <f t="shared" si="21"/>
        <v>0</v>
      </c>
      <c r="Q179" s="153">
        <v>0</v>
      </c>
      <c r="R179" s="153">
        <f t="shared" si="22"/>
        <v>0</v>
      </c>
      <c r="S179" s="153">
        <v>0</v>
      </c>
      <c r="T179" s="154">
        <f t="shared" si="2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188</v>
      </c>
      <c r="AT179" s="155" t="s">
        <v>184</v>
      </c>
      <c r="AU179" s="155" t="s">
        <v>86</v>
      </c>
      <c r="AY179" s="14" t="s">
        <v>182</v>
      </c>
      <c r="BE179" s="156">
        <f t="shared" si="24"/>
        <v>0</v>
      </c>
      <c r="BF179" s="156">
        <f t="shared" si="25"/>
        <v>0</v>
      </c>
      <c r="BG179" s="156">
        <f t="shared" si="26"/>
        <v>0</v>
      </c>
      <c r="BH179" s="156">
        <f t="shared" si="27"/>
        <v>0</v>
      </c>
      <c r="BI179" s="156">
        <f t="shared" si="28"/>
        <v>0</v>
      </c>
      <c r="BJ179" s="14" t="s">
        <v>86</v>
      </c>
      <c r="BK179" s="156">
        <f t="shared" si="29"/>
        <v>0</v>
      </c>
      <c r="BL179" s="14" t="s">
        <v>188</v>
      </c>
      <c r="BM179" s="155" t="s">
        <v>524</v>
      </c>
    </row>
    <row r="180" spans="1:65" s="2" customFormat="1" ht="16.5" customHeight="1">
      <c r="A180" s="26"/>
      <c r="B180" s="143"/>
      <c r="C180" s="157" t="s">
        <v>317</v>
      </c>
      <c r="D180" s="157" t="s">
        <v>246</v>
      </c>
      <c r="E180" s="158" t="s">
        <v>1560</v>
      </c>
      <c r="F180" s="159" t="s">
        <v>1561</v>
      </c>
      <c r="G180" s="160" t="s">
        <v>299</v>
      </c>
      <c r="H180" s="161">
        <v>1</v>
      </c>
      <c r="I180" s="162"/>
      <c r="J180" s="162">
        <f t="shared" si="20"/>
        <v>0</v>
      </c>
      <c r="K180" s="163"/>
      <c r="L180" s="164"/>
      <c r="M180" s="165" t="s">
        <v>1</v>
      </c>
      <c r="N180" s="166" t="s">
        <v>39</v>
      </c>
      <c r="O180" s="153">
        <v>0</v>
      </c>
      <c r="P180" s="153">
        <f t="shared" si="21"/>
        <v>0</v>
      </c>
      <c r="Q180" s="153">
        <v>0</v>
      </c>
      <c r="R180" s="153">
        <f t="shared" si="22"/>
        <v>0</v>
      </c>
      <c r="S180" s="153">
        <v>0</v>
      </c>
      <c r="T180" s="154">
        <f t="shared" si="2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213</v>
      </c>
      <c r="AT180" s="155" t="s">
        <v>246</v>
      </c>
      <c r="AU180" s="155" t="s">
        <v>86</v>
      </c>
      <c r="AY180" s="14" t="s">
        <v>182</v>
      </c>
      <c r="BE180" s="156">
        <f t="shared" si="24"/>
        <v>0</v>
      </c>
      <c r="BF180" s="156">
        <f t="shared" si="25"/>
        <v>0</v>
      </c>
      <c r="BG180" s="156">
        <f t="shared" si="26"/>
        <v>0</v>
      </c>
      <c r="BH180" s="156">
        <f t="shared" si="27"/>
        <v>0</v>
      </c>
      <c r="BI180" s="156">
        <f t="shared" si="28"/>
        <v>0</v>
      </c>
      <c r="BJ180" s="14" t="s">
        <v>86</v>
      </c>
      <c r="BK180" s="156">
        <f t="shared" si="29"/>
        <v>0</v>
      </c>
      <c r="BL180" s="14" t="s">
        <v>188</v>
      </c>
      <c r="BM180" s="155" t="s">
        <v>532</v>
      </c>
    </row>
    <row r="181" spans="1:65" s="2" customFormat="1" ht="24" customHeight="1">
      <c r="A181" s="26"/>
      <c r="B181" s="143"/>
      <c r="C181" s="144" t="s">
        <v>321</v>
      </c>
      <c r="D181" s="144" t="s">
        <v>184</v>
      </c>
      <c r="E181" s="145" t="s">
        <v>1562</v>
      </c>
      <c r="F181" s="146" t="s">
        <v>1563</v>
      </c>
      <c r="G181" s="147" t="s">
        <v>299</v>
      </c>
      <c r="H181" s="148">
        <v>14</v>
      </c>
      <c r="I181" s="149"/>
      <c r="J181" s="149">
        <f t="shared" si="20"/>
        <v>0</v>
      </c>
      <c r="K181" s="150"/>
      <c r="L181" s="27"/>
      <c r="M181" s="151" t="s">
        <v>1</v>
      </c>
      <c r="N181" s="152" t="s">
        <v>39</v>
      </c>
      <c r="O181" s="153">
        <v>0</v>
      </c>
      <c r="P181" s="153">
        <f t="shared" si="21"/>
        <v>0</v>
      </c>
      <c r="Q181" s="153">
        <v>0</v>
      </c>
      <c r="R181" s="153">
        <f t="shared" si="22"/>
        <v>0</v>
      </c>
      <c r="S181" s="153">
        <v>0</v>
      </c>
      <c r="T181" s="154">
        <f t="shared" si="2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188</v>
      </c>
      <c r="AT181" s="155" t="s">
        <v>184</v>
      </c>
      <c r="AU181" s="155" t="s">
        <v>86</v>
      </c>
      <c r="AY181" s="14" t="s">
        <v>182</v>
      </c>
      <c r="BE181" s="156">
        <f t="shared" si="24"/>
        <v>0</v>
      </c>
      <c r="BF181" s="156">
        <f t="shared" si="25"/>
        <v>0</v>
      </c>
      <c r="BG181" s="156">
        <f t="shared" si="26"/>
        <v>0</v>
      </c>
      <c r="BH181" s="156">
        <f t="shared" si="27"/>
        <v>0</v>
      </c>
      <c r="BI181" s="156">
        <f t="shared" si="28"/>
        <v>0</v>
      </c>
      <c r="BJ181" s="14" t="s">
        <v>86</v>
      </c>
      <c r="BK181" s="156">
        <f t="shared" si="29"/>
        <v>0</v>
      </c>
      <c r="BL181" s="14" t="s">
        <v>188</v>
      </c>
      <c r="BM181" s="155" t="s">
        <v>540</v>
      </c>
    </row>
    <row r="182" spans="1:65" s="2" customFormat="1" ht="16.5" customHeight="1">
      <c r="A182" s="26"/>
      <c r="B182" s="143"/>
      <c r="C182" s="157" t="s">
        <v>325</v>
      </c>
      <c r="D182" s="157" t="s">
        <v>246</v>
      </c>
      <c r="E182" s="158" t="s">
        <v>1564</v>
      </c>
      <c r="F182" s="159" t="s">
        <v>1565</v>
      </c>
      <c r="G182" s="160" t="s">
        <v>299</v>
      </c>
      <c r="H182" s="161">
        <v>8</v>
      </c>
      <c r="I182" s="162"/>
      <c r="J182" s="162">
        <f t="shared" si="20"/>
        <v>0</v>
      </c>
      <c r="K182" s="163"/>
      <c r="L182" s="164"/>
      <c r="M182" s="165" t="s">
        <v>1</v>
      </c>
      <c r="N182" s="166" t="s">
        <v>39</v>
      </c>
      <c r="O182" s="153">
        <v>0</v>
      </c>
      <c r="P182" s="153">
        <f t="shared" si="21"/>
        <v>0</v>
      </c>
      <c r="Q182" s="153">
        <v>0</v>
      </c>
      <c r="R182" s="153">
        <f t="shared" si="22"/>
        <v>0</v>
      </c>
      <c r="S182" s="153">
        <v>0</v>
      </c>
      <c r="T182" s="154">
        <f t="shared" si="2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213</v>
      </c>
      <c r="AT182" s="155" t="s">
        <v>246</v>
      </c>
      <c r="AU182" s="155" t="s">
        <v>86</v>
      </c>
      <c r="AY182" s="14" t="s">
        <v>182</v>
      </c>
      <c r="BE182" s="156">
        <f t="shared" si="24"/>
        <v>0</v>
      </c>
      <c r="BF182" s="156">
        <f t="shared" si="25"/>
        <v>0</v>
      </c>
      <c r="BG182" s="156">
        <f t="shared" si="26"/>
        <v>0</v>
      </c>
      <c r="BH182" s="156">
        <f t="shared" si="27"/>
        <v>0</v>
      </c>
      <c r="BI182" s="156">
        <f t="shared" si="28"/>
        <v>0</v>
      </c>
      <c r="BJ182" s="14" t="s">
        <v>86</v>
      </c>
      <c r="BK182" s="156">
        <f t="shared" si="29"/>
        <v>0</v>
      </c>
      <c r="BL182" s="14" t="s">
        <v>188</v>
      </c>
      <c r="BM182" s="155" t="s">
        <v>548</v>
      </c>
    </row>
    <row r="183" spans="1:65" s="2" customFormat="1" ht="16.5" customHeight="1">
      <c r="A183" s="26"/>
      <c r="B183" s="143"/>
      <c r="C183" s="157" t="s">
        <v>329</v>
      </c>
      <c r="D183" s="157" t="s">
        <v>246</v>
      </c>
      <c r="E183" s="158" t="s">
        <v>1566</v>
      </c>
      <c r="F183" s="159" t="s">
        <v>1567</v>
      </c>
      <c r="G183" s="160" t="s">
        <v>299</v>
      </c>
      <c r="H183" s="161">
        <v>3</v>
      </c>
      <c r="I183" s="162"/>
      <c r="J183" s="162">
        <f t="shared" si="20"/>
        <v>0</v>
      </c>
      <c r="K183" s="163"/>
      <c r="L183" s="164"/>
      <c r="M183" s="165" t="s">
        <v>1</v>
      </c>
      <c r="N183" s="166" t="s">
        <v>39</v>
      </c>
      <c r="O183" s="153">
        <v>0</v>
      </c>
      <c r="P183" s="153">
        <f t="shared" si="21"/>
        <v>0</v>
      </c>
      <c r="Q183" s="153">
        <v>0</v>
      </c>
      <c r="R183" s="153">
        <f t="shared" si="22"/>
        <v>0</v>
      </c>
      <c r="S183" s="153">
        <v>0</v>
      </c>
      <c r="T183" s="154">
        <f t="shared" si="2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213</v>
      </c>
      <c r="AT183" s="155" t="s">
        <v>246</v>
      </c>
      <c r="AU183" s="155" t="s">
        <v>86</v>
      </c>
      <c r="AY183" s="14" t="s">
        <v>182</v>
      </c>
      <c r="BE183" s="156">
        <f t="shared" si="24"/>
        <v>0</v>
      </c>
      <c r="BF183" s="156">
        <f t="shared" si="25"/>
        <v>0</v>
      </c>
      <c r="BG183" s="156">
        <f t="shared" si="26"/>
        <v>0</v>
      </c>
      <c r="BH183" s="156">
        <f t="shared" si="27"/>
        <v>0</v>
      </c>
      <c r="BI183" s="156">
        <f t="shared" si="28"/>
        <v>0</v>
      </c>
      <c r="BJ183" s="14" t="s">
        <v>86</v>
      </c>
      <c r="BK183" s="156">
        <f t="shared" si="29"/>
        <v>0</v>
      </c>
      <c r="BL183" s="14" t="s">
        <v>188</v>
      </c>
      <c r="BM183" s="155" t="s">
        <v>556</v>
      </c>
    </row>
    <row r="184" spans="1:65" s="2" customFormat="1" ht="16.5" customHeight="1">
      <c r="A184" s="26"/>
      <c r="B184" s="143"/>
      <c r="C184" s="157" t="s">
        <v>333</v>
      </c>
      <c r="D184" s="157" t="s">
        <v>246</v>
      </c>
      <c r="E184" s="158" t="s">
        <v>1568</v>
      </c>
      <c r="F184" s="159" t="s">
        <v>1569</v>
      </c>
      <c r="G184" s="160" t="s">
        <v>299</v>
      </c>
      <c r="H184" s="161">
        <v>3</v>
      </c>
      <c r="I184" s="162"/>
      <c r="J184" s="162">
        <f t="shared" si="20"/>
        <v>0</v>
      </c>
      <c r="K184" s="163"/>
      <c r="L184" s="164"/>
      <c r="M184" s="165" t="s">
        <v>1</v>
      </c>
      <c r="N184" s="166" t="s">
        <v>39</v>
      </c>
      <c r="O184" s="153">
        <v>0</v>
      </c>
      <c r="P184" s="153">
        <f t="shared" si="21"/>
        <v>0</v>
      </c>
      <c r="Q184" s="153">
        <v>0</v>
      </c>
      <c r="R184" s="153">
        <f t="shared" si="22"/>
        <v>0</v>
      </c>
      <c r="S184" s="153">
        <v>0</v>
      </c>
      <c r="T184" s="154">
        <f t="shared" si="2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213</v>
      </c>
      <c r="AT184" s="155" t="s">
        <v>246</v>
      </c>
      <c r="AU184" s="155" t="s">
        <v>86</v>
      </c>
      <c r="AY184" s="14" t="s">
        <v>182</v>
      </c>
      <c r="BE184" s="156">
        <f t="shared" si="24"/>
        <v>0</v>
      </c>
      <c r="BF184" s="156">
        <f t="shared" si="25"/>
        <v>0</v>
      </c>
      <c r="BG184" s="156">
        <f t="shared" si="26"/>
        <v>0</v>
      </c>
      <c r="BH184" s="156">
        <f t="shared" si="27"/>
        <v>0</v>
      </c>
      <c r="BI184" s="156">
        <f t="shared" si="28"/>
        <v>0</v>
      </c>
      <c r="BJ184" s="14" t="s">
        <v>86</v>
      </c>
      <c r="BK184" s="156">
        <f t="shared" si="29"/>
        <v>0</v>
      </c>
      <c r="BL184" s="14" t="s">
        <v>188</v>
      </c>
      <c r="BM184" s="155" t="s">
        <v>564</v>
      </c>
    </row>
    <row r="185" spans="1:65" s="2" customFormat="1" ht="16.5" customHeight="1">
      <c r="A185" s="26"/>
      <c r="B185" s="143"/>
      <c r="C185" s="144" t="s">
        <v>337</v>
      </c>
      <c r="D185" s="144" t="s">
        <v>184</v>
      </c>
      <c r="E185" s="145" t="s">
        <v>1539</v>
      </c>
      <c r="F185" s="146" t="s">
        <v>1540</v>
      </c>
      <c r="G185" s="147" t="s">
        <v>198</v>
      </c>
      <c r="H185" s="148">
        <v>32.9</v>
      </c>
      <c r="I185" s="149"/>
      <c r="J185" s="149">
        <f t="shared" si="20"/>
        <v>0</v>
      </c>
      <c r="K185" s="150"/>
      <c r="L185" s="27"/>
      <c r="M185" s="151" t="s">
        <v>1</v>
      </c>
      <c r="N185" s="152" t="s">
        <v>39</v>
      </c>
      <c r="O185" s="153">
        <v>0</v>
      </c>
      <c r="P185" s="153">
        <f t="shared" si="21"/>
        <v>0</v>
      </c>
      <c r="Q185" s="153">
        <v>0</v>
      </c>
      <c r="R185" s="153">
        <f t="shared" si="22"/>
        <v>0</v>
      </c>
      <c r="S185" s="153">
        <v>0</v>
      </c>
      <c r="T185" s="154">
        <f t="shared" si="2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188</v>
      </c>
      <c r="AT185" s="155" t="s">
        <v>184</v>
      </c>
      <c r="AU185" s="155" t="s">
        <v>86</v>
      </c>
      <c r="AY185" s="14" t="s">
        <v>182</v>
      </c>
      <c r="BE185" s="156">
        <f t="shared" si="24"/>
        <v>0</v>
      </c>
      <c r="BF185" s="156">
        <f t="shared" si="25"/>
        <v>0</v>
      </c>
      <c r="BG185" s="156">
        <f t="shared" si="26"/>
        <v>0</v>
      </c>
      <c r="BH185" s="156">
        <f t="shared" si="27"/>
        <v>0</v>
      </c>
      <c r="BI185" s="156">
        <f t="shared" si="28"/>
        <v>0</v>
      </c>
      <c r="BJ185" s="14" t="s">
        <v>86</v>
      </c>
      <c r="BK185" s="156">
        <f t="shared" si="29"/>
        <v>0</v>
      </c>
      <c r="BL185" s="14" t="s">
        <v>188</v>
      </c>
      <c r="BM185" s="155" t="s">
        <v>572</v>
      </c>
    </row>
    <row r="186" spans="1:65" s="2" customFormat="1" ht="16.5" customHeight="1">
      <c r="A186" s="26"/>
      <c r="B186" s="143"/>
      <c r="C186" s="157" t="s">
        <v>341</v>
      </c>
      <c r="D186" s="157" t="s">
        <v>246</v>
      </c>
      <c r="E186" s="158" t="s">
        <v>1570</v>
      </c>
      <c r="F186" s="159" t="s">
        <v>1571</v>
      </c>
      <c r="G186" s="160" t="s">
        <v>299</v>
      </c>
      <c r="H186" s="161">
        <v>1</v>
      </c>
      <c r="I186" s="162"/>
      <c r="J186" s="162">
        <f t="shared" si="20"/>
        <v>0</v>
      </c>
      <c r="K186" s="163"/>
      <c r="L186" s="164"/>
      <c r="M186" s="165" t="s">
        <v>1</v>
      </c>
      <c r="N186" s="166" t="s">
        <v>39</v>
      </c>
      <c r="O186" s="153">
        <v>0</v>
      </c>
      <c r="P186" s="153">
        <f t="shared" si="21"/>
        <v>0</v>
      </c>
      <c r="Q186" s="153">
        <v>0</v>
      </c>
      <c r="R186" s="153">
        <f t="shared" si="22"/>
        <v>0</v>
      </c>
      <c r="S186" s="153">
        <v>0</v>
      </c>
      <c r="T186" s="154">
        <f t="shared" si="2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213</v>
      </c>
      <c r="AT186" s="155" t="s">
        <v>246</v>
      </c>
      <c r="AU186" s="155" t="s">
        <v>86</v>
      </c>
      <c r="AY186" s="14" t="s">
        <v>182</v>
      </c>
      <c r="BE186" s="156">
        <f t="shared" si="24"/>
        <v>0</v>
      </c>
      <c r="BF186" s="156">
        <f t="shared" si="25"/>
        <v>0</v>
      </c>
      <c r="BG186" s="156">
        <f t="shared" si="26"/>
        <v>0</v>
      </c>
      <c r="BH186" s="156">
        <f t="shared" si="27"/>
        <v>0</v>
      </c>
      <c r="BI186" s="156">
        <f t="shared" si="28"/>
        <v>0</v>
      </c>
      <c r="BJ186" s="14" t="s">
        <v>86</v>
      </c>
      <c r="BK186" s="156">
        <f t="shared" si="29"/>
        <v>0</v>
      </c>
      <c r="BL186" s="14" t="s">
        <v>188</v>
      </c>
      <c r="BM186" s="155" t="s">
        <v>580</v>
      </c>
    </row>
    <row r="187" spans="1:65" s="12" customFormat="1" ht="22.9" customHeight="1">
      <c r="B187" s="131"/>
      <c r="D187" s="132" t="s">
        <v>72</v>
      </c>
      <c r="E187" s="141" t="s">
        <v>1543</v>
      </c>
      <c r="F187" s="141" t="s">
        <v>1544</v>
      </c>
      <c r="J187" s="142">
        <f>BK187</f>
        <v>0</v>
      </c>
      <c r="L187" s="131"/>
      <c r="M187" s="135"/>
      <c r="N187" s="136"/>
      <c r="O187" s="136"/>
      <c r="P187" s="137">
        <f>P188</f>
        <v>0</v>
      </c>
      <c r="Q187" s="136"/>
      <c r="R187" s="137">
        <f>R188</f>
        <v>0</v>
      </c>
      <c r="S187" s="136"/>
      <c r="T187" s="138">
        <f>T188</f>
        <v>0</v>
      </c>
      <c r="AR187" s="132" t="s">
        <v>80</v>
      </c>
      <c r="AT187" s="139" t="s">
        <v>72</v>
      </c>
      <c r="AU187" s="139" t="s">
        <v>80</v>
      </c>
      <c r="AY187" s="132" t="s">
        <v>182</v>
      </c>
      <c r="BK187" s="140">
        <f>BK188</f>
        <v>0</v>
      </c>
    </row>
    <row r="188" spans="1:65" s="2" customFormat="1" ht="16.5" customHeight="1">
      <c r="A188" s="26"/>
      <c r="B188" s="143"/>
      <c r="C188" s="144" t="s">
        <v>345</v>
      </c>
      <c r="D188" s="144" t="s">
        <v>184</v>
      </c>
      <c r="E188" s="145" t="s">
        <v>1545</v>
      </c>
      <c r="F188" s="146" t="s">
        <v>1546</v>
      </c>
      <c r="G188" s="147" t="s">
        <v>293</v>
      </c>
      <c r="H188" s="148">
        <v>10.805</v>
      </c>
      <c r="I188" s="149"/>
      <c r="J188" s="149">
        <f>ROUND(I188*H188,2)</f>
        <v>0</v>
      </c>
      <c r="K188" s="150"/>
      <c r="L188" s="27"/>
      <c r="M188" s="151" t="s">
        <v>1</v>
      </c>
      <c r="N188" s="152" t="s">
        <v>39</v>
      </c>
      <c r="O188" s="153">
        <v>0</v>
      </c>
      <c r="P188" s="153">
        <f>O188*H188</f>
        <v>0</v>
      </c>
      <c r="Q188" s="153">
        <v>0</v>
      </c>
      <c r="R188" s="153">
        <f>Q188*H188</f>
        <v>0</v>
      </c>
      <c r="S188" s="153">
        <v>0</v>
      </c>
      <c r="T188" s="154">
        <f>S188*H188</f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188</v>
      </c>
      <c r="AT188" s="155" t="s">
        <v>184</v>
      </c>
      <c r="AU188" s="155" t="s">
        <v>86</v>
      </c>
      <c r="AY188" s="14" t="s">
        <v>182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4" t="s">
        <v>86</v>
      </c>
      <c r="BK188" s="156">
        <f>ROUND(I188*H188,2)</f>
        <v>0</v>
      </c>
      <c r="BL188" s="14" t="s">
        <v>188</v>
      </c>
      <c r="BM188" s="155" t="s">
        <v>588</v>
      </c>
    </row>
    <row r="189" spans="1:65" s="12" customFormat="1" ht="22.9" customHeight="1">
      <c r="B189" s="131"/>
      <c r="D189" s="132" t="s">
        <v>72</v>
      </c>
      <c r="E189" s="141" t="s">
        <v>1547</v>
      </c>
      <c r="F189" s="141" t="s">
        <v>1548</v>
      </c>
      <c r="J189" s="142">
        <f>BK189</f>
        <v>0</v>
      </c>
      <c r="L189" s="131"/>
      <c r="M189" s="135"/>
      <c r="N189" s="136"/>
      <c r="O189" s="136"/>
      <c r="P189" s="137">
        <f>SUM(P190:P193)</f>
        <v>0</v>
      </c>
      <c r="Q189" s="136"/>
      <c r="R189" s="137">
        <f>SUM(R190:R193)</f>
        <v>0</v>
      </c>
      <c r="S189" s="136"/>
      <c r="T189" s="138">
        <f>SUM(T190:T193)</f>
        <v>0</v>
      </c>
      <c r="AR189" s="132" t="s">
        <v>80</v>
      </c>
      <c r="AT189" s="139" t="s">
        <v>72</v>
      </c>
      <c r="AU189" s="139" t="s">
        <v>80</v>
      </c>
      <c r="AY189" s="132" t="s">
        <v>182</v>
      </c>
      <c r="BK189" s="140">
        <f>SUM(BK190:BK193)</f>
        <v>0</v>
      </c>
    </row>
    <row r="190" spans="1:65" s="2" customFormat="1" ht="16.5" customHeight="1">
      <c r="A190" s="26"/>
      <c r="B190" s="143"/>
      <c r="C190" s="144" t="s">
        <v>349</v>
      </c>
      <c r="D190" s="144" t="s">
        <v>184</v>
      </c>
      <c r="E190" s="145" t="s">
        <v>1572</v>
      </c>
      <c r="F190" s="146" t="s">
        <v>1550</v>
      </c>
      <c r="G190" s="147" t="s">
        <v>211</v>
      </c>
      <c r="H190" s="148">
        <v>0.375</v>
      </c>
      <c r="I190" s="149"/>
      <c r="J190" s="149">
        <f>ROUND(I190*H190,2)</f>
        <v>0</v>
      </c>
      <c r="K190" s="150"/>
      <c r="L190" s="27"/>
      <c r="M190" s="151" t="s">
        <v>1</v>
      </c>
      <c r="N190" s="152" t="s">
        <v>39</v>
      </c>
      <c r="O190" s="153">
        <v>0</v>
      </c>
      <c r="P190" s="153">
        <f>O190*H190</f>
        <v>0</v>
      </c>
      <c r="Q190" s="153">
        <v>0</v>
      </c>
      <c r="R190" s="153">
        <f>Q190*H190</f>
        <v>0</v>
      </c>
      <c r="S190" s="153">
        <v>0</v>
      </c>
      <c r="T190" s="154">
        <f>S190*H190</f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188</v>
      </c>
      <c r="AT190" s="155" t="s">
        <v>184</v>
      </c>
      <c r="AU190" s="155" t="s">
        <v>86</v>
      </c>
      <c r="AY190" s="14" t="s">
        <v>182</v>
      </c>
      <c r="BE190" s="156">
        <f>IF(N190="základná",J190,0)</f>
        <v>0</v>
      </c>
      <c r="BF190" s="156">
        <f>IF(N190="znížená",J190,0)</f>
        <v>0</v>
      </c>
      <c r="BG190" s="156">
        <f>IF(N190="zákl. prenesená",J190,0)</f>
        <v>0</v>
      </c>
      <c r="BH190" s="156">
        <f>IF(N190="zníž. prenesená",J190,0)</f>
        <v>0</v>
      </c>
      <c r="BI190" s="156">
        <f>IF(N190="nulová",J190,0)</f>
        <v>0</v>
      </c>
      <c r="BJ190" s="14" t="s">
        <v>86</v>
      </c>
      <c r="BK190" s="156">
        <f>ROUND(I190*H190,2)</f>
        <v>0</v>
      </c>
      <c r="BL190" s="14" t="s">
        <v>188</v>
      </c>
      <c r="BM190" s="155" t="s">
        <v>596</v>
      </c>
    </row>
    <row r="191" spans="1:65" s="2" customFormat="1" ht="24" customHeight="1">
      <c r="A191" s="26"/>
      <c r="B191" s="143"/>
      <c r="C191" s="144" t="s">
        <v>353</v>
      </c>
      <c r="D191" s="144" t="s">
        <v>184</v>
      </c>
      <c r="E191" s="145" t="s">
        <v>1573</v>
      </c>
      <c r="F191" s="146" t="s">
        <v>1574</v>
      </c>
      <c r="G191" s="147" t="s">
        <v>187</v>
      </c>
      <c r="H191" s="148">
        <v>3</v>
      </c>
      <c r="I191" s="149"/>
      <c r="J191" s="149">
        <f>ROUND(I191*H191,2)</f>
        <v>0</v>
      </c>
      <c r="K191" s="150"/>
      <c r="L191" s="27"/>
      <c r="M191" s="151" t="s">
        <v>1</v>
      </c>
      <c r="N191" s="152" t="s">
        <v>39</v>
      </c>
      <c r="O191" s="153">
        <v>0</v>
      </c>
      <c r="P191" s="153">
        <f>O191*H191</f>
        <v>0</v>
      </c>
      <c r="Q191" s="153">
        <v>0</v>
      </c>
      <c r="R191" s="153">
        <f>Q191*H191</f>
        <v>0</v>
      </c>
      <c r="S191" s="153">
        <v>0</v>
      </c>
      <c r="T191" s="154">
        <f>S191*H191</f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188</v>
      </c>
      <c r="AT191" s="155" t="s">
        <v>184</v>
      </c>
      <c r="AU191" s="155" t="s">
        <v>86</v>
      </c>
      <c r="AY191" s="14" t="s">
        <v>182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4" t="s">
        <v>86</v>
      </c>
      <c r="BK191" s="156">
        <f>ROUND(I191*H191,2)</f>
        <v>0</v>
      </c>
      <c r="BL191" s="14" t="s">
        <v>188</v>
      </c>
      <c r="BM191" s="155" t="s">
        <v>604</v>
      </c>
    </row>
    <row r="192" spans="1:65" s="2" customFormat="1" ht="16.5" customHeight="1">
      <c r="A192" s="26"/>
      <c r="B192" s="143"/>
      <c r="C192" s="144" t="s">
        <v>357</v>
      </c>
      <c r="D192" s="144" t="s">
        <v>184</v>
      </c>
      <c r="E192" s="145" t="s">
        <v>1517</v>
      </c>
      <c r="F192" s="146" t="s">
        <v>1575</v>
      </c>
      <c r="G192" s="147" t="s">
        <v>1576</v>
      </c>
      <c r="H192" s="148">
        <v>1</v>
      </c>
      <c r="I192" s="149"/>
      <c r="J192" s="149">
        <f>ROUND(I192*H192,2)</f>
        <v>0</v>
      </c>
      <c r="K192" s="150"/>
      <c r="L192" s="27"/>
      <c r="M192" s="151" t="s">
        <v>1</v>
      </c>
      <c r="N192" s="152" t="s">
        <v>39</v>
      </c>
      <c r="O192" s="153">
        <v>0</v>
      </c>
      <c r="P192" s="153">
        <f>O192*H192</f>
        <v>0</v>
      </c>
      <c r="Q192" s="153">
        <v>0</v>
      </c>
      <c r="R192" s="153">
        <f>Q192*H192</f>
        <v>0</v>
      </c>
      <c r="S192" s="153">
        <v>0</v>
      </c>
      <c r="T192" s="154">
        <f>S192*H192</f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188</v>
      </c>
      <c r="AT192" s="155" t="s">
        <v>184</v>
      </c>
      <c r="AU192" s="155" t="s">
        <v>86</v>
      </c>
      <c r="AY192" s="14" t="s">
        <v>182</v>
      </c>
      <c r="BE192" s="156">
        <f>IF(N192="základná",J192,0)</f>
        <v>0</v>
      </c>
      <c r="BF192" s="156">
        <f>IF(N192="znížená",J192,0)</f>
        <v>0</v>
      </c>
      <c r="BG192" s="156">
        <f>IF(N192="zákl. prenesená",J192,0)</f>
        <v>0</v>
      </c>
      <c r="BH192" s="156">
        <f>IF(N192="zníž. prenesená",J192,0)</f>
        <v>0</v>
      </c>
      <c r="BI192" s="156">
        <f>IF(N192="nulová",J192,0)</f>
        <v>0</v>
      </c>
      <c r="BJ192" s="14" t="s">
        <v>86</v>
      </c>
      <c r="BK192" s="156">
        <f>ROUND(I192*H192,2)</f>
        <v>0</v>
      </c>
      <c r="BL192" s="14" t="s">
        <v>188</v>
      </c>
      <c r="BM192" s="155" t="s">
        <v>610</v>
      </c>
    </row>
    <row r="193" spans="1:65" s="2" customFormat="1" ht="16.5" customHeight="1">
      <c r="A193" s="26"/>
      <c r="B193" s="143"/>
      <c r="C193" s="144" t="s">
        <v>361</v>
      </c>
      <c r="D193" s="144" t="s">
        <v>184</v>
      </c>
      <c r="E193" s="145" t="s">
        <v>1551</v>
      </c>
      <c r="F193" s="146" t="s">
        <v>1552</v>
      </c>
      <c r="G193" s="147" t="s">
        <v>293</v>
      </c>
      <c r="H193" s="148">
        <v>2.9020000000000001</v>
      </c>
      <c r="I193" s="149"/>
      <c r="J193" s="149">
        <f>ROUND(I193*H193,2)</f>
        <v>0</v>
      </c>
      <c r="K193" s="150"/>
      <c r="L193" s="27"/>
      <c r="M193" s="151" t="s">
        <v>1</v>
      </c>
      <c r="N193" s="152" t="s">
        <v>39</v>
      </c>
      <c r="O193" s="153">
        <v>0</v>
      </c>
      <c r="P193" s="153">
        <f>O193*H193</f>
        <v>0</v>
      </c>
      <c r="Q193" s="153">
        <v>0</v>
      </c>
      <c r="R193" s="153">
        <f>Q193*H193</f>
        <v>0</v>
      </c>
      <c r="S193" s="153">
        <v>0</v>
      </c>
      <c r="T193" s="154">
        <f>S193*H193</f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5" t="s">
        <v>188</v>
      </c>
      <c r="AT193" s="155" t="s">
        <v>184</v>
      </c>
      <c r="AU193" s="155" t="s">
        <v>86</v>
      </c>
      <c r="AY193" s="14" t="s">
        <v>182</v>
      </c>
      <c r="BE193" s="156">
        <f>IF(N193="základná",J193,0)</f>
        <v>0</v>
      </c>
      <c r="BF193" s="156">
        <f>IF(N193="znížená",J193,0)</f>
        <v>0</v>
      </c>
      <c r="BG193" s="156">
        <f>IF(N193="zákl. prenesená",J193,0)</f>
        <v>0</v>
      </c>
      <c r="BH193" s="156">
        <f>IF(N193="zníž. prenesená",J193,0)</f>
        <v>0</v>
      </c>
      <c r="BI193" s="156">
        <f>IF(N193="nulová",J193,0)</f>
        <v>0</v>
      </c>
      <c r="BJ193" s="14" t="s">
        <v>86</v>
      </c>
      <c r="BK193" s="156">
        <f>ROUND(I193*H193,2)</f>
        <v>0</v>
      </c>
      <c r="BL193" s="14" t="s">
        <v>188</v>
      </c>
      <c r="BM193" s="155" t="s">
        <v>618</v>
      </c>
    </row>
    <row r="194" spans="1:65" s="12" customFormat="1" ht="22.9" customHeight="1">
      <c r="B194" s="131"/>
      <c r="D194" s="132" t="s">
        <v>72</v>
      </c>
      <c r="E194" s="141" t="s">
        <v>1577</v>
      </c>
      <c r="F194" s="141" t="s">
        <v>1578</v>
      </c>
      <c r="J194" s="142">
        <f>BK194</f>
        <v>0</v>
      </c>
      <c r="L194" s="131"/>
      <c r="M194" s="135"/>
      <c r="N194" s="136"/>
      <c r="O194" s="136"/>
      <c r="P194" s="137">
        <f>SUM(P195:P199)</f>
        <v>0</v>
      </c>
      <c r="Q194" s="136"/>
      <c r="R194" s="137">
        <f>SUM(R195:R199)</f>
        <v>0</v>
      </c>
      <c r="S194" s="136"/>
      <c r="T194" s="138">
        <f>SUM(T195:T199)</f>
        <v>0</v>
      </c>
      <c r="AR194" s="132" t="s">
        <v>80</v>
      </c>
      <c r="AT194" s="139" t="s">
        <v>72</v>
      </c>
      <c r="AU194" s="139" t="s">
        <v>80</v>
      </c>
      <c r="AY194" s="132" t="s">
        <v>182</v>
      </c>
      <c r="BK194" s="140">
        <f>SUM(BK195:BK199)</f>
        <v>0</v>
      </c>
    </row>
    <row r="195" spans="1:65" s="2" customFormat="1" ht="16.5" customHeight="1">
      <c r="A195" s="26"/>
      <c r="B195" s="143"/>
      <c r="C195" s="144" t="s">
        <v>365</v>
      </c>
      <c r="D195" s="144" t="s">
        <v>184</v>
      </c>
      <c r="E195" s="145" t="s">
        <v>1537</v>
      </c>
      <c r="F195" s="146" t="s">
        <v>1579</v>
      </c>
      <c r="G195" s="147" t="s">
        <v>299</v>
      </c>
      <c r="H195" s="148">
        <v>1</v>
      </c>
      <c r="I195" s="149"/>
      <c r="J195" s="149">
        <f>ROUND(I195*H195,2)</f>
        <v>0</v>
      </c>
      <c r="K195" s="150"/>
      <c r="L195" s="27"/>
      <c r="M195" s="151" t="s">
        <v>1</v>
      </c>
      <c r="N195" s="152" t="s">
        <v>39</v>
      </c>
      <c r="O195" s="153">
        <v>0</v>
      </c>
      <c r="P195" s="153">
        <f>O195*H195</f>
        <v>0</v>
      </c>
      <c r="Q195" s="153">
        <v>0</v>
      </c>
      <c r="R195" s="153">
        <f>Q195*H195</f>
        <v>0</v>
      </c>
      <c r="S195" s="153">
        <v>0</v>
      </c>
      <c r="T195" s="154">
        <f>S195*H195</f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188</v>
      </c>
      <c r="AT195" s="155" t="s">
        <v>184</v>
      </c>
      <c r="AU195" s="155" t="s">
        <v>86</v>
      </c>
      <c r="AY195" s="14" t="s">
        <v>182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4" t="s">
        <v>86</v>
      </c>
      <c r="BK195" s="156">
        <f>ROUND(I195*H195,2)</f>
        <v>0</v>
      </c>
      <c r="BL195" s="14" t="s">
        <v>188</v>
      </c>
      <c r="BM195" s="155" t="s">
        <v>625</v>
      </c>
    </row>
    <row r="196" spans="1:65" s="2" customFormat="1" ht="24" customHeight="1">
      <c r="A196" s="26"/>
      <c r="B196" s="143"/>
      <c r="C196" s="157" t="s">
        <v>369</v>
      </c>
      <c r="D196" s="157" t="s">
        <v>246</v>
      </c>
      <c r="E196" s="158" t="s">
        <v>1580</v>
      </c>
      <c r="F196" s="159" t="s">
        <v>1581</v>
      </c>
      <c r="G196" s="160" t="s">
        <v>299</v>
      </c>
      <c r="H196" s="161">
        <v>1</v>
      </c>
      <c r="I196" s="162"/>
      <c r="J196" s="162">
        <f>ROUND(I196*H196,2)</f>
        <v>0</v>
      </c>
      <c r="K196" s="163"/>
      <c r="L196" s="164"/>
      <c r="M196" s="165" t="s">
        <v>1</v>
      </c>
      <c r="N196" s="166" t="s">
        <v>39</v>
      </c>
      <c r="O196" s="153">
        <v>0</v>
      </c>
      <c r="P196" s="153">
        <f>O196*H196</f>
        <v>0</v>
      </c>
      <c r="Q196" s="153">
        <v>0</v>
      </c>
      <c r="R196" s="153">
        <f>Q196*H196</f>
        <v>0</v>
      </c>
      <c r="S196" s="153">
        <v>0</v>
      </c>
      <c r="T196" s="154">
        <f>S196*H196</f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213</v>
      </c>
      <c r="AT196" s="155" t="s">
        <v>246</v>
      </c>
      <c r="AU196" s="155" t="s">
        <v>86</v>
      </c>
      <c r="AY196" s="14" t="s">
        <v>182</v>
      </c>
      <c r="BE196" s="156">
        <f>IF(N196="základná",J196,0)</f>
        <v>0</v>
      </c>
      <c r="BF196" s="156">
        <f>IF(N196="znížená",J196,0)</f>
        <v>0</v>
      </c>
      <c r="BG196" s="156">
        <f>IF(N196="zákl. prenesená",J196,0)</f>
        <v>0</v>
      </c>
      <c r="BH196" s="156">
        <f>IF(N196="zníž. prenesená",J196,0)</f>
        <v>0</v>
      </c>
      <c r="BI196" s="156">
        <f>IF(N196="nulová",J196,0)</f>
        <v>0</v>
      </c>
      <c r="BJ196" s="14" t="s">
        <v>86</v>
      </c>
      <c r="BK196" s="156">
        <f>ROUND(I196*H196,2)</f>
        <v>0</v>
      </c>
      <c r="BL196" s="14" t="s">
        <v>188</v>
      </c>
      <c r="BM196" s="155" t="s">
        <v>634</v>
      </c>
    </row>
    <row r="197" spans="1:65" s="2" customFormat="1" ht="16.5" customHeight="1">
      <c r="A197" s="26"/>
      <c r="B197" s="143"/>
      <c r="C197" s="157" t="s">
        <v>373</v>
      </c>
      <c r="D197" s="157" t="s">
        <v>246</v>
      </c>
      <c r="E197" s="158" t="s">
        <v>1582</v>
      </c>
      <c r="F197" s="159" t="s">
        <v>1583</v>
      </c>
      <c r="G197" s="160" t="s">
        <v>299</v>
      </c>
      <c r="H197" s="161">
        <v>1</v>
      </c>
      <c r="I197" s="162"/>
      <c r="J197" s="162">
        <f>ROUND(I197*H197,2)</f>
        <v>0</v>
      </c>
      <c r="K197" s="163"/>
      <c r="L197" s="164"/>
      <c r="M197" s="165" t="s">
        <v>1</v>
      </c>
      <c r="N197" s="166" t="s">
        <v>39</v>
      </c>
      <c r="O197" s="153">
        <v>0</v>
      </c>
      <c r="P197" s="153">
        <f>O197*H197</f>
        <v>0</v>
      </c>
      <c r="Q197" s="153">
        <v>0</v>
      </c>
      <c r="R197" s="153">
        <f>Q197*H197</f>
        <v>0</v>
      </c>
      <c r="S197" s="153">
        <v>0</v>
      </c>
      <c r="T197" s="154">
        <f>S197*H197</f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5" t="s">
        <v>213</v>
      </c>
      <c r="AT197" s="155" t="s">
        <v>246</v>
      </c>
      <c r="AU197" s="155" t="s">
        <v>86</v>
      </c>
      <c r="AY197" s="14" t="s">
        <v>182</v>
      </c>
      <c r="BE197" s="156">
        <f>IF(N197="základná",J197,0)</f>
        <v>0</v>
      </c>
      <c r="BF197" s="156">
        <f>IF(N197="znížená",J197,0)</f>
        <v>0</v>
      </c>
      <c r="BG197" s="156">
        <f>IF(N197="zákl. prenesená",J197,0)</f>
        <v>0</v>
      </c>
      <c r="BH197" s="156">
        <f>IF(N197="zníž. prenesená",J197,0)</f>
        <v>0</v>
      </c>
      <c r="BI197" s="156">
        <f>IF(N197="nulová",J197,0)</f>
        <v>0</v>
      </c>
      <c r="BJ197" s="14" t="s">
        <v>86</v>
      </c>
      <c r="BK197" s="156">
        <f>ROUND(I197*H197,2)</f>
        <v>0</v>
      </c>
      <c r="BL197" s="14" t="s">
        <v>188</v>
      </c>
      <c r="BM197" s="155" t="s">
        <v>642</v>
      </c>
    </row>
    <row r="198" spans="1:65" s="2" customFormat="1" ht="16.5" customHeight="1">
      <c r="A198" s="26"/>
      <c r="B198" s="143"/>
      <c r="C198" s="157" t="s">
        <v>377</v>
      </c>
      <c r="D198" s="157" t="s">
        <v>246</v>
      </c>
      <c r="E198" s="158" t="s">
        <v>1584</v>
      </c>
      <c r="F198" s="159" t="s">
        <v>1585</v>
      </c>
      <c r="G198" s="160" t="s">
        <v>198</v>
      </c>
      <c r="H198" s="161">
        <v>0.7</v>
      </c>
      <c r="I198" s="162"/>
      <c r="J198" s="162">
        <f>ROUND(I198*H198,2)</f>
        <v>0</v>
      </c>
      <c r="K198" s="163"/>
      <c r="L198" s="164"/>
      <c r="M198" s="165" t="s">
        <v>1</v>
      </c>
      <c r="N198" s="166" t="s">
        <v>39</v>
      </c>
      <c r="O198" s="153">
        <v>0</v>
      </c>
      <c r="P198" s="153">
        <f>O198*H198</f>
        <v>0</v>
      </c>
      <c r="Q198" s="153">
        <v>0</v>
      </c>
      <c r="R198" s="153">
        <f>Q198*H198</f>
        <v>0</v>
      </c>
      <c r="S198" s="153">
        <v>0</v>
      </c>
      <c r="T198" s="154">
        <f>S198*H198</f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213</v>
      </c>
      <c r="AT198" s="155" t="s">
        <v>246</v>
      </c>
      <c r="AU198" s="155" t="s">
        <v>86</v>
      </c>
      <c r="AY198" s="14" t="s">
        <v>182</v>
      </c>
      <c r="BE198" s="156">
        <f>IF(N198="základná",J198,0)</f>
        <v>0</v>
      </c>
      <c r="BF198" s="156">
        <f>IF(N198="znížená",J198,0)</f>
        <v>0</v>
      </c>
      <c r="BG198" s="156">
        <f>IF(N198="zákl. prenesená",J198,0)</f>
        <v>0</v>
      </c>
      <c r="BH198" s="156">
        <f>IF(N198="zníž. prenesená",J198,0)</f>
        <v>0</v>
      </c>
      <c r="BI198" s="156">
        <f>IF(N198="nulová",J198,0)</f>
        <v>0</v>
      </c>
      <c r="BJ198" s="14" t="s">
        <v>86</v>
      </c>
      <c r="BK198" s="156">
        <f>ROUND(I198*H198,2)</f>
        <v>0</v>
      </c>
      <c r="BL198" s="14" t="s">
        <v>188</v>
      </c>
      <c r="BM198" s="155" t="s">
        <v>650</v>
      </c>
    </row>
    <row r="199" spans="1:65" s="2" customFormat="1" ht="16.5" customHeight="1">
      <c r="A199" s="26"/>
      <c r="B199" s="143"/>
      <c r="C199" s="157" t="s">
        <v>381</v>
      </c>
      <c r="D199" s="157" t="s">
        <v>246</v>
      </c>
      <c r="E199" s="158" t="s">
        <v>1586</v>
      </c>
      <c r="F199" s="159" t="s">
        <v>1587</v>
      </c>
      <c r="G199" s="160" t="s">
        <v>299</v>
      </c>
      <c r="H199" s="161">
        <v>1</v>
      </c>
      <c r="I199" s="162"/>
      <c r="J199" s="162">
        <f>ROUND(I199*H199,2)</f>
        <v>0</v>
      </c>
      <c r="K199" s="163"/>
      <c r="L199" s="164"/>
      <c r="M199" s="171" t="s">
        <v>1</v>
      </c>
      <c r="N199" s="172" t="s">
        <v>39</v>
      </c>
      <c r="O199" s="169">
        <v>0</v>
      </c>
      <c r="P199" s="169">
        <f>O199*H199</f>
        <v>0</v>
      </c>
      <c r="Q199" s="169">
        <v>0</v>
      </c>
      <c r="R199" s="169">
        <f>Q199*H199</f>
        <v>0</v>
      </c>
      <c r="S199" s="169">
        <v>0</v>
      </c>
      <c r="T199" s="170">
        <f>S199*H199</f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5" t="s">
        <v>213</v>
      </c>
      <c r="AT199" s="155" t="s">
        <v>246</v>
      </c>
      <c r="AU199" s="155" t="s">
        <v>86</v>
      </c>
      <c r="AY199" s="14" t="s">
        <v>182</v>
      </c>
      <c r="BE199" s="156">
        <f>IF(N199="základná",J199,0)</f>
        <v>0</v>
      </c>
      <c r="BF199" s="156">
        <f>IF(N199="znížená",J199,0)</f>
        <v>0</v>
      </c>
      <c r="BG199" s="156">
        <f>IF(N199="zákl. prenesená",J199,0)</f>
        <v>0</v>
      </c>
      <c r="BH199" s="156">
        <f>IF(N199="zníž. prenesená",J199,0)</f>
        <v>0</v>
      </c>
      <c r="BI199" s="156">
        <f>IF(N199="nulová",J199,0)</f>
        <v>0</v>
      </c>
      <c r="BJ199" s="14" t="s">
        <v>86</v>
      </c>
      <c r="BK199" s="156">
        <f>ROUND(I199*H199,2)</f>
        <v>0</v>
      </c>
      <c r="BL199" s="14" t="s">
        <v>188</v>
      </c>
      <c r="BM199" s="155" t="s">
        <v>658</v>
      </c>
    </row>
    <row r="200" spans="1:65" s="2" customFormat="1" ht="6.95" customHeight="1">
      <c r="A200" s="26"/>
      <c r="B200" s="41"/>
      <c r="C200" s="42"/>
      <c r="D200" s="42"/>
      <c r="E200" s="42"/>
      <c r="F200" s="42"/>
      <c r="G200" s="42"/>
      <c r="H200" s="42"/>
      <c r="I200" s="42"/>
      <c r="J200" s="42"/>
      <c r="K200" s="42"/>
      <c r="L200" s="27"/>
      <c r="M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</row>
  </sheetData>
  <autoFilter ref="C136:K199"/>
  <mergeCells count="15">
    <mergeCell ref="E123:H123"/>
    <mergeCell ref="E127:H127"/>
    <mergeCell ref="E125:H125"/>
    <mergeCell ref="E129:H129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26"/>
  <sheetViews>
    <sheetView showGridLines="0" topLeftCell="A209" workbookViewId="0">
      <selection activeCell="I225" sqref="I131:I225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191" t="s">
        <v>5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4" t="s">
        <v>97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6" ht="12.75">
      <c r="B8" s="17"/>
      <c r="D8" s="23" t="s">
        <v>132</v>
      </c>
      <c r="L8" s="17"/>
    </row>
    <row r="9" spans="1:46" s="1" customFormat="1" ht="16.5" customHeight="1">
      <c r="B9" s="17"/>
      <c r="E9" s="226" t="s">
        <v>133</v>
      </c>
      <c r="F9" s="189"/>
      <c r="G9" s="189"/>
      <c r="H9" s="189"/>
      <c r="L9" s="17"/>
    </row>
    <row r="10" spans="1:46" s="1" customFormat="1" ht="12" customHeight="1">
      <c r="B10" s="17"/>
      <c r="D10" s="23" t="s">
        <v>134</v>
      </c>
      <c r="L10" s="17"/>
    </row>
    <row r="11" spans="1:46" s="2" customFormat="1" ht="16.5" customHeight="1">
      <c r="A11" s="26"/>
      <c r="B11" s="27"/>
      <c r="C11" s="26"/>
      <c r="D11" s="26"/>
      <c r="E11" s="228" t="s">
        <v>1490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1491</v>
      </c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6.5" customHeight="1">
      <c r="A13" s="26"/>
      <c r="B13" s="27"/>
      <c r="C13" s="26"/>
      <c r="D13" s="26"/>
      <c r="E13" s="209" t="s">
        <v>1588</v>
      </c>
      <c r="F13" s="225"/>
      <c r="G13" s="225"/>
      <c r="H13" s="225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15</v>
      </c>
      <c r="E15" s="26"/>
      <c r="F15" s="21" t="s">
        <v>1</v>
      </c>
      <c r="G15" s="26"/>
      <c r="H15" s="26"/>
      <c r="I15" s="23" t="s">
        <v>16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17</v>
      </c>
      <c r="E16" s="26"/>
      <c r="F16" s="21" t="s">
        <v>18</v>
      </c>
      <c r="G16" s="26"/>
      <c r="H16" s="26"/>
      <c r="I16" s="23" t="s">
        <v>19</v>
      </c>
      <c r="J16" s="49" t="str">
        <f>'Rekapitulácia stavby'!AN8</f>
        <v>15. 11. 2019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0.9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21</v>
      </c>
      <c r="E18" s="26"/>
      <c r="F18" s="26"/>
      <c r="G18" s="26"/>
      <c r="H18" s="26"/>
      <c r="I18" s="23" t="s">
        <v>22</v>
      </c>
      <c r="J18" s="21" t="str">
        <f>IF('Rekapitulácia stavby'!AN10="","",'Rekapitulácia stavby'!AN10)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tr">
        <f>IF('Rekapitulácia stavby'!E11="","",'Rekapitulácia stavby'!E11)</f>
        <v>obec Bačkov</v>
      </c>
      <c r="F19" s="26"/>
      <c r="G19" s="26"/>
      <c r="H19" s="26"/>
      <c r="I19" s="23" t="s">
        <v>24</v>
      </c>
      <c r="J19" s="21" t="str">
        <f>IF('Rekapitulácia stavby'!AN11="","",'Rekapitulácia stavby'!AN11)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25</v>
      </c>
      <c r="E21" s="26"/>
      <c r="F21" s="26"/>
      <c r="G21" s="26"/>
      <c r="H21" s="26"/>
      <c r="I21" s="23" t="s">
        <v>22</v>
      </c>
      <c r="J21" s="21" t="str">
        <f>'Rekapitulácia stavby'!AN13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188" t="str">
        <f>'Rekapitulácia stavby'!E14</f>
        <v xml:space="preserve"> </v>
      </c>
      <c r="F22" s="188"/>
      <c r="G22" s="188"/>
      <c r="H22" s="188"/>
      <c r="I22" s="23" t="s">
        <v>24</v>
      </c>
      <c r="J22" s="21" t="str">
        <f>'Rekapitulácia stavby'!AN14</f>
        <v/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27</v>
      </c>
      <c r="E24" s="26"/>
      <c r="F24" s="26"/>
      <c r="G24" s="26"/>
      <c r="H24" s="26"/>
      <c r="I24" s="23" t="s">
        <v>22</v>
      </c>
      <c r="J24" s="21" t="str">
        <f>IF('Rekapitulácia stavby'!AN16="","",'Rekapitulácia stavby'!AN16)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8" customHeight="1">
      <c r="A25" s="26"/>
      <c r="B25" s="27"/>
      <c r="C25" s="26"/>
      <c r="D25" s="26"/>
      <c r="E25" s="21" t="str">
        <f>IF('Rekapitulácia stavby'!E17="","",'Rekapitulácia stavby'!E17)</f>
        <v>Ing.arch.Lorinc, Ing.Soták</v>
      </c>
      <c r="F25" s="26"/>
      <c r="G25" s="26"/>
      <c r="H25" s="26"/>
      <c r="I25" s="23" t="s">
        <v>24</v>
      </c>
      <c r="J25" s="21" t="str">
        <f>IF('Rekapitulácia stavby'!AN17="","",'Rekapitulácia stavby'!AN17)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12" customHeight="1">
      <c r="A27" s="26"/>
      <c r="B27" s="27"/>
      <c r="C27" s="26"/>
      <c r="D27" s="23" t="s">
        <v>30</v>
      </c>
      <c r="E27" s="26"/>
      <c r="F27" s="26"/>
      <c r="G27" s="26"/>
      <c r="H27" s="26"/>
      <c r="I27" s="23" t="s">
        <v>22</v>
      </c>
      <c r="J27" s="21" t="s">
        <v>1</v>
      </c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8" customHeight="1">
      <c r="A28" s="26"/>
      <c r="B28" s="27"/>
      <c r="C28" s="26"/>
      <c r="D28" s="26"/>
      <c r="E28" s="21" t="s">
        <v>1589</v>
      </c>
      <c r="F28" s="26"/>
      <c r="G28" s="26"/>
      <c r="H28" s="26"/>
      <c r="I28" s="23" t="s">
        <v>24</v>
      </c>
      <c r="J28" s="21" t="s">
        <v>1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2" customHeight="1">
      <c r="A30" s="26"/>
      <c r="B30" s="27"/>
      <c r="C30" s="26"/>
      <c r="D30" s="23" t="s">
        <v>32</v>
      </c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8" customFormat="1" ht="16.5" customHeight="1">
      <c r="A31" s="94"/>
      <c r="B31" s="95"/>
      <c r="C31" s="94"/>
      <c r="D31" s="94"/>
      <c r="E31" s="192" t="s">
        <v>1</v>
      </c>
      <c r="F31" s="192"/>
      <c r="G31" s="192"/>
      <c r="H31" s="192"/>
      <c r="I31" s="94"/>
      <c r="J31" s="94"/>
      <c r="K31" s="94"/>
      <c r="L31" s="96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</row>
    <row r="32" spans="1:31" s="2" customFormat="1" ht="6.95" customHeight="1">
      <c r="A32" s="26"/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97" t="s">
        <v>33</v>
      </c>
      <c r="E34" s="26"/>
      <c r="F34" s="26"/>
      <c r="G34" s="26"/>
      <c r="H34" s="26"/>
      <c r="I34" s="26"/>
      <c r="J34" s="65">
        <f>ROUND(J129,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0"/>
      <c r="E35" s="60"/>
      <c r="F35" s="60"/>
      <c r="G35" s="60"/>
      <c r="H35" s="60"/>
      <c r="I35" s="60"/>
      <c r="J35" s="60"/>
      <c r="K35" s="60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35</v>
      </c>
      <c r="G36" s="26"/>
      <c r="H36" s="26"/>
      <c r="I36" s="30" t="s">
        <v>34</v>
      </c>
      <c r="J36" s="30" t="s">
        <v>36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98" t="s">
        <v>37</v>
      </c>
      <c r="E37" s="23" t="s">
        <v>38</v>
      </c>
      <c r="F37" s="99">
        <f>ROUND((SUM(BE129:BE225)),  2)</f>
        <v>0</v>
      </c>
      <c r="G37" s="26"/>
      <c r="H37" s="26"/>
      <c r="I37" s="100">
        <v>0.2</v>
      </c>
      <c r="J37" s="99">
        <f>ROUND(((SUM(BE129:BE225))*I37),  2)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3" t="s">
        <v>39</v>
      </c>
      <c r="F38" s="99">
        <f>ROUND((SUM(BF129:BF225)),  2)</f>
        <v>0</v>
      </c>
      <c r="G38" s="26"/>
      <c r="H38" s="26"/>
      <c r="I38" s="100">
        <v>0.2</v>
      </c>
      <c r="J38" s="99">
        <f>ROUND(((SUM(BF129:BF225))*I38),  2)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40</v>
      </c>
      <c r="F39" s="99">
        <f>ROUND((SUM(BG129:BG225)),  2)</f>
        <v>0</v>
      </c>
      <c r="G39" s="26"/>
      <c r="H39" s="26"/>
      <c r="I39" s="100">
        <v>0.2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41</v>
      </c>
      <c r="F40" s="99">
        <f>ROUND((SUM(BH129:BH225)),  2)</f>
        <v>0</v>
      </c>
      <c r="G40" s="26"/>
      <c r="H40" s="26"/>
      <c r="I40" s="100">
        <v>0.2</v>
      </c>
      <c r="J40" s="99">
        <f>0</f>
        <v>0</v>
      </c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23" t="s">
        <v>42</v>
      </c>
      <c r="F41" s="99">
        <f>ROUND((SUM(BI129:BI225)),  2)</f>
        <v>0</v>
      </c>
      <c r="G41" s="26"/>
      <c r="H41" s="26"/>
      <c r="I41" s="100">
        <v>0</v>
      </c>
      <c r="J41" s="99">
        <f>0</f>
        <v>0</v>
      </c>
      <c r="K41" s="2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101"/>
      <c r="D43" s="102" t="s">
        <v>43</v>
      </c>
      <c r="E43" s="54"/>
      <c r="F43" s="54"/>
      <c r="G43" s="103" t="s">
        <v>44</v>
      </c>
      <c r="H43" s="104" t="s">
        <v>45</v>
      </c>
      <c r="I43" s="54"/>
      <c r="J43" s="105">
        <f>SUM(J34:J41)</f>
        <v>0</v>
      </c>
      <c r="K43" s="106"/>
      <c r="L43" s="3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3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1" customFormat="1" ht="16.5" customHeight="1">
      <c r="B87" s="17"/>
      <c r="E87" s="226" t="s">
        <v>133</v>
      </c>
      <c r="F87" s="189"/>
      <c r="G87" s="189"/>
      <c r="H87" s="189"/>
      <c r="L87" s="17"/>
    </row>
    <row r="88" spans="1:31" s="1" customFormat="1" ht="12" customHeight="1">
      <c r="B88" s="17"/>
      <c r="C88" s="23" t="s">
        <v>134</v>
      </c>
      <c r="L88" s="17"/>
    </row>
    <row r="89" spans="1:31" s="2" customFormat="1" ht="16.5" customHeight="1">
      <c r="A89" s="26"/>
      <c r="B89" s="27"/>
      <c r="C89" s="26"/>
      <c r="D89" s="26"/>
      <c r="E89" s="228" t="s">
        <v>1490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12" customHeight="1">
      <c r="A90" s="26"/>
      <c r="B90" s="27"/>
      <c r="C90" s="23" t="s">
        <v>1491</v>
      </c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6.5" customHeight="1">
      <c r="A91" s="26"/>
      <c r="B91" s="27"/>
      <c r="C91" s="26"/>
      <c r="D91" s="26"/>
      <c r="E91" s="209" t="str">
        <f>E13</f>
        <v>001.2.2 - Vnútorné inštalácie</v>
      </c>
      <c r="F91" s="225"/>
      <c r="G91" s="225"/>
      <c r="H91" s="225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2" customHeight="1">
      <c r="A93" s="26"/>
      <c r="B93" s="27"/>
      <c r="C93" s="23" t="s">
        <v>17</v>
      </c>
      <c r="D93" s="26"/>
      <c r="E93" s="26"/>
      <c r="F93" s="21" t="str">
        <f>F16</f>
        <v>Bačkov</v>
      </c>
      <c r="G93" s="26"/>
      <c r="H93" s="26"/>
      <c r="I93" s="23" t="s">
        <v>19</v>
      </c>
      <c r="J93" s="49" t="str">
        <f>IF(J16="","",J16)</f>
        <v>15. 11. 2019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6.95" customHeight="1">
      <c r="A94" s="26"/>
      <c r="B94" s="27"/>
      <c r="C94" s="26"/>
      <c r="D94" s="26"/>
      <c r="E94" s="26"/>
      <c r="F94" s="26"/>
      <c r="G94" s="26"/>
      <c r="H94" s="26"/>
      <c r="I94" s="26"/>
      <c r="J94" s="26"/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27.95" customHeight="1">
      <c r="A95" s="26"/>
      <c r="B95" s="27"/>
      <c r="C95" s="23" t="s">
        <v>21</v>
      </c>
      <c r="D95" s="26"/>
      <c r="E95" s="26"/>
      <c r="F95" s="21" t="str">
        <f>E19</f>
        <v>obec Bačkov</v>
      </c>
      <c r="G95" s="26"/>
      <c r="H95" s="26"/>
      <c r="I95" s="23" t="s">
        <v>27</v>
      </c>
      <c r="J95" s="24" t="str">
        <f>E25</f>
        <v>Ing.arch.Lorinc, Ing.Soták</v>
      </c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15.2" customHeight="1">
      <c r="A96" s="26"/>
      <c r="B96" s="27"/>
      <c r="C96" s="23" t="s">
        <v>25</v>
      </c>
      <c r="D96" s="26"/>
      <c r="E96" s="26"/>
      <c r="F96" s="21" t="str">
        <f>IF(E22="","",E22)</f>
        <v xml:space="preserve"> </v>
      </c>
      <c r="G96" s="26"/>
      <c r="H96" s="26"/>
      <c r="I96" s="23" t="s">
        <v>30</v>
      </c>
      <c r="J96" s="24" t="str">
        <f>E28</f>
        <v>Ing. Ján Džuba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9.25" customHeight="1">
      <c r="A98" s="26"/>
      <c r="B98" s="27"/>
      <c r="C98" s="109" t="s">
        <v>137</v>
      </c>
      <c r="D98" s="101"/>
      <c r="E98" s="101"/>
      <c r="F98" s="101"/>
      <c r="G98" s="101"/>
      <c r="H98" s="101"/>
      <c r="I98" s="101"/>
      <c r="J98" s="110" t="s">
        <v>138</v>
      </c>
      <c r="K98" s="101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47" s="2" customFormat="1" ht="10.3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47" s="2" customFormat="1" ht="22.9" customHeight="1">
      <c r="A100" s="26"/>
      <c r="B100" s="27"/>
      <c r="C100" s="111" t="s">
        <v>139</v>
      </c>
      <c r="D100" s="26"/>
      <c r="E100" s="26"/>
      <c r="F100" s="26"/>
      <c r="G100" s="26"/>
      <c r="H100" s="26"/>
      <c r="I100" s="26"/>
      <c r="J100" s="65">
        <f>J129</f>
        <v>0</v>
      </c>
      <c r="K100" s="26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U100" s="14" t="s">
        <v>140</v>
      </c>
    </row>
    <row r="101" spans="1:47" s="9" customFormat="1" ht="24.95" customHeight="1">
      <c r="B101" s="112"/>
      <c r="D101" s="113" t="s">
        <v>1590</v>
      </c>
      <c r="E101" s="114"/>
      <c r="F101" s="114"/>
      <c r="G101" s="114"/>
      <c r="H101" s="114"/>
      <c r="I101" s="114"/>
      <c r="J101" s="115">
        <f>J130</f>
        <v>0</v>
      </c>
      <c r="L101" s="112"/>
    </row>
    <row r="102" spans="1:47" s="9" customFormat="1" ht="24.95" customHeight="1">
      <c r="B102" s="112"/>
      <c r="D102" s="113" t="s">
        <v>1591</v>
      </c>
      <c r="E102" s="114"/>
      <c r="F102" s="114"/>
      <c r="G102" s="114"/>
      <c r="H102" s="114"/>
      <c r="I102" s="114"/>
      <c r="J102" s="115">
        <f>J149</f>
        <v>0</v>
      </c>
      <c r="L102" s="112"/>
    </row>
    <row r="103" spans="1:47" s="9" customFormat="1" ht="24.95" customHeight="1">
      <c r="B103" s="112"/>
      <c r="D103" s="113" t="s">
        <v>1592</v>
      </c>
      <c r="E103" s="114"/>
      <c r="F103" s="114"/>
      <c r="G103" s="114"/>
      <c r="H103" s="114"/>
      <c r="I103" s="114"/>
      <c r="J103" s="115">
        <f>J170</f>
        <v>0</v>
      </c>
      <c r="L103" s="112"/>
    </row>
    <row r="104" spans="1:47" s="9" customFormat="1" ht="24.95" customHeight="1">
      <c r="B104" s="112"/>
      <c r="D104" s="113" t="s">
        <v>1593</v>
      </c>
      <c r="E104" s="114"/>
      <c r="F104" s="114"/>
      <c r="G104" s="114"/>
      <c r="H104" s="114"/>
      <c r="I104" s="114"/>
      <c r="J104" s="115">
        <f>J214</f>
        <v>0</v>
      </c>
      <c r="L104" s="112"/>
    </row>
    <row r="105" spans="1:47" s="9" customFormat="1" ht="24.95" customHeight="1">
      <c r="B105" s="112"/>
      <c r="D105" s="113" t="s">
        <v>1594</v>
      </c>
      <c r="E105" s="114"/>
      <c r="F105" s="114"/>
      <c r="G105" s="114"/>
      <c r="H105" s="114"/>
      <c r="I105" s="114"/>
      <c r="J105" s="115">
        <f>J223</f>
        <v>0</v>
      </c>
      <c r="L105" s="112"/>
    </row>
    <row r="106" spans="1:47" s="2" customFormat="1" ht="21.7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47" s="2" customFormat="1" ht="6.95" customHeight="1">
      <c r="A107" s="26"/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11" spans="1:47" s="2" customFormat="1" ht="6.95" customHeight="1">
      <c r="A111" s="26"/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24.95" customHeight="1">
      <c r="A112" s="26"/>
      <c r="B112" s="27"/>
      <c r="C112" s="18" t="s">
        <v>168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31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31" s="2" customFormat="1" ht="12" customHeight="1">
      <c r="A114" s="26"/>
      <c r="B114" s="27"/>
      <c r="C114" s="23" t="s">
        <v>13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31" s="2" customFormat="1" ht="25.5" customHeight="1">
      <c r="A115" s="26"/>
      <c r="B115" s="27"/>
      <c r="C115" s="26"/>
      <c r="D115" s="26"/>
      <c r="E115" s="226" t="str">
        <f>E7</f>
        <v>Komunitné centrum - Rekonštrukcia, prístavba ku kultúrnemu domu v obci Bačkov-(stupeň PSP)</v>
      </c>
      <c r="F115" s="227"/>
      <c r="G115" s="227"/>
      <c r="H115" s="227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1" customFormat="1" ht="12" customHeight="1">
      <c r="B116" s="17"/>
      <c r="C116" s="23" t="s">
        <v>132</v>
      </c>
      <c r="L116" s="17"/>
    </row>
    <row r="117" spans="1:31" s="1" customFormat="1" ht="16.5" customHeight="1">
      <c r="B117" s="17"/>
      <c r="E117" s="226" t="s">
        <v>133</v>
      </c>
      <c r="F117" s="189"/>
      <c r="G117" s="189"/>
      <c r="H117" s="189"/>
      <c r="L117" s="17"/>
    </row>
    <row r="118" spans="1:31" s="1" customFormat="1" ht="12" customHeight="1">
      <c r="B118" s="17"/>
      <c r="C118" s="23" t="s">
        <v>134</v>
      </c>
      <c r="L118" s="17"/>
    </row>
    <row r="119" spans="1:31" s="2" customFormat="1" ht="16.5" customHeight="1">
      <c r="A119" s="26"/>
      <c r="B119" s="27"/>
      <c r="C119" s="26"/>
      <c r="D119" s="26"/>
      <c r="E119" s="228" t="s">
        <v>1490</v>
      </c>
      <c r="F119" s="225"/>
      <c r="G119" s="225"/>
      <c r="H119" s="225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2" customHeight="1">
      <c r="A120" s="26"/>
      <c r="B120" s="27"/>
      <c r="C120" s="23" t="s">
        <v>1491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6.5" customHeight="1">
      <c r="A121" s="26"/>
      <c r="B121" s="27"/>
      <c r="C121" s="26"/>
      <c r="D121" s="26"/>
      <c r="E121" s="209" t="str">
        <f>E13</f>
        <v>001.2.2 - Vnútorné inštalácie</v>
      </c>
      <c r="F121" s="225"/>
      <c r="G121" s="225"/>
      <c r="H121" s="225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2" customHeight="1">
      <c r="A123" s="26"/>
      <c r="B123" s="27"/>
      <c r="C123" s="23" t="s">
        <v>17</v>
      </c>
      <c r="D123" s="26"/>
      <c r="E123" s="26"/>
      <c r="F123" s="21" t="str">
        <f>F16</f>
        <v>Bačkov</v>
      </c>
      <c r="G123" s="26"/>
      <c r="H123" s="26"/>
      <c r="I123" s="23" t="s">
        <v>19</v>
      </c>
      <c r="J123" s="49" t="str">
        <f>IF(J16="","",J16)</f>
        <v>15. 11. 2019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27.95" customHeight="1">
      <c r="A125" s="26"/>
      <c r="B125" s="27"/>
      <c r="C125" s="23" t="s">
        <v>21</v>
      </c>
      <c r="D125" s="26"/>
      <c r="E125" s="26"/>
      <c r="F125" s="21" t="str">
        <f>E19</f>
        <v>obec Bačkov</v>
      </c>
      <c r="G125" s="26"/>
      <c r="H125" s="26"/>
      <c r="I125" s="23" t="s">
        <v>27</v>
      </c>
      <c r="J125" s="24" t="str">
        <f>E25</f>
        <v>Ing.arch.Lorinc, Ing.Soták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5.2" customHeight="1">
      <c r="A126" s="26"/>
      <c r="B126" s="27"/>
      <c r="C126" s="23" t="s">
        <v>25</v>
      </c>
      <c r="D126" s="26"/>
      <c r="E126" s="26"/>
      <c r="F126" s="21" t="str">
        <f>IF(E22="","",E22)</f>
        <v xml:space="preserve"> </v>
      </c>
      <c r="G126" s="26"/>
      <c r="H126" s="26"/>
      <c r="I126" s="23" t="s">
        <v>30</v>
      </c>
      <c r="J126" s="24" t="str">
        <f>E28</f>
        <v>Ing. Ján Džuba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11" customFormat="1" ht="29.25" customHeight="1">
      <c r="A128" s="120"/>
      <c r="B128" s="121"/>
      <c r="C128" s="122" t="s">
        <v>169</v>
      </c>
      <c r="D128" s="123" t="s">
        <v>58</v>
      </c>
      <c r="E128" s="123" t="s">
        <v>54</v>
      </c>
      <c r="F128" s="123" t="s">
        <v>55</v>
      </c>
      <c r="G128" s="123" t="s">
        <v>170</v>
      </c>
      <c r="H128" s="123" t="s">
        <v>171</v>
      </c>
      <c r="I128" s="123" t="s">
        <v>172</v>
      </c>
      <c r="J128" s="124" t="s">
        <v>138</v>
      </c>
      <c r="K128" s="125" t="s">
        <v>173</v>
      </c>
      <c r="L128" s="126"/>
      <c r="M128" s="56" t="s">
        <v>1</v>
      </c>
      <c r="N128" s="57" t="s">
        <v>37</v>
      </c>
      <c r="O128" s="57" t="s">
        <v>174</v>
      </c>
      <c r="P128" s="57" t="s">
        <v>175</v>
      </c>
      <c r="Q128" s="57" t="s">
        <v>176</v>
      </c>
      <c r="R128" s="57" t="s">
        <v>177</v>
      </c>
      <c r="S128" s="57" t="s">
        <v>178</v>
      </c>
      <c r="T128" s="58" t="s">
        <v>179</v>
      </c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</row>
    <row r="129" spans="1:65" s="2" customFormat="1" ht="22.9" customHeight="1">
      <c r="A129" s="26"/>
      <c r="B129" s="27"/>
      <c r="C129" s="63" t="s">
        <v>139</v>
      </c>
      <c r="D129" s="26"/>
      <c r="E129" s="26"/>
      <c r="F129" s="26"/>
      <c r="G129" s="26"/>
      <c r="H129" s="26"/>
      <c r="I129" s="26"/>
      <c r="J129" s="127">
        <f>BK129</f>
        <v>0</v>
      </c>
      <c r="K129" s="26"/>
      <c r="L129" s="27"/>
      <c r="M129" s="59"/>
      <c r="N129" s="50"/>
      <c r="O129" s="60"/>
      <c r="P129" s="128">
        <f>P130+P149+P170+P214+P223</f>
        <v>0</v>
      </c>
      <c r="Q129" s="60"/>
      <c r="R129" s="128">
        <f>R130+R149+R170+R214+R223</f>
        <v>0</v>
      </c>
      <c r="S129" s="60"/>
      <c r="T129" s="129">
        <f>T130+T149+T170+T214+T223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T129" s="14" t="s">
        <v>72</v>
      </c>
      <c r="AU129" s="14" t="s">
        <v>140</v>
      </c>
      <c r="BK129" s="130">
        <f>BK130+BK149+BK170+BK214+BK223</f>
        <v>0</v>
      </c>
    </row>
    <row r="130" spans="1:65" s="12" customFormat="1" ht="25.9" customHeight="1">
      <c r="B130" s="131"/>
      <c r="D130" s="132" t="s">
        <v>72</v>
      </c>
      <c r="E130" s="133" t="s">
        <v>1533</v>
      </c>
      <c r="F130" s="133" t="s">
        <v>1595</v>
      </c>
      <c r="J130" s="134">
        <f>BK130</f>
        <v>0</v>
      </c>
      <c r="L130" s="131"/>
      <c r="M130" s="135"/>
      <c r="N130" s="136"/>
      <c r="O130" s="136"/>
      <c r="P130" s="137">
        <f>SUM(P131:P148)</f>
        <v>0</v>
      </c>
      <c r="Q130" s="136"/>
      <c r="R130" s="137">
        <f>SUM(R131:R148)</f>
        <v>0</v>
      </c>
      <c r="S130" s="136"/>
      <c r="T130" s="138">
        <f>SUM(T131:T148)</f>
        <v>0</v>
      </c>
      <c r="AR130" s="132" t="s">
        <v>86</v>
      </c>
      <c r="AT130" s="139" t="s">
        <v>72</v>
      </c>
      <c r="AU130" s="139" t="s">
        <v>73</v>
      </c>
      <c r="AY130" s="132" t="s">
        <v>182</v>
      </c>
      <c r="BK130" s="140">
        <f>SUM(BK131:BK148)</f>
        <v>0</v>
      </c>
    </row>
    <row r="131" spans="1:65" s="2" customFormat="1" ht="16.5" customHeight="1">
      <c r="A131" s="26"/>
      <c r="B131" s="143"/>
      <c r="C131" s="157" t="s">
        <v>80</v>
      </c>
      <c r="D131" s="157" t="s">
        <v>246</v>
      </c>
      <c r="E131" s="158" t="s">
        <v>1517</v>
      </c>
      <c r="F131" s="159" t="s">
        <v>1596</v>
      </c>
      <c r="G131" s="160" t="s">
        <v>198</v>
      </c>
      <c r="H131" s="161">
        <v>12.5</v>
      </c>
      <c r="I131" s="162"/>
      <c r="J131" s="162">
        <f t="shared" ref="J131:J148" si="0">ROUND(I131*H131,2)</f>
        <v>0</v>
      </c>
      <c r="K131" s="163"/>
      <c r="L131" s="164"/>
      <c r="M131" s="165" t="s">
        <v>1</v>
      </c>
      <c r="N131" s="166" t="s">
        <v>39</v>
      </c>
      <c r="O131" s="153">
        <v>0</v>
      </c>
      <c r="P131" s="153">
        <f t="shared" ref="P131:P148" si="1">O131*H131</f>
        <v>0</v>
      </c>
      <c r="Q131" s="153">
        <v>0</v>
      </c>
      <c r="R131" s="153">
        <f t="shared" ref="R131:R148" si="2">Q131*H131</f>
        <v>0</v>
      </c>
      <c r="S131" s="153">
        <v>0</v>
      </c>
      <c r="T131" s="154">
        <f t="shared" ref="T131:T148" si="3"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313</v>
      </c>
      <c r="AT131" s="155" t="s">
        <v>246</v>
      </c>
      <c r="AU131" s="155" t="s">
        <v>80</v>
      </c>
      <c r="AY131" s="14" t="s">
        <v>182</v>
      </c>
      <c r="BE131" s="156">
        <f t="shared" ref="BE131:BE148" si="4">IF(N131="základná",J131,0)</f>
        <v>0</v>
      </c>
      <c r="BF131" s="156">
        <f t="shared" ref="BF131:BF148" si="5">IF(N131="znížená",J131,0)</f>
        <v>0</v>
      </c>
      <c r="BG131" s="156">
        <f t="shared" ref="BG131:BG148" si="6">IF(N131="zákl. prenesená",J131,0)</f>
        <v>0</v>
      </c>
      <c r="BH131" s="156">
        <f t="shared" ref="BH131:BH148" si="7">IF(N131="zníž. prenesená",J131,0)</f>
        <v>0</v>
      </c>
      <c r="BI131" s="156">
        <f t="shared" ref="BI131:BI148" si="8">IF(N131="nulová",J131,0)</f>
        <v>0</v>
      </c>
      <c r="BJ131" s="14" t="s">
        <v>86</v>
      </c>
      <c r="BK131" s="156">
        <f t="shared" ref="BK131:BK148" si="9">ROUND(I131*H131,2)</f>
        <v>0</v>
      </c>
      <c r="BL131" s="14" t="s">
        <v>245</v>
      </c>
      <c r="BM131" s="155" t="s">
        <v>286</v>
      </c>
    </row>
    <row r="132" spans="1:65" s="2" customFormat="1" ht="16.5" customHeight="1">
      <c r="A132" s="26"/>
      <c r="B132" s="143"/>
      <c r="C132" s="157" t="s">
        <v>86</v>
      </c>
      <c r="D132" s="157" t="s">
        <v>246</v>
      </c>
      <c r="E132" s="158" t="s">
        <v>1597</v>
      </c>
      <c r="F132" s="159" t="s">
        <v>1598</v>
      </c>
      <c r="G132" s="160" t="s">
        <v>198</v>
      </c>
      <c r="H132" s="161">
        <v>2.5</v>
      </c>
      <c r="I132" s="162"/>
      <c r="J132" s="162">
        <f t="shared" si="0"/>
        <v>0</v>
      </c>
      <c r="K132" s="163"/>
      <c r="L132" s="164"/>
      <c r="M132" s="165" t="s">
        <v>1</v>
      </c>
      <c r="N132" s="166" t="s">
        <v>39</v>
      </c>
      <c r="O132" s="153">
        <v>0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313</v>
      </c>
      <c r="AT132" s="155" t="s">
        <v>246</v>
      </c>
      <c r="AU132" s="155" t="s">
        <v>80</v>
      </c>
      <c r="AY132" s="14" t="s">
        <v>182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86</v>
      </c>
      <c r="BK132" s="156">
        <f t="shared" si="9"/>
        <v>0</v>
      </c>
      <c r="BL132" s="14" t="s">
        <v>245</v>
      </c>
      <c r="BM132" s="155" t="s">
        <v>296</v>
      </c>
    </row>
    <row r="133" spans="1:65" s="2" customFormat="1" ht="16.5" customHeight="1">
      <c r="A133" s="26"/>
      <c r="B133" s="143"/>
      <c r="C133" s="157" t="s">
        <v>93</v>
      </c>
      <c r="D133" s="157" t="s">
        <v>246</v>
      </c>
      <c r="E133" s="158" t="s">
        <v>1537</v>
      </c>
      <c r="F133" s="159" t="s">
        <v>1599</v>
      </c>
      <c r="G133" s="160" t="s">
        <v>198</v>
      </c>
      <c r="H133" s="161">
        <v>9</v>
      </c>
      <c r="I133" s="162"/>
      <c r="J133" s="162">
        <f t="shared" si="0"/>
        <v>0</v>
      </c>
      <c r="K133" s="163"/>
      <c r="L133" s="164"/>
      <c r="M133" s="165" t="s">
        <v>1</v>
      </c>
      <c r="N133" s="166" t="s">
        <v>39</v>
      </c>
      <c r="O133" s="153">
        <v>0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313</v>
      </c>
      <c r="AT133" s="155" t="s">
        <v>246</v>
      </c>
      <c r="AU133" s="155" t="s">
        <v>80</v>
      </c>
      <c r="AY133" s="14" t="s">
        <v>182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86</v>
      </c>
      <c r="BK133" s="156">
        <f t="shared" si="9"/>
        <v>0</v>
      </c>
      <c r="BL133" s="14" t="s">
        <v>245</v>
      </c>
      <c r="BM133" s="155" t="s">
        <v>305</v>
      </c>
    </row>
    <row r="134" spans="1:65" s="2" customFormat="1" ht="16.5" customHeight="1">
      <c r="A134" s="26"/>
      <c r="B134" s="143"/>
      <c r="C134" s="157" t="s">
        <v>188</v>
      </c>
      <c r="D134" s="157" t="s">
        <v>246</v>
      </c>
      <c r="E134" s="158" t="s">
        <v>1541</v>
      </c>
      <c r="F134" s="159" t="s">
        <v>1600</v>
      </c>
      <c r="G134" s="160" t="s">
        <v>299</v>
      </c>
      <c r="H134" s="161">
        <v>1</v>
      </c>
      <c r="I134" s="162"/>
      <c r="J134" s="162">
        <f t="shared" si="0"/>
        <v>0</v>
      </c>
      <c r="K134" s="163"/>
      <c r="L134" s="164"/>
      <c r="M134" s="165" t="s">
        <v>1</v>
      </c>
      <c r="N134" s="166" t="s">
        <v>39</v>
      </c>
      <c r="O134" s="153">
        <v>0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313</v>
      </c>
      <c r="AT134" s="155" t="s">
        <v>246</v>
      </c>
      <c r="AU134" s="155" t="s">
        <v>80</v>
      </c>
      <c r="AY134" s="14" t="s">
        <v>182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86</v>
      </c>
      <c r="BK134" s="156">
        <f t="shared" si="9"/>
        <v>0</v>
      </c>
      <c r="BL134" s="14" t="s">
        <v>245</v>
      </c>
      <c r="BM134" s="155" t="s">
        <v>313</v>
      </c>
    </row>
    <row r="135" spans="1:65" s="2" customFormat="1" ht="16.5" customHeight="1">
      <c r="A135" s="26"/>
      <c r="B135" s="143"/>
      <c r="C135" s="157" t="s">
        <v>200</v>
      </c>
      <c r="D135" s="157" t="s">
        <v>246</v>
      </c>
      <c r="E135" s="158" t="s">
        <v>1560</v>
      </c>
      <c r="F135" s="159" t="s">
        <v>1601</v>
      </c>
      <c r="G135" s="160" t="s">
        <v>299</v>
      </c>
      <c r="H135" s="161">
        <v>3</v>
      </c>
      <c r="I135" s="162"/>
      <c r="J135" s="162">
        <f t="shared" si="0"/>
        <v>0</v>
      </c>
      <c r="K135" s="163"/>
      <c r="L135" s="164"/>
      <c r="M135" s="165" t="s">
        <v>1</v>
      </c>
      <c r="N135" s="166" t="s">
        <v>39</v>
      </c>
      <c r="O135" s="153">
        <v>0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313</v>
      </c>
      <c r="AT135" s="155" t="s">
        <v>246</v>
      </c>
      <c r="AU135" s="155" t="s">
        <v>80</v>
      </c>
      <c r="AY135" s="14" t="s">
        <v>182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86</v>
      </c>
      <c r="BK135" s="156">
        <f t="shared" si="9"/>
        <v>0</v>
      </c>
      <c r="BL135" s="14" t="s">
        <v>245</v>
      </c>
      <c r="BM135" s="155" t="s">
        <v>321</v>
      </c>
    </row>
    <row r="136" spans="1:65" s="2" customFormat="1" ht="16.5" customHeight="1">
      <c r="A136" s="26"/>
      <c r="B136" s="143"/>
      <c r="C136" s="144" t="s">
        <v>204</v>
      </c>
      <c r="D136" s="144" t="s">
        <v>184</v>
      </c>
      <c r="E136" s="145" t="s">
        <v>1517</v>
      </c>
      <c r="F136" s="146" t="s">
        <v>1602</v>
      </c>
      <c r="G136" s="147" t="s">
        <v>198</v>
      </c>
      <c r="H136" s="148">
        <v>1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39</v>
      </c>
      <c r="O136" s="153">
        <v>0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245</v>
      </c>
      <c r="AT136" s="155" t="s">
        <v>184</v>
      </c>
      <c r="AU136" s="155" t="s">
        <v>80</v>
      </c>
      <c r="AY136" s="14" t="s">
        <v>182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86</v>
      </c>
      <c r="BK136" s="156">
        <f t="shared" si="9"/>
        <v>0</v>
      </c>
      <c r="BL136" s="14" t="s">
        <v>245</v>
      </c>
      <c r="BM136" s="155" t="s">
        <v>329</v>
      </c>
    </row>
    <row r="137" spans="1:65" s="2" customFormat="1" ht="16.5" customHeight="1">
      <c r="A137" s="26"/>
      <c r="B137" s="143"/>
      <c r="C137" s="144" t="s">
        <v>208</v>
      </c>
      <c r="D137" s="144" t="s">
        <v>184</v>
      </c>
      <c r="E137" s="145" t="s">
        <v>1603</v>
      </c>
      <c r="F137" s="146" t="s">
        <v>1604</v>
      </c>
      <c r="G137" s="147" t="s">
        <v>198</v>
      </c>
      <c r="H137" s="148">
        <v>3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245</v>
      </c>
      <c r="AT137" s="155" t="s">
        <v>184</v>
      </c>
      <c r="AU137" s="155" t="s">
        <v>80</v>
      </c>
      <c r="AY137" s="14" t="s">
        <v>182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86</v>
      </c>
      <c r="BK137" s="156">
        <f t="shared" si="9"/>
        <v>0</v>
      </c>
      <c r="BL137" s="14" t="s">
        <v>245</v>
      </c>
      <c r="BM137" s="155" t="s">
        <v>1605</v>
      </c>
    </row>
    <row r="138" spans="1:65" s="2" customFormat="1" ht="16.5" customHeight="1">
      <c r="A138" s="26"/>
      <c r="B138" s="143"/>
      <c r="C138" s="157" t="s">
        <v>213</v>
      </c>
      <c r="D138" s="157" t="s">
        <v>246</v>
      </c>
      <c r="E138" s="158" t="s">
        <v>1564</v>
      </c>
      <c r="F138" s="159" t="s">
        <v>1606</v>
      </c>
      <c r="G138" s="160" t="s">
        <v>198</v>
      </c>
      <c r="H138" s="161">
        <v>22.5</v>
      </c>
      <c r="I138" s="162"/>
      <c r="J138" s="162">
        <f t="shared" si="0"/>
        <v>0</v>
      </c>
      <c r="K138" s="163"/>
      <c r="L138" s="164"/>
      <c r="M138" s="165" t="s">
        <v>1</v>
      </c>
      <c r="N138" s="166" t="s">
        <v>39</v>
      </c>
      <c r="O138" s="153">
        <v>0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313</v>
      </c>
      <c r="AT138" s="155" t="s">
        <v>246</v>
      </c>
      <c r="AU138" s="155" t="s">
        <v>80</v>
      </c>
      <c r="AY138" s="14" t="s">
        <v>182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86</v>
      </c>
      <c r="BK138" s="156">
        <f t="shared" si="9"/>
        <v>0</v>
      </c>
      <c r="BL138" s="14" t="s">
        <v>245</v>
      </c>
      <c r="BM138" s="155" t="s">
        <v>337</v>
      </c>
    </row>
    <row r="139" spans="1:65" s="2" customFormat="1" ht="16.5" customHeight="1">
      <c r="A139" s="26"/>
      <c r="B139" s="143"/>
      <c r="C139" s="157" t="s">
        <v>217</v>
      </c>
      <c r="D139" s="157" t="s">
        <v>246</v>
      </c>
      <c r="E139" s="158" t="s">
        <v>1607</v>
      </c>
      <c r="F139" s="159" t="s">
        <v>1608</v>
      </c>
      <c r="G139" s="160" t="s">
        <v>198</v>
      </c>
      <c r="H139" s="161">
        <v>22</v>
      </c>
      <c r="I139" s="162"/>
      <c r="J139" s="162">
        <f t="shared" si="0"/>
        <v>0</v>
      </c>
      <c r="K139" s="163"/>
      <c r="L139" s="164"/>
      <c r="M139" s="165" t="s">
        <v>1</v>
      </c>
      <c r="N139" s="166" t="s">
        <v>39</v>
      </c>
      <c r="O139" s="153">
        <v>0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313</v>
      </c>
      <c r="AT139" s="155" t="s">
        <v>246</v>
      </c>
      <c r="AU139" s="155" t="s">
        <v>80</v>
      </c>
      <c r="AY139" s="14" t="s">
        <v>182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86</v>
      </c>
      <c r="BK139" s="156">
        <f t="shared" si="9"/>
        <v>0</v>
      </c>
      <c r="BL139" s="14" t="s">
        <v>245</v>
      </c>
      <c r="BM139" s="155" t="s">
        <v>345</v>
      </c>
    </row>
    <row r="140" spans="1:65" s="2" customFormat="1" ht="16.5" customHeight="1">
      <c r="A140" s="26"/>
      <c r="B140" s="143"/>
      <c r="C140" s="157" t="s">
        <v>221</v>
      </c>
      <c r="D140" s="157" t="s">
        <v>246</v>
      </c>
      <c r="E140" s="158" t="s">
        <v>1566</v>
      </c>
      <c r="F140" s="159" t="s">
        <v>1609</v>
      </c>
      <c r="G140" s="160" t="s">
        <v>198</v>
      </c>
      <c r="H140" s="161">
        <v>6</v>
      </c>
      <c r="I140" s="162"/>
      <c r="J140" s="162">
        <f t="shared" si="0"/>
        <v>0</v>
      </c>
      <c r="K140" s="163"/>
      <c r="L140" s="164"/>
      <c r="M140" s="165" t="s">
        <v>1</v>
      </c>
      <c r="N140" s="166" t="s">
        <v>39</v>
      </c>
      <c r="O140" s="153">
        <v>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313</v>
      </c>
      <c r="AT140" s="155" t="s">
        <v>246</v>
      </c>
      <c r="AU140" s="155" t="s">
        <v>80</v>
      </c>
      <c r="AY140" s="14" t="s">
        <v>182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86</v>
      </c>
      <c r="BK140" s="156">
        <f t="shared" si="9"/>
        <v>0</v>
      </c>
      <c r="BL140" s="14" t="s">
        <v>245</v>
      </c>
      <c r="BM140" s="155" t="s">
        <v>353</v>
      </c>
    </row>
    <row r="141" spans="1:65" s="2" customFormat="1" ht="16.5" customHeight="1">
      <c r="A141" s="26"/>
      <c r="B141" s="143"/>
      <c r="C141" s="144" t="s">
        <v>225</v>
      </c>
      <c r="D141" s="144" t="s">
        <v>184</v>
      </c>
      <c r="E141" s="145" t="s">
        <v>1610</v>
      </c>
      <c r="F141" s="146" t="s">
        <v>1611</v>
      </c>
      <c r="G141" s="147" t="s">
        <v>299</v>
      </c>
      <c r="H141" s="148">
        <v>8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39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245</v>
      </c>
      <c r="AT141" s="155" t="s">
        <v>184</v>
      </c>
      <c r="AU141" s="155" t="s">
        <v>80</v>
      </c>
      <c r="AY141" s="14" t="s">
        <v>182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86</v>
      </c>
      <c r="BK141" s="156">
        <f t="shared" si="9"/>
        <v>0</v>
      </c>
      <c r="BL141" s="14" t="s">
        <v>245</v>
      </c>
      <c r="BM141" s="155" t="s">
        <v>361</v>
      </c>
    </row>
    <row r="142" spans="1:65" s="2" customFormat="1" ht="16.5" customHeight="1">
      <c r="A142" s="26"/>
      <c r="B142" s="143"/>
      <c r="C142" s="144" t="s">
        <v>229</v>
      </c>
      <c r="D142" s="144" t="s">
        <v>184</v>
      </c>
      <c r="E142" s="145" t="s">
        <v>1612</v>
      </c>
      <c r="F142" s="146" t="s">
        <v>1613</v>
      </c>
      <c r="G142" s="147" t="s">
        <v>299</v>
      </c>
      <c r="H142" s="148">
        <v>5</v>
      </c>
      <c r="I142" s="149"/>
      <c r="J142" s="149">
        <f t="shared" si="0"/>
        <v>0</v>
      </c>
      <c r="K142" s="150"/>
      <c r="L142" s="27"/>
      <c r="M142" s="151" t="s">
        <v>1</v>
      </c>
      <c r="N142" s="152" t="s">
        <v>39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245</v>
      </c>
      <c r="AT142" s="155" t="s">
        <v>184</v>
      </c>
      <c r="AU142" s="155" t="s">
        <v>80</v>
      </c>
      <c r="AY142" s="14" t="s">
        <v>182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86</v>
      </c>
      <c r="BK142" s="156">
        <f t="shared" si="9"/>
        <v>0</v>
      </c>
      <c r="BL142" s="14" t="s">
        <v>245</v>
      </c>
      <c r="BM142" s="155" t="s">
        <v>1614</v>
      </c>
    </row>
    <row r="143" spans="1:65" s="2" customFormat="1" ht="16.5" customHeight="1">
      <c r="A143" s="26"/>
      <c r="B143" s="143"/>
      <c r="C143" s="144" t="s">
        <v>233</v>
      </c>
      <c r="D143" s="144" t="s">
        <v>184</v>
      </c>
      <c r="E143" s="145" t="s">
        <v>1615</v>
      </c>
      <c r="F143" s="146" t="s">
        <v>1616</v>
      </c>
      <c r="G143" s="147" t="s">
        <v>198</v>
      </c>
      <c r="H143" s="148">
        <v>44.5</v>
      </c>
      <c r="I143" s="149"/>
      <c r="J143" s="149">
        <f t="shared" si="0"/>
        <v>0</v>
      </c>
      <c r="K143" s="150"/>
      <c r="L143" s="27"/>
      <c r="M143" s="151" t="s">
        <v>1</v>
      </c>
      <c r="N143" s="152" t="s">
        <v>39</v>
      </c>
      <c r="O143" s="153">
        <v>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245</v>
      </c>
      <c r="AT143" s="155" t="s">
        <v>184</v>
      </c>
      <c r="AU143" s="155" t="s">
        <v>80</v>
      </c>
      <c r="AY143" s="14" t="s">
        <v>182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86</v>
      </c>
      <c r="BK143" s="156">
        <f t="shared" si="9"/>
        <v>0</v>
      </c>
      <c r="BL143" s="14" t="s">
        <v>245</v>
      </c>
      <c r="BM143" s="155" t="s">
        <v>369</v>
      </c>
    </row>
    <row r="144" spans="1:65" s="2" customFormat="1" ht="16.5" customHeight="1">
      <c r="A144" s="26"/>
      <c r="B144" s="143"/>
      <c r="C144" s="144" t="s">
        <v>237</v>
      </c>
      <c r="D144" s="144" t="s">
        <v>184</v>
      </c>
      <c r="E144" s="145" t="s">
        <v>1617</v>
      </c>
      <c r="F144" s="146" t="s">
        <v>1618</v>
      </c>
      <c r="G144" s="147" t="s">
        <v>198</v>
      </c>
      <c r="H144" s="148">
        <v>6</v>
      </c>
      <c r="I144" s="149"/>
      <c r="J144" s="149">
        <f t="shared" si="0"/>
        <v>0</v>
      </c>
      <c r="K144" s="150"/>
      <c r="L144" s="27"/>
      <c r="M144" s="151" t="s">
        <v>1</v>
      </c>
      <c r="N144" s="152" t="s">
        <v>39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245</v>
      </c>
      <c r="AT144" s="155" t="s">
        <v>184</v>
      </c>
      <c r="AU144" s="155" t="s">
        <v>80</v>
      </c>
      <c r="AY144" s="14" t="s">
        <v>182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86</v>
      </c>
      <c r="BK144" s="156">
        <f t="shared" si="9"/>
        <v>0</v>
      </c>
      <c r="BL144" s="14" t="s">
        <v>245</v>
      </c>
      <c r="BM144" s="155" t="s">
        <v>377</v>
      </c>
    </row>
    <row r="145" spans="1:65" s="2" customFormat="1" ht="16.5" customHeight="1">
      <c r="A145" s="26"/>
      <c r="B145" s="143"/>
      <c r="C145" s="144" t="s">
        <v>241</v>
      </c>
      <c r="D145" s="144" t="s">
        <v>184</v>
      </c>
      <c r="E145" s="145" t="s">
        <v>1619</v>
      </c>
      <c r="F145" s="146" t="s">
        <v>1620</v>
      </c>
      <c r="G145" s="147" t="s">
        <v>198</v>
      </c>
      <c r="H145" s="148">
        <v>24</v>
      </c>
      <c r="I145" s="149"/>
      <c r="J145" s="149">
        <f t="shared" si="0"/>
        <v>0</v>
      </c>
      <c r="K145" s="150"/>
      <c r="L145" s="27"/>
      <c r="M145" s="151" t="s">
        <v>1</v>
      </c>
      <c r="N145" s="152" t="s">
        <v>39</v>
      </c>
      <c r="O145" s="153">
        <v>0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245</v>
      </c>
      <c r="AT145" s="155" t="s">
        <v>184</v>
      </c>
      <c r="AU145" s="155" t="s">
        <v>80</v>
      </c>
      <c r="AY145" s="14" t="s">
        <v>182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86</v>
      </c>
      <c r="BK145" s="156">
        <f t="shared" si="9"/>
        <v>0</v>
      </c>
      <c r="BL145" s="14" t="s">
        <v>245</v>
      </c>
      <c r="BM145" s="155" t="s">
        <v>1621</v>
      </c>
    </row>
    <row r="146" spans="1:65" s="2" customFormat="1" ht="16.5" customHeight="1">
      <c r="A146" s="26"/>
      <c r="B146" s="143"/>
      <c r="C146" s="144" t="s">
        <v>245</v>
      </c>
      <c r="D146" s="144" t="s">
        <v>184</v>
      </c>
      <c r="E146" s="145" t="s">
        <v>1537</v>
      </c>
      <c r="F146" s="146" t="s">
        <v>1622</v>
      </c>
      <c r="G146" s="147" t="s">
        <v>299</v>
      </c>
      <c r="H146" s="148">
        <v>1</v>
      </c>
      <c r="I146" s="149"/>
      <c r="J146" s="149">
        <f t="shared" si="0"/>
        <v>0</v>
      </c>
      <c r="K146" s="150"/>
      <c r="L146" s="27"/>
      <c r="M146" s="151" t="s">
        <v>1</v>
      </c>
      <c r="N146" s="152" t="s">
        <v>39</v>
      </c>
      <c r="O146" s="153">
        <v>0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245</v>
      </c>
      <c r="AT146" s="155" t="s">
        <v>184</v>
      </c>
      <c r="AU146" s="155" t="s">
        <v>80</v>
      </c>
      <c r="AY146" s="14" t="s">
        <v>182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4" t="s">
        <v>86</v>
      </c>
      <c r="BK146" s="156">
        <f t="shared" si="9"/>
        <v>0</v>
      </c>
      <c r="BL146" s="14" t="s">
        <v>245</v>
      </c>
      <c r="BM146" s="155" t="s">
        <v>385</v>
      </c>
    </row>
    <row r="147" spans="1:65" s="2" customFormat="1" ht="24" customHeight="1">
      <c r="A147" s="26"/>
      <c r="B147" s="143"/>
      <c r="C147" s="144" t="s">
        <v>251</v>
      </c>
      <c r="D147" s="144" t="s">
        <v>184</v>
      </c>
      <c r="E147" s="145" t="s">
        <v>1623</v>
      </c>
      <c r="F147" s="146" t="s">
        <v>1624</v>
      </c>
      <c r="G147" s="147" t="s">
        <v>835</v>
      </c>
      <c r="H147" s="148">
        <v>0.95</v>
      </c>
      <c r="I147" s="149"/>
      <c r="J147" s="149">
        <f t="shared" si="0"/>
        <v>0</v>
      </c>
      <c r="K147" s="150"/>
      <c r="L147" s="27"/>
      <c r="M147" s="151" t="s">
        <v>1</v>
      </c>
      <c r="N147" s="152" t="s">
        <v>39</v>
      </c>
      <c r="O147" s="153">
        <v>0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245</v>
      </c>
      <c r="AT147" s="155" t="s">
        <v>184</v>
      </c>
      <c r="AU147" s="155" t="s">
        <v>80</v>
      </c>
      <c r="AY147" s="14" t="s">
        <v>182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86</v>
      </c>
      <c r="BK147" s="156">
        <f t="shared" si="9"/>
        <v>0</v>
      </c>
      <c r="BL147" s="14" t="s">
        <v>245</v>
      </c>
      <c r="BM147" s="155" t="s">
        <v>393</v>
      </c>
    </row>
    <row r="148" spans="1:65" s="2" customFormat="1" ht="24" customHeight="1">
      <c r="A148" s="26"/>
      <c r="B148" s="143"/>
      <c r="C148" s="144" t="s">
        <v>255</v>
      </c>
      <c r="D148" s="144" t="s">
        <v>184</v>
      </c>
      <c r="E148" s="145" t="s">
        <v>1625</v>
      </c>
      <c r="F148" s="146" t="s">
        <v>1626</v>
      </c>
      <c r="G148" s="147" t="s">
        <v>835</v>
      </c>
      <c r="H148" s="148">
        <v>1</v>
      </c>
      <c r="I148" s="149"/>
      <c r="J148" s="149">
        <f t="shared" si="0"/>
        <v>0</v>
      </c>
      <c r="K148" s="150"/>
      <c r="L148" s="27"/>
      <c r="M148" s="151" t="s">
        <v>1</v>
      </c>
      <c r="N148" s="152" t="s">
        <v>39</v>
      </c>
      <c r="O148" s="153">
        <v>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245</v>
      </c>
      <c r="AT148" s="155" t="s">
        <v>184</v>
      </c>
      <c r="AU148" s="155" t="s">
        <v>80</v>
      </c>
      <c r="AY148" s="14" t="s">
        <v>182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86</v>
      </c>
      <c r="BK148" s="156">
        <f t="shared" si="9"/>
        <v>0</v>
      </c>
      <c r="BL148" s="14" t="s">
        <v>245</v>
      </c>
      <c r="BM148" s="155" t="s">
        <v>401</v>
      </c>
    </row>
    <row r="149" spans="1:65" s="12" customFormat="1" ht="25.9" customHeight="1">
      <c r="B149" s="131"/>
      <c r="D149" s="132" t="s">
        <v>72</v>
      </c>
      <c r="E149" s="133" t="s">
        <v>1543</v>
      </c>
      <c r="F149" s="133" t="s">
        <v>1627</v>
      </c>
      <c r="J149" s="134">
        <f>BK149</f>
        <v>0</v>
      </c>
      <c r="L149" s="131"/>
      <c r="M149" s="135"/>
      <c r="N149" s="136"/>
      <c r="O149" s="136"/>
      <c r="P149" s="137">
        <f>SUM(P150:P169)</f>
        <v>0</v>
      </c>
      <c r="Q149" s="136"/>
      <c r="R149" s="137">
        <f>SUM(R150:R169)</f>
        <v>0</v>
      </c>
      <c r="S149" s="136"/>
      <c r="T149" s="138">
        <f>SUM(T150:T169)</f>
        <v>0</v>
      </c>
      <c r="AR149" s="132" t="s">
        <v>86</v>
      </c>
      <c r="AT149" s="139" t="s">
        <v>72</v>
      </c>
      <c r="AU149" s="139" t="s">
        <v>73</v>
      </c>
      <c r="AY149" s="132" t="s">
        <v>182</v>
      </c>
      <c r="BK149" s="140">
        <f>SUM(BK150:BK169)</f>
        <v>0</v>
      </c>
    </row>
    <row r="150" spans="1:65" s="2" customFormat="1" ht="24" customHeight="1">
      <c r="A150" s="26"/>
      <c r="B150" s="143"/>
      <c r="C150" s="144" t="s">
        <v>259</v>
      </c>
      <c r="D150" s="144" t="s">
        <v>184</v>
      </c>
      <c r="E150" s="145" t="s">
        <v>1628</v>
      </c>
      <c r="F150" s="146" t="s">
        <v>1629</v>
      </c>
      <c r="G150" s="147" t="s">
        <v>198</v>
      </c>
      <c r="H150" s="148">
        <v>44</v>
      </c>
      <c r="I150" s="149"/>
      <c r="J150" s="149">
        <f t="shared" ref="J150:J169" si="10">ROUND(I150*H150,2)</f>
        <v>0</v>
      </c>
      <c r="K150" s="150"/>
      <c r="L150" s="27"/>
      <c r="M150" s="151" t="s">
        <v>1</v>
      </c>
      <c r="N150" s="152" t="s">
        <v>39</v>
      </c>
      <c r="O150" s="153">
        <v>0</v>
      </c>
      <c r="P150" s="153">
        <f t="shared" ref="P150:P169" si="11">O150*H150</f>
        <v>0</v>
      </c>
      <c r="Q150" s="153">
        <v>0</v>
      </c>
      <c r="R150" s="153">
        <f t="shared" ref="R150:R169" si="12">Q150*H150</f>
        <v>0</v>
      </c>
      <c r="S150" s="153">
        <v>0</v>
      </c>
      <c r="T150" s="154">
        <f t="shared" ref="T150:T169" si="13"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245</v>
      </c>
      <c r="AT150" s="155" t="s">
        <v>184</v>
      </c>
      <c r="AU150" s="155" t="s">
        <v>80</v>
      </c>
      <c r="AY150" s="14" t="s">
        <v>182</v>
      </c>
      <c r="BE150" s="156">
        <f t="shared" ref="BE150:BE169" si="14">IF(N150="základná",J150,0)</f>
        <v>0</v>
      </c>
      <c r="BF150" s="156">
        <f t="shared" ref="BF150:BF169" si="15">IF(N150="znížená",J150,0)</f>
        <v>0</v>
      </c>
      <c r="BG150" s="156">
        <f t="shared" ref="BG150:BG169" si="16">IF(N150="zákl. prenesená",J150,0)</f>
        <v>0</v>
      </c>
      <c r="BH150" s="156">
        <f t="shared" ref="BH150:BH169" si="17">IF(N150="zníž. prenesená",J150,0)</f>
        <v>0</v>
      </c>
      <c r="BI150" s="156">
        <f t="shared" ref="BI150:BI169" si="18">IF(N150="nulová",J150,0)</f>
        <v>0</v>
      </c>
      <c r="BJ150" s="14" t="s">
        <v>86</v>
      </c>
      <c r="BK150" s="156">
        <f t="shared" ref="BK150:BK169" si="19">ROUND(I150*H150,2)</f>
        <v>0</v>
      </c>
      <c r="BL150" s="14" t="s">
        <v>245</v>
      </c>
      <c r="BM150" s="155" t="s">
        <v>409</v>
      </c>
    </row>
    <row r="151" spans="1:65" s="2" customFormat="1" ht="16.5" customHeight="1">
      <c r="A151" s="26"/>
      <c r="B151" s="143"/>
      <c r="C151" s="157" t="s">
        <v>7</v>
      </c>
      <c r="D151" s="157" t="s">
        <v>246</v>
      </c>
      <c r="E151" s="158" t="s">
        <v>1568</v>
      </c>
      <c r="F151" s="159" t="s">
        <v>1630</v>
      </c>
      <c r="G151" s="160" t="s">
        <v>198</v>
      </c>
      <c r="H151" s="161">
        <v>28.5</v>
      </c>
      <c r="I151" s="162"/>
      <c r="J151" s="162">
        <f t="shared" si="10"/>
        <v>0</v>
      </c>
      <c r="K151" s="163"/>
      <c r="L151" s="164"/>
      <c r="M151" s="165" t="s">
        <v>1</v>
      </c>
      <c r="N151" s="166" t="s">
        <v>39</v>
      </c>
      <c r="O151" s="153">
        <v>0</v>
      </c>
      <c r="P151" s="153">
        <f t="shared" si="11"/>
        <v>0</v>
      </c>
      <c r="Q151" s="153">
        <v>0</v>
      </c>
      <c r="R151" s="153">
        <f t="shared" si="12"/>
        <v>0</v>
      </c>
      <c r="S151" s="153">
        <v>0</v>
      </c>
      <c r="T151" s="154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313</v>
      </c>
      <c r="AT151" s="155" t="s">
        <v>246</v>
      </c>
      <c r="AU151" s="155" t="s">
        <v>80</v>
      </c>
      <c r="AY151" s="14" t="s">
        <v>182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4" t="s">
        <v>86</v>
      </c>
      <c r="BK151" s="156">
        <f t="shared" si="19"/>
        <v>0</v>
      </c>
      <c r="BL151" s="14" t="s">
        <v>245</v>
      </c>
      <c r="BM151" s="155" t="s">
        <v>418</v>
      </c>
    </row>
    <row r="152" spans="1:65" s="2" customFormat="1" ht="16.5" customHeight="1">
      <c r="A152" s="26"/>
      <c r="B152" s="143"/>
      <c r="C152" s="157" t="s">
        <v>266</v>
      </c>
      <c r="D152" s="157" t="s">
        <v>246</v>
      </c>
      <c r="E152" s="158" t="s">
        <v>1631</v>
      </c>
      <c r="F152" s="159" t="s">
        <v>1632</v>
      </c>
      <c r="G152" s="160" t="s">
        <v>198</v>
      </c>
      <c r="H152" s="161">
        <v>62</v>
      </c>
      <c r="I152" s="162"/>
      <c r="J152" s="162">
        <f t="shared" si="10"/>
        <v>0</v>
      </c>
      <c r="K152" s="163"/>
      <c r="L152" s="164"/>
      <c r="M152" s="165" t="s">
        <v>1</v>
      </c>
      <c r="N152" s="166" t="s">
        <v>39</v>
      </c>
      <c r="O152" s="153">
        <v>0</v>
      </c>
      <c r="P152" s="153">
        <f t="shared" si="11"/>
        <v>0</v>
      </c>
      <c r="Q152" s="153">
        <v>0</v>
      </c>
      <c r="R152" s="153">
        <f t="shared" si="12"/>
        <v>0</v>
      </c>
      <c r="S152" s="153">
        <v>0</v>
      </c>
      <c r="T152" s="154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313</v>
      </c>
      <c r="AT152" s="155" t="s">
        <v>246</v>
      </c>
      <c r="AU152" s="155" t="s">
        <v>80</v>
      </c>
      <c r="AY152" s="14" t="s">
        <v>182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4" t="s">
        <v>86</v>
      </c>
      <c r="BK152" s="156">
        <f t="shared" si="19"/>
        <v>0</v>
      </c>
      <c r="BL152" s="14" t="s">
        <v>245</v>
      </c>
      <c r="BM152" s="155" t="s">
        <v>426</v>
      </c>
    </row>
    <row r="153" spans="1:65" s="2" customFormat="1" ht="16.5" customHeight="1">
      <c r="A153" s="26"/>
      <c r="B153" s="143"/>
      <c r="C153" s="157" t="s">
        <v>270</v>
      </c>
      <c r="D153" s="157" t="s">
        <v>246</v>
      </c>
      <c r="E153" s="158" t="s">
        <v>1633</v>
      </c>
      <c r="F153" s="159" t="s">
        <v>1634</v>
      </c>
      <c r="G153" s="160" t="s">
        <v>198</v>
      </c>
      <c r="H153" s="161">
        <v>37</v>
      </c>
      <c r="I153" s="162"/>
      <c r="J153" s="162">
        <f t="shared" si="10"/>
        <v>0</v>
      </c>
      <c r="K153" s="163"/>
      <c r="L153" s="164"/>
      <c r="M153" s="165" t="s">
        <v>1</v>
      </c>
      <c r="N153" s="166" t="s">
        <v>39</v>
      </c>
      <c r="O153" s="153">
        <v>0</v>
      </c>
      <c r="P153" s="153">
        <f t="shared" si="11"/>
        <v>0</v>
      </c>
      <c r="Q153" s="153">
        <v>0</v>
      </c>
      <c r="R153" s="153">
        <f t="shared" si="12"/>
        <v>0</v>
      </c>
      <c r="S153" s="153">
        <v>0</v>
      </c>
      <c r="T153" s="154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313</v>
      </c>
      <c r="AT153" s="155" t="s">
        <v>246</v>
      </c>
      <c r="AU153" s="155" t="s">
        <v>80</v>
      </c>
      <c r="AY153" s="14" t="s">
        <v>182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4" t="s">
        <v>86</v>
      </c>
      <c r="BK153" s="156">
        <f t="shared" si="19"/>
        <v>0</v>
      </c>
      <c r="BL153" s="14" t="s">
        <v>245</v>
      </c>
      <c r="BM153" s="155" t="s">
        <v>434</v>
      </c>
    </row>
    <row r="154" spans="1:65" s="2" customFormat="1" ht="16.5" customHeight="1">
      <c r="A154" s="26"/>
      <c r="B154" s="143"/>
      <c r="C154" s="157" t="s">
        <v>274</v>
      </c>
      <c r="D154" s="157" t="s">
        <v>246</v>
      </c>
      <c r="E154" s="158" t="s">
        <v>1635</v>
      </c>
      <c r="F154" s="159" t="s">
        <v>1636</v>
      </c>
      <c r="G154" s="160" t="s">
        <v>198</v>
      </c>
      <c r="H154" s="161">
        <v>3</v>
      </c>
      <c r="I154" s="162"/>
      <c r="J154" s="162">
        <f t="shared" si="10"/>
        <v>0</v>
      </c>
      <c r="K154" s="163"/>
      <c r="L154" s="164"/>
      <c r="M154" s="165" t="s">
        <v>1</v>
      </c>
      <c r="N154" s="166" t="s">
        <v>39</v>
      </c>
      <c r="O154" s="153">
        <v>0</v>
      </c>
      <c r="P154" s="153">
        <f t="shared" si="11"/>
        <v>0</v>
      </c>
      <c r="Q154" s="153">
        <v>0</v>
      </c>
      <c r="R154" s="153">
        <f t="shared" si="12"/>
        <v>0</v>
      </c>
      <c r="S154" s="153">
        <v>0</v>
      </c>
      <c r="T154" s="154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313</v>
      </c>
      <c r="AT154" s="155" t="s">
        <v>246</v>
      </c>
      <c r="AU154" s="155" t="s">
        <v>80</v>
      </c>
      <c r="AY154" s="14" t="s">
        <v>182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4" t="s">
        <v>86</v>
      </c>
      <c r="BK154" s="156">
        <f t="shared" si="19"/>
        <v>0</v>
      </c>
      <c r="BL154" s="14" t="s">
        <v>245</v>
      </c>
      <c r="BM154" s="155" t="s">
        <v>442</v>
      </c>
    </row>
    <row r="155" spans="1:65" s="2" customFormat="1" ht="16.5" customHeight="1">
      <c r="A155" s="26"/>
      <c r="B155" s="143"/>
      <c r="C155" s="144" t="s">
        <v>278</v>
      </c>
      <c r="D155" s="144" t="s">
        <v>184</v>
      </c>
      <c r="E155" s="145" t="s">
        <v>1637</v>
      </c>
      <c r="F155" s="146" t="s">
        <v>1638</v>
      </c>
      <c r="G155" s="147" t="s">
        <v>198</v>
      </c>
      <c r="H155" s="148">
        <v>174.5</v>
      </c>
      <c r="I155" s="149"/>
      <c r="J155" s="149">
        <f t="shared" si="10"/>
        <v>0</v>
      </c>
      <c r="K155" s="150"/>
      <c r="L155" s="27"/>
      <c r="M155" s="151" t="s">
        <v>1</v>
      </c>
      <c r="N155" s="152" t="s">
        <v>39</v>
      </c>
      <c r="O155" s="153">
        <v>0</v>
      </c>
      <c r="P155" s="153">
        <f t="shared" si="11"/>
        <v>0</v>
      </c>
      <c r="Q155" s="153">
        <v>0</v>
      </c>
      <c r="R155" s="153">
        <f t="shared" si="12"/>
        <v>0</v>
      </c>
      <c r="S155" s="153">
        <v>0</v>
      </c>
      <c r="T155" s="154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245</v>
      </c>
      <c r="AT155" s="155" t="s">
        <v>184</v>
      </c>
      <c r="AU155" s="155" t="s">
        <v>80</v>
      </c>
      <c r="AY155" s="14" t="s">
        <v>182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4" t="s">
        <v>86</v>
      </c>
      <c r="BK155" s="156">
        <f t="shared" si="19"/>
        <v>0</v>
      </c>
      <c r="BL155" s="14" t="s">
        <v>245</v>
      </c>
      <c r="BM155" s="155" t="s">
        <v>450</v>
      </c>
    </row>
    <row r="156" spans="1:65" s="2" customFormat="1" ht="16.5" customHeight="1">
      <c r="A156" s="26"/>
      <c r="B156" s="143"/>
      <c r="C156" s="144" t="s">
        <v>282</v>
      </c>
      <c r="D156" s="144" t="s">
        <v>184</v>
      </c>
      <c r="E156" s="145" t="s">
        <v>1639</v>
      </c>
      <c r="F156" s="146" t="s">
        <v>1640</v>
      </c>
      <c r="G156" s="147" t="s">
        <v>198</v>
      </c>
      <c r="H156" s="148">
        <v>174.5</v>
      </c>
      <c r="I156" s="149"/>
      <c r="J156" s="149">
        <f t="shared" si="10"/>
        <v>0</v>
      </c>
      <c r="K156" s="150"/>
      <c r="L156" s="27"/>
      <c r="M156" s="151" t="s">
        <v>1</v>
      </c>
      <c r="N156" s="152" t="s">
        <v>39</v>
      </c>
      <c r="O156" s="153">
        <v>0</v>
      </c>
      <c r="P156" s="153">
        <f t="shared" si="11"/>
        <v>0</v>
      </c>
      <c r="Q156" s="153">
        <v>0</v>
      </c>
      <c r="R156" s="153">
        <f t="shared" si="12"/>
        <v>0</v>
      </c>
      <c r="S156" s="153">
        <v>0</v>
      </c>
      <c r="T156" s="154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245</v>
      </c>
      <c r="AT156" s="155" t="s">
        <v>184</v>
      </c>
      <c r="AU156" s="155" t="s">
        <v>80</v>
      </c>
      <c r="AY156" s="14" t="s">
        <v>182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4" t="s">
        <v>86</v>
      </c>
      <c r="BK156" s="156">
        <f t="shared" si="19"/>
        <v>0</v>
      </c>
      <c r="BL156" s="14" t="s">
        <v>245</v>
      </c>
      <c r="BM156" s="155" t="s">
        <v>458</v>
      </c>
    </row>
    <row r="157" spans="1:65" s="2" customFormat="1" ht="16.5" customHeight="1">
      <c r="A157" s="26"/>
      <c r="B157" s="143"/>
      <c r="C157" s="144" t="s">
        <v>286</v>
      </c>
      <c r="D157" s="144" t="s">
        <v>184</v>
      </c>
      <c r="E157" s="145" t="s">
        <v>1641</v>
      </c>
      <c r="F157" s="146" t="s">
        <v>1642</v>
      </c>
      <c r="G157" s="147" t="s">
        <v>299</v>
      </c>
      <c r="H157" s="148">
        <v>13</v>
      </c>
      <c r="I157" s="149"/>
      <c r="J157" s="149">
        <f t="shared" si="10"/>
        <v>0</v>
      </c>
      <c r="K157" s="150"/>
      <c r="L157" s="27"/>
      <c r="M157" s="151" t="s">
        <v>1</v>
      </c>
      <c r="N157" s="152" t="s">
        <v>39</v>
      </c>
      <c r="O157" s="153">
        <v>0</v>
      </c>
      <c r="P157" s="153">
        <f t="shared" si="11"/>
        <v>0</v>
      </c>
      <c r="Q157" s="153">
        <v>0</v>
      </c>
      <c r="R157" s="153">
        <f t="shared" si="12"/>
        <v>0</v>
      </c>
      <c r="S157" s="153">
        <v>0</v>
      </c>
      <c r="T157" s="154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245</v>
      </c>
      <c r="AT157" s="155" t="s">
        <v>184</v>
      </c>
      <c r="AU157" s="155" t="s">
        <v>80</v>
      </c>
      <c r="AY157" s="14" t="s">
        <v>182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4" t="s">
        <v>86</v>
      </c>
      <c r="BK157" s="156">
        <f t="shared" si="19"/>
        <v>0</v>
      </c>
      <c r="BL157" s="14" t="s">
        <v>245</v>
      </c>
      <c r="BM157" s="155" t="s">
        <v>467</v>
      </c>
    </row>
    <row r="158" spans="1:65" s="2" customFormat="1" ht="16.5" customHeight="1">
      <c r="A158" s="26"/>
      <c r="B158" s="143"/>
      <c r="C158" s="144" t="s">
        <v>290</v>
      </c>
      <c r="D158" s="144" t="s">
        <v>184</v>
      </c>
      <c r="E158" s="145" t="s">
        <v>1643</v>
      </c>
      <c r="F158" s="146" t="s">
        <v>1644</v>
      </c>
      <c r="G158" s="147" t="s">
        <v>1645</v>
      </c>
      <c r="H158" s="148">
        <v>1</v>
      </c>
      <c r="I158" s="149"/>
      <c r="J158" s="149">
        <f t="shared" si="10"/>
        <v>0</v>
      </c>
      <c r="K158" s="150"/>
      <c r="L158" s="27"/>
      <c r="M158" s="151" t="s">
        <v>1</v>
      </c>
      <c r="N158" s="152" t="s">
        <v>39</v>
      </c>
      <c r="O158" s="153">
        <v>0</v>
      </c>
      <c r="P158" s="153">
        <f t="shared" si="11"/>
        <v>0</v>
      </c>
      <c r="Q158" s="153">
        <v>0</v>
      </c>
      <c r="R158" s="153">
        <f t="shared" si="12"/>
        <v>0</v>
      </c>
      <c r="S158" s="153">
        <v>0</v>
      </c>
      <c r="T158" s="154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245</v>
      </c>
      <c r="AT158" s="155" t="s">
        <v>184</v>
      </c>
      <c r="AU158" s="155" t="s">
        <v>80</v>
      </c>
      <c r="AY158" s="14" t="s">
        <v>182</v>
      </c>
      <c r="BE158" s="156">
        <f t="shared" si="14"/>
        <v>0</v>
      </c>
      <c r="BF158" s="156">
        <f t="shared" si="15"/>
        <v>0</v>
      </c>
      <c r="BG158" s="156">
        <f t="shared" si="16"/>
        <v>0</v>
      </c>
      <c r="BH158" s="156">
        <f t="shared" si="17"/>
        <v>0</v>
      </c>
      <c r="BI158" s="156">
        <f t="shared" si="18"/>
        <v>0</v>
      </c>
      <c r="BJ158" s="14" t="s">
        <v>86</v>
      </c>
      <c r="BK158" s="156">
        <f t="shared" si="19"/>
        <v>0</v>
      </c>
      <c r="BL158" s="14" t="s">
        <v>245</v>
      </c>
      <c r="BM158" s="155" t="s">
        <v>475</v>
      </c>
    </row>
    <row r="159" spans="1:65" s="2" customFormat="1" ht="24" customHeight="1">
      <c r="A159" s="26"/>
      <c r="B159" s="143"/>
      <c r="C159" s="157" t="s">
        <v>296</v>
      </c>
      <c r="D159" s="157" t="s">
        <v>246</v>
      </c>
      <c r="E159" s="158" t="s">
        <v>1646</v>
      </c>
      <c r="F159" s="159" t="s">
        <v>1647</v>
      </c>
      <c r="G159" s="160" t="s">
        <v>299</v>
      </c>
      <c r="H159" s="161">
        <v>1</v>
      </c>
      <c r="I159" s="162"/>
      <c r="J159" s="162">
        <f t="shared" si="10"/>
        <v>0</v>
      </c>
      <c r="K159" s="163"/>
      <c r="L159" s="164"/>
      <c r="M159" s="165" t="s">
        <v>1</v>
      </c>
      <c r="N159" s="166" t="s">
        <v>39</v>
      </c>
      <c r="O159" s="153">
        <v>0</v>
      </c>
      <c r="P159" s="153">
        <f t="shared" si="11"/>
        <v>0</v>
      </c>
      <c r="Q159" s="153">
        <v>0</v>
      </c>
      <c r="R159" s="153">
        <f t="shared" si="12"/>
        <v>0</v>
      </c>
      <c r="S159" s="153">
        <v>0</v>
      </c>
      <c r="T159" s="154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313</v>
      </c>
      <c r="AT159" s="155" t="s">
        <v>246</v>
      </c>
      <c r="AU159" s="155" t="s">
        <v>80</v>
      </c>
      <c r="AY159" s="14" t="s">
        <v>182</v>
      </c>
      <c r="BE159" s="156">
        <f t="shared" si="14"/>
        <v>0</v>
      </c>
      <c r="BF159" s="156">
        <f t="shared" si="15"/>
        <v>0</v>
      </c>
      <c r="BG159" s="156">
        <f t="shared" si="16"/>
        <v>0</v>
      </c>
      <c r="BH159" s="156">
        <f t="shared" si="17"/>
        <v>0</v>
      </c>
      <c r="BI159" s="156">
        <f t="shared" si="18"/>
        <v>0</v>
      </c>
      <c r="BJ159" s="14" t="s">
        <v>86</v>
      </c>
      <c r="BK159" s="156">
        <f t="shared" si="19"/>
        <v>0</v>
      </c>
      <c r="BL159" s="14" t="s">
        <v>245</v>
      </c>
      <c r="BM159" s="155" t="s">
        <v>483</v>
      </c>
    </row>
    <row r="160" spans="1:65" s="2" customFormat="1" ht="24" customHeight="1">
      <c r="A160" s="26"/>
      <c r="B160" s="143"/>
      <c r="C160" s="157" t="s">
        <v>301</v>
      </c>
      <c r="D160" s="157" t="s">
        <v>246</v>
      </c>
      <c r="E160" s="158" t="s">
        <v>1570</v>
      </c>
      <c r="F160" s="159" t="s">
        <v>1648</v>
      </c>
      <c r="G160" s="160" t="s">
        <v>299</v>
      </c>
      <c r="H160" s="161">
        <v>2</v>
      </c>
      <c r="I160" s="162"/>
      <c r="J160" s="162">
        <f t="shared" si="10"/>
        <v>0</v>
      </c>
      <c r="K160" s="163"/>
      <c r="L160" s="164"/>
      <c r="M160" s="165" t="s">
        <v>1</v>
      </c>
      <c r="N160" s="166" t="s">
        <v>39</v>
      </c>
      <c r="O160" s="153">
        <v>0</v>
      </c>
      <c r="P160" s="153">
        <f t="shared" si="11"/>
        <v>0</v>
      </c>
      <c r="Q160" s="153">
        <v>0</v>
      </c>
      <c r="R160" s="153">
        <f t="shared" si="12"/>
        <v>0</v>
      </c>
      <c r="S160" s="153">
        <v>0</v>
      </c>
      <c r="T160" s="154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313</v>
      </c>
      <c r="AT160" s="155" t="s">
        <v>246</v>
      </c>
      <c r="AU160" s="155" t="s">
        <v>80</v>
      </c>
      <c r="AY160" s="14" t="s">
        <v>182</v>
      </c>
      <c r="BE160" s="156">
        <f t="shared" si="14"/>
        <v>0</v>
      </c>
      <c r="BF160" s="156">
        <f t="shared" si="15"/>
        <v>0</v>
      </c>
      <c r="BG160" s="156">
        <f t="shared" si="16"/>
        <v>0</v>
      </c>
      <c r="BH160" s="156">
        <f t="shared" si="17"/>
        <v>0</v>
      </c>
      <c r="BI160" s="156">
        <f t="shared" si="18"/>
        <v>0</v>
      </c>
      <c r="BJ160" s="14" t="s">
        <v>86</v>
      </c>
      <c r="BK160" s="156">
        <f t="shared" si="19"/>
        <v>0</v>
      </c>
      <c r="BL160" s="14" t="s">
        <v>245</v>
      </c>
      <c r="BM160" s="155" t="s">
        <v>491</v>
      </c>
    </row>
    <row r="161" spans="1:65" s="2" customFormat="1" ht="16.5" customHeight="1">
      <c r="A161" s="26"/>
      <c r="B161" s="143"/>
      <c r="C161" s="144" t="s">
        <v>305</v>
      </c>
      <c r="D161" s="144" t="s">
        <v>184</v>
      </c>
      <c r="E161" s="145" t="s">
        <v>1649</v>
      </c>
      <c r="F161" s="146" t="s">
        <v>1650</v>
      </c>
      <c r="G161" s="147" t="s">
        <v>1645</v>
      </c>
      <c r="H161" s="148">
        <v>1</v>
      </c>
      <c r="I161" s="149"/>
      <c r="J161" s="149">
        <f t="shared" si="10"/>
        <v>0</v>
      </c>
      <c r="K161" s="150"/>
      <c r="L161" s="27"/>
      <c r="M161" s="151" t="s">
        <v>1</v>
      </c>
      <c r="N161" s="152" t="s">
        <v>39</v>
      </c>
      <c r="O161" s="153">
        <v>0</v>
      </c>
      <c r="P161" s="153">
        <f t="shared" si="11"/>
        <v>0</v>
      </c>
      <c r="Q161" s="153">
        <v>0</v>
      </c>
      <c r="R161" s="153">
        <f t="shared" si="12"/>
        <v>0</v>
      </c>
      <c r="S161" s="153">
        <v>0</v>
      </c>
      <c r="T161" s="154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245</v>
      </c>
      <c r="AT161" s="155" t="s">
        <v>184</v>
      </c>
      <c r="AU161" s="155" t="s">
        <v>80</v>
      </c>
      <c r="AY161" s="14" t="s">
        <v>182</v>
      </c>
      <c r="BE161" s="156">
        <f t="shared" si="14"/>
        <v>0</v>
      </c>
      <c r="BF161" s="156">
        <f t="shared" si="15"/>
        <v>0</v>
      </c>
      <c r="BG161" s="156">
        <f t="shared" si="16"/>
        <v>0</v>
      </c>
      <c r="BH161" s="156">
        <f t="shared" si="17"/>
        <v>0</v>
      </c>
      <c r="BI161" s="156">
        <f t="shared" si="18"/>
        <v>0</v>
      </c>
      <c r="BJ161" s="14" t="s">
        <v>86</v>
      </c>
      <c r="BK161" s="156">
        <f t="shared" si="19"/>
        <v>0</v>
      </c>
      <c r="BL161" s="14" t="s">
        <v>245</v>
      </c>
      <c r="BM161" s="155" t="s">
        <v>499</v>
      </c>
    </row>
    <row r="162" spans="1:65" s="2" customFormat="1" ht="16.5" customHeight="1">
      <c r="A162" s="26"/>
      <c r="B162" s="143"/>
      <c r="C162" s="144" t="s">
        <v>309</v>
      </c>
      <c r="D162" s="144" t="s">
        <v>184</v>
      </c>
      <c r="E162" s="145" t="s">
        <v>1651</v>
      </c>
      <c r="F162" s="146" t="s">
        <v>1652</v>
      </c>
      <c r="G162" s="147" t="s">
        <v>1645</v>
      </c>
      <c r="H162" s="148">
        <v>2</v>
      </c>
      <c r="I162" s="149"/>
      <c r="J162" s="149">
        <f t="shared" si="10"/>
        <v>0</v>
      </c>
      <c r="K162" s="150"/>
      <c r="L162" s="27"/>
      <c r="M162" s="151" t="s">
        <v>1</v>
      </c>
      <c r="N162" s="152" t="s">
        <v>39</v>
      </c>
      <c r="O162" s="153">
        <v>0</v>
      </c>
      <c r="P162" s="153">
        <f t="shared" si="11"/>
        <v>0</v>
      </c>
      <c r="Q162" s="153">
        <v>0</v>
      </c>
      <c r="R162" s="153">
        <f t="shared" si="12"/>
        <v>0</v>
      </c>
      <c r="S162" s="153">
        <v>0</v>
      </c>
      <c r="T162" s="154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245</v>
      </c>
      <c r="AT162" s="155" t="s">
        <v>184</v>
      </c>
      <c r="AU162" s="155" t="s">
        <v>80</v>
      </c>
      <c r="AY162" s="14" t="s">
        <v>182</v>
      </c>
      <c r="BE162" s="156">
        <f t="shared" si="14"/>
        <v>0</v>
      </c>
      <c r="BF162" s="156">
        <f t="shared" si="15"/>
        <v>0</v>
      </c>
      <c r="BG162" s="156">
        <f t="shared" si="16"/>
        <v>0</v>
      </c>
      <c r="BH162" s="156">
        <f t="shared" si="17"/>
        <v>0</v>
      </c>
      <c r="BI162" s="156">
        <f t="shared" si="18"/>
        <v>0</v>
      </c>
      <c r="BJ162" s="14" t="s">
        <v>86</v>
      </c>
      <c r="BK162" s="156">
        <f t="shared" si="19"/>
        <v>0</v>
      </c>
      <c r="BL162" s="14" t="s">
        <v>245</v>
      </c>
      <c r="BM162" s="155" t="s">
        <v>507</v>
      </c>
    </row>
    <row r="163" spans="1:65" s="2" customFormat="1" ht="16.5" customHeight="1">
      <c r="A163" s="26"/>
      <c r="B163" s="143"/>
      <c r="C163" s="157" t="s">
        <v>313</v>
      </c>
      <c r="D163" s="157" t="s">
        <v>246</v>
      </c>
      <c r="E163" s="158" t="s">
        <v>1580</v>
      </c>
      <c r="F163" s="159" t="s">
        <v>1653</v>
      </c>
      <c r="G163" s="160" t="s">
        <v>299</v>
      </c>
      <c r="H163" s="161">
        <v>1</v>
      </c>
      <c r="I163" s="162"/>
      <c r="J163" s="162">
        <f t="shared" si="10"/>
        <v>0</v>
      </c>
      <c r="K163" s="163"/>
      <c r="L163" s="164"/>
      <c r="M163" s="165" t="s">
        <v>1</v>
      </c>
      <c r="N163" s="166" t="s">
        <v>39</v>
      </c>
      <c r="O163" s="153">
        <v>0</v>
      </c>
      <c r="P163" s="153">
        <f t="shared" si="11"/>
        <v>0</v>
      </c>
      <c r="Q163" s="153">
        <v>0</v>
      </c>
      <c r="R163" s="153">
        <f t="shared" si="12"/>
        <v>0</v>
      </c>
      <c r="S163" s="153">
        <v>0</v>
      </c>
      <c r="T163" s="154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313</v>
      </c>
      <c r="AT163" s="155" t="s">
        <v>246</v>
      </c>
      <c r="AU163" s="155" t="s">
        <v>80</v>
      </c>
      <c r="AY163" s="14" t="s">
        <v>182</v>
      </c>
      <c r="BE163" s="156">
        <f t="shared" si="14"/>
        <v>0</v>
      </c>
      <c r="BF163" s="156">
        <f t="shared" si="15"/>
        <v>0</v>
      </c>
      <c r="BG163" s="156">
        <f t="shared" si="16"/>
        <v>0</v>
      </c>
      <c r="BH163" s="156">
        <f t="shared" si="17"/>
        <v>0</v>
      </c>
      <c r="BI163" s="156">
        <f t="shared" si="18"/>
        <v>0</v>
      </c>
      <c r="BJ163" s="14" t="s">
        <v>86</v>
      </c>
      <c r="BK163" s="156">
        <f t="shared" si="19"/>
        <v>0</v>
      </c>
      <c r="BL163" s="14" t="s">
        <v>245</v>
      </c>
      <c r="BM163" s="155" t="s">
        <v>516</v>
      </c>
    </row>
    <row r="164" spans="1:65" s="2" customFormat="1" ht="16.5" customHeight="1">
      <c r="A164" s="26"/>
      <c r="B164" s="143"/>
      <c r="C164" s="144" t="s">
        <v>317</v>
      </c>
      <c r="D164" s="144" t="s">
        <v>184</v>
      </c>
      <c r="E164" s="145" t="s">
        <v>1654</v>
      </c>
      <c r="F164" s="146" t="s">
        <v>1655</v>
      </c>
      <c r="G164" s="147" t="s">
        <v>1645</v>
      </c>
      <c r="H164" s="148">
        <v>1</v>
      </c>
      <c r="I164" s="149"/>
      <c r="J164" s="149">
        <f t="shared" si="10"/>
        <v>0</v>
      </c>
      <c r="K164" s="150"/>
      <c r="L164" s="27"/>
      <c r="M164" s="151" t="s">
        <v>1</v>
      </c>
      <c r="N164" s="152" t="s">
        <v>39</v>
      </c>
      <c r="O164" s="153">
        <v>0</v>
      </c>
      <c r="P164" s="153">
        <f t="shared" si="11"/>
        <v>0</v>
      </c>
      <c r="Q164" s="153">
        <v>0</v>
      </c>
      <c r="R164" s="153">
        <f t="shared" si="12"/>
        <v>0</v>
      </c>
      <c r="S164" s="153">
        <v>0</v>
      </c>
      <c r="T164" s="154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245</v>
      </c>
      <c r="AT164" s="155" t="s">
        <v>184</v>
      </c>
      <c r="AU164" s="155" t="s">
        <v>80</v>
      </c>
      <c r="AY164" s="14" t="s">
        <v>182</v>
      </c>
      <c r="BE164" s="156">
        <f t="shared" si="14"/>
        <v>0</v>
      </c>
      <c r="BF164" s="156">
        <f t="shared" si="15"/>
        <v>0</v>
      </c>
      <c r="BG164" s="156">
        <f t="shared" si="16"/>
        <v>0</v>
      </c>
      <c r="BH164" s="156">
        <f t="shared" si="17"/>
        <v>0</v>
      </c>
      <c r="BI164" s="156">
        <f t="shared" si="18"/>
        <v>0</v>
      </c>
      <c r="BJ164" s="14" t="s">
        <v>86</v>
      </c>
      <c r="BK164" s="156">
        <f t="shared" si="19"/>
        <v>0</v>
      </c>
      <c r="BL164" s="14" t="s">
        <v>245</v>
      </c>
      <c r="BM164" s="155" t="s">
        <v>524</v>
      </c>
    </row>
    <row r="165" spans="1:65" s="2" customFormat="1" ht="16.5" customHeight="1">
      <c r="A165" s="26"/>
      <c r="B165" s="143"/>
      <c r="C165" s="157" t="s">
        <v>321</v>
      </c>
      <c r="D165" s="157" t="s">
        <v>246</v>
      </c>
      <c r="E165" s="158" t="s">
        <v>1582</v>
      </c>
      <c r="F165" s="159" t="s">
        <v>1656</v>
      </c>
      <c r="G165" s="160" t="s">
        <v>299</v>
      </c>
      <c r="H165" s="161">
        <v>1</v>
      </c>
      <c r="I165" s="162"/>
      <c r="J165" s="162">
        <f t="shared" si="10"/>
        <v>0</v>
      </c>
      <c r="K165" s="163"/>
      <c r="L165" s="164"/>
      <c r="M165" s="165" t="s">
        <v>1</v>
      </c>
      <c r="N165" s="166" t="s">
        <v>39</v>
      </c>
      <c r="O165" s="153">
        <v>0</v>
      </c>
      <c r="P165" s="153">
        <f t="shared" si="11"/>
        <v>0</v>
      </c>
      <c r="Q165" s="153">
        <v>0</v>
      </c>
      <c r="R165" s="153">
        <f t="shared" si="12"/>
        <v>0</v>
      </c>
      <c r="S165" s="153">
        <v>0</v>
      </c>
      <c r="T165" s="154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313</v>
      </c>
      <c r="AT165" s="155" t="s">
        <v>246</v>
      </c>
      <c r="AU165" s="155" t="s">
        <v>80</v>
      </c>
      <c r="AY165" s="14" t="s">
        <v>182</v>
      </c>
      <c r="BE165" s="156">
        <f t="shared" si="14"/>
        <v>0</v>
      </c>
      <c r="BF165" s="156">
        <f t="shared" si="15"/>
        <v>0</v>
      </c>
      <c r="BG165" s="156">
        <f t="shared" si="16"/>
        <v>0</v>
      </c>
      <c r="BH165" s="156">
        <f t="shared" si="17"/>
        <v>0</v>
      </c>
      <c r="BI165" s="156">
        <f t="shared" si="18"/>
        <v>0</v>
      </c>
      <c r="BJ165" s="14" t="s">
        <v>86</v>
      </c>
      <c r="BK165" s="156">
        <f t="shared" si="19"/>
        <v>0</v>
      </c>
      <c r="BL165" s="14" t="s">
        <v>245</v>
      </c>
      <c r="BM165" s="155" t="s">
        <v>532</v>
      </c>
    </row>
    <row r="166" spans="1:65" s="2" customFormat="1" ht="16.5" customHeight="1">
      <c r="A166" s="26"/>
      <c r="B166" s="143"/>
      <c r="C166" s="144" t="s">
        <v>325</v>
      </c>
      <c r="D166" s="144" t="s">
        <v>184</v>
      </c>
      <c r="E166" s="145" t="s">
        <v>1657</v>
      </c>
      <c r="F166" s="146" t="s">
        <v>1658</v>
      </c>
      <c r="G166" s="147" t="s">
        <v>1645</v>
      </c>
      <c r="H166" s="148">
        <v>1</v>
      </c>
      <c r="I166" s="149"/>
      <c r="J166" s="149">
        <f t="shared" si="10"/>
        <v>0</v>
      </c>
      <c r="K166" s="150"/>
      <c r="L166" s="27"/>
      <c r="M166" s="151" t="s">
        <v>1</v>
      </c>
      <c r="N166" s="152" t="s">
        <v>39</v>
      </c>
      <c r="O166" s="153">
        <v>0</v>
      </c>
      <c r="P166" s="153">
        <f t="shared" si="11"/>
        <v>0</v>
      </c>
      <c r="Q166" s="153">
        <v>0</v>
      </c>
      <c r="R166" s="153">
        <f t="shared" si="12"/>
        <v>0</v>
      </c>
      <c r="S166" s="153">
        <v>0</v>
      </c>
      <c r="T166" s="154">
        <f t="shared" si="1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245</v>
      </c>
      <c r="AT166" s="155" t="s">
        <v>184</v>
      </c>
      <c r="AU166" s="155" t="s">
        <v>80</v>
      </c>
      <c r="AY166" s="14" t="s">
        <v>182</v>
      </c>
      <c r="BE166" s="156">
        <f t="shared" si="14"/>
        <v>0</v>
      </c>
      <c r="BF166" s="156">
        <f t="shared" si="15"/>
        <v>0</v>
      </c>
      <c r="BG166" s="156">
        <f t="shared" si="16"/>
        <v>0</v>
      </c>
      <c r="BH166" s="156">
        <f t="shared" si="17"/>
        <v>0</v>
      </c>
      <c r="BI166" s="156">
        <f t="shared" si="18"/>
        <v>0</v>
      </c>
      <c r="BJ166" s="14" t="s">
        <v>86</v>
      </c>
      <c r="BK166" s="156">
        <f t="shared" si="19"/>
        <v>0</v>
      </c>
      <c r="BL166" s="14" t="s">
        <v>245</v>
      </c>
      <c r="BM166" s="155" t="s">
        <v>540</v>
      </c>
    </row>
    <row r="167" spans="1:65" s="2" customFormat="1" ht="16.5" customHeight="1">
      <c r="A167" s="26"/>
      <c r="B167" s="143"/>
      <c r="C167" s="157" t="s">
        <v>329</v>
      </c>
      <c r="D167" s="157" t="s">
        <v>246</v>
      </c>
      <c r="E167" s="158" t="s">
        <v>1584</v>
      </c>
      <c r="F167" s="159" t="s">
        <v>1659</v>
      </c>
      <c r="G167" s="160" t="s">
        <v>1576</v>
      </c>
      <c r="H167" s="161">
        <v>1</v>
      </c>
      <c r="I167" s="162"/>
      <c r="J167" s="162">
        <f t="shared" si="10"/>
        <v>0</v>
      </c>
      <c r="K167" s="163"/>
      <c r="L167" s="164"/>
      <c r="M167" s="165" t="s">
        <v>1</v>
      </c>
      <c r="N167" s="166" t="s">
        <v>39</v>
      </c>
      <c r="O167" s="153">
        <v>0</v>
      </c>
      <c r="P167" s="153">
        <f t="shared" si="11"/>
        <v>0</v>
      </c>
      <c r="Q167" s="153">
        <v>0</v>
      </c>
      <c r="R167" s="153">
        <f t="shared" si="12"/>
        <v>0</v>
      </c>
      <c r="S167" s="153">
        <v>0</v>
      </c>
      <c r="T167" s="154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313</v>
      </c>
      <c r="AT167" s="155" t="s">
        <v>246</v>
      </c>
      <c r="AU167" s="155" t="s">
        <v>80</v>
      </c>
      <c r="AY167" s="14" t="s">
        <v>182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4" t="s">
        <v>86</v>
      </c>
      <c r="BK167" s="156">
        <f t="shared" si="19"/>
        <v>0</v>
      </c>
      <c r="BL167" s="14" t="s">
        <v>245</v>
      </c>
      <c r="BM167" s="155" t="s">
        <v>548</v>
      </c>
    </row>
    <row r="168" spans="1:65" s="2" customFormat="1" ht="24" customHeight="1">
      <c r="A168" s="26"/>
      <c r="B168" s="143"/>
      <c r="C168" s="144" t="s">
        <v>333</v>
      </c>
      <c r="D168" s="144" t="s">
        <v>184</v>
      </c>
      <c r="E168" s="145" t="s">
        <v>1660</v>
      </c>
      <c r="F168" s="146" t="s">
        <v>1661</v>
      </c>
      <c r="G168" s="147" t="s">
        <v>835</v>
      </c>
      <c r="H168" s="148">
        <v>0.65</v>
      </c>
      <c r="I168" s="149"/>
      <c r="J168" s="149">
        <f t="shared" si="10"/>
        <v>0</v>
      </c>
      <c r="K168" s="150"/>
      <c r="L168" s="27"/>
      <c r="M168" s="151" t="s">
        <v>1</v>
      </c>
      <c r="N168" s="152" t="s">
        <v>39</v>
      </c>
      <c r="O168" s="153">
        <v>0</v>
      </c>
      <c r="P168" s="153">
        <f t="shared" si="11"/>
        <v>0</v>
      </c>
      <c r="Q168" s="153">
        <v>0</v>
      </c>
      <c r="R168" s="153">
        <f t="shared" si="12"/>
        <v>0</v>
      </c>
      <c r="S168" s="153">
        <v>0</v>
      </c>
      <c r="T168" s="154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245</v>
      </c>
      <c r="AT168" s="155" t="s">
        <v>184</v>
      </c>
      <c r="AU168" s="155" t="s">
        <v>80</v>
      </c>
      <c r="AY168" s="14" t="s">
        <v>182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4" t="s">
        <v>86</v>
      </c>
      <c r="BK168" s="156">
        <f t="shared" si="19"/>
        <v>0</v>
      </c>
      <c r="BL168" s="14" t="s">
        <v>245</v>
      </c>
      <c r="BM168" s="155" t="s">
        <v>556</v>
      </c>
    </row>
    <row r="169" spans="1:65" s="2" customFormat="1" ht="24" customHeight="1">
      <c r="A169" s="26"/>
      <c r="B169" s="143"/>
      <c r="C169" s="144" t="s">
        <v>337</v>
      </c>
      <c r="D169" s="144" t="s">
        <v>184</v>
      </c>
      <c r="E169" s="145" t="s">
        <v>1662</v>
      </c>
      <c r="F169" s="146" t="s">
        <v>1626</v>
      </c>
      <c r="G169" s="147" t="s">
        <v>835</v>
      </c>
      <c r="H169" s="148">
        <v>0.75</v>
      </c>
      <c r="I169" s="149"/>
      <c r="J169" s="149">
        <f t="shared" si="10"/>
        <v>0</v>
      </c>
      <c r="K169" s="150"/>
      <c r="L169" s="27"/>
      <c r="M169" s="151" t="s">
        <v>1</v>
      </c>
      <c r="N169" s="152" t="s">
        <v>39</v>
      </c>
      <c r="O169" s="153">
        <v>0</v>
      </c>
      <c r="P169" s="153">
        <f t="shared" si="11"/>
        <v>0</v>
      </c>
      <c r="Q169" s="153">
        <v>0</v>
      </c>
      <c r="R169" s="153">
        <f t="shared" si="12"/>
        <v>0</v>
      </c>
      <c r="S169" s="153">
        <v>0</v>
      </c>
      <c r="T169" s="154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245</v>
      </c>
      <c r="AT169" s="155" t="s">
        <v>184</v>
      </c>
      <c r="AU169" s="155" t="s">
        <v>80</v>
      </c>
      <c r="AY169" s="14" t="s">
        <v>182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4" t="s">
        <v>86</v>
      </c>
      <c r="BK169" s="156">
        <f t="shared" si="19"/>
        <v>0</v>
      </c>
      <c r="BL169" s="14" t="s">
        <v>245</v>
      </c>
      <c r="BM169" s="155" t="s">
        <v>564</v>
      </c>
    </row>
    <row r="170" spans="1:65" s="12" customFormat="1" ht="25.9" customHeight="1">
      <c r="B170" s="131"/>
      <c r="D170" s="132" t="s">
        <v>72</v>
      </c>
      <c r="E170" s="133" t="s">
        <v>1547</v>
      </c>
      <c r="F170" s="133" t="s">
        <v>1663</v>
      </c>
      <c r="J170" s="134">
        <f>BK170</f>
        <v>0</v>
      </c>
      <c r="L170" s="131"/>
      <c r="M170" s="135"/>
      <c r="N170" s="136"/>
      <c r="O170" s="136"/>
      <c r="P170" s="137">
        <f>SUM(P171:P213)</f>
        <v>0</v>
      </c>
      <c r="Q170" s="136"/>
      <c r="R170" s="137">
        <f>SUM(R171:R213)</f>
        <v>0</v>
      </c>
      <c r="S170" s="136"/>
      <c r="T170" s="138">
        <f>SUM(T171:T213)</f>
        <v>0</v>
      </c>
      <c r="AR170" s="132" t="s">
        <v>86</v>
      </c>
      <c r="AT170" s="139" t="s">
        <v>72</v>
      </c>
      <c r="AU170" s="139" t="s">
        <v>73</v>
      </c>
      <c r="AY170" s="132" t="s">
        <v>182</v>
      </c>
      <c r="BK170" s="140">
        <f>SUM(BK171:BK213)</f>
        <v>0</v>
      </c>
    </row>
    <row r="171" spans="1:65" s="2" customFormat="1" ht="24" customHeight="1">
      <c r="A171" s="26"/>
      <c r="B171" s="143"/>
      <c r="C171" s="157" t="s">
        <v>341</v>
      </c>
      <c r="D171" s="157" t="s">
        <v>246</v>
      </c>
      <c r="E171" s="158" t="s">
        <v>1586</v>
      </c>
      <c r="F171" s="159" t="s">
        <v>1664</v>
      </c>
      <c r="G171" s="160" t="s">
        <v>1576</v>
      </c>
      <c r="H171" s="161">
        <v>4</v>
      </c>
      <c r="I171" s="162"/>
      <c r="J171" s="162">
        <f t="shared" ref="J171:J213" si="20">ROUND(I171*H171,2)</f>
        <v>0</v>
      </c>
      <c r="K171" s="163"/>
      <c r="L171" s="164"/>
      <c r="M171" s="165" t="s">
        <v>1</v>
      </c>
      <c r="N171" s="166" t="s">
        <v>39</v>
      </c>
      <c r="O171" s="153">
        <v>0</v>
      </c>
      <c r="P171" s="153">
        <f t="shared" ref="P171:P213" si="21">O171*H171</f>
        <v>0</v>
      </c>
      <c r="Q171" s="153">
        <v>0</v>
      </c>
      <c r="R171" s="153">
        <f t="shared" ref="R171:R213" si="22">Q171*H171</f>
        <v>0</v>
      </c>
      <c r="S171" s="153">
        <v>0</v>
      </c>
      <c r="T171" s="154">
        <f t="shared" ref="T171:T213" si="23">S171*H171</f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313</v>
      </c>
      <c r="AT171" s="155" t="s">
        <v>246</v>
      </c>
      <c r="AU171" s="155" t="s">
        <v>80</v>
      </c>
      <c r="AY171" s="14" t="s">
        <v>182</v>
      </c>
      <c r="BE171" s="156">
        <f t="shared" ref="BE171:BE213" si="24">IF(N171="základná",J171,0)</f>
        <v>0</v>
      </c>
      <c r="BF171" s="156">
        <f t="shared" ref="BF171:BF213" si="25">IF(N171="znížená",J171,0)</f>
        <v>0</v>
      </c>
      <c r="BG171" s="156">
        <f t="shared" ref="BG171:BG213" si="26">IF(N171="zákl. prenesená",J171,0)</f>
        <v>0</v>
      </c>
      <c r="BH171" s="156">
        <f t="shared" ref="BH171:BH213" si="27">IF(N171="zníž. prenesená",J171,0)</f>
        <v>0</v>
      </c>
      <c r="BI171" s="156">
        <f t="shared" ref="BI171:BI213" si="28">IF(N171="nulová",J171,0)</f>
        <v>0</v>
      </c>
      <c r="BJ171" s="14" t="s">
        <v>86</v>
      </c>
      <c r="BK171" s="156">
        <f t="shared" ref="BK171:BK213" si="29">ROUND(I171*H171,2)</f>
        <v>0</v>
      </c>
      <c r="BL171" s="14" t="s">
        <v>245</v>
      </c>
      <c r="BM171" s="155" t="s">
        <v>572</v>
      </c>
    </row>
    <row r="172" spans="1:65" s="2" customFormat="1" ht="24" customHeight="1">
      <c r="A172" s="26"/>
      <c r="B172" s="143"/>
      <c r="C172" s="157" t="s">
        <v>345</v>
      </c>
      <c r="D172" s="157" t="s">
        <v>246</v>
      </c>
      <c r="E172" s="158" t="s">
        <v>1665</v>
      </c>
      <c r="F172" s="159" t="s">
        <v>1666</v>
      </c>
      <c r="G172" s="160" t="s">
        <v>1576</v>
      </c>
      <c r="H172" s="161">
        <v>1</v>
      </c>
      <c r="I172" s="162"/>
      <c r="J172" s="162">
        <f t="shared" si="20"/>
        <v>0</v>
      </c>
      <c r="K172" s="163"/>
      <c r="L172" s="164"/>
      <c r="M172" s="165" t="s">
        <v>1</v>
      </c>
      <c r="N172" s="166" t="s">
        <v>39</v>
      </c>
      <c r="O172" s="153">
        <v>0</v>
      </c>
      <c r="P172" s="153">
        <f t="shared" si="21"/>
        <v>0</v>
      </c>
      <c r="Q172" s="153">
        <v>0</v>
      </c>
      <c r="R172" s="153">
        <f t="shared" si="22"/>
        <v>0</v>
      </c>
      <c r="S172" s="153">
        <v>0</v>
      </c>
      <c r="T172" s="154">
        <f t="shared" si="2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313</v>
      </c>
      <c r="AT172" s="155" t="s">
        <v>246</v>
      </c>
      <c r="AU172" s="155" t="s">
        <v>80</v>
      </c>
      <c r="AY172" s="14" t="s">
        <v>182</v>
      </c>
      <c r="BE172" s="156">
        <f t="shared" si="24"/>
        <v>0</v>
      </c>
      <c r="BF172" s="156">
        <f t="shared" si="25"/>
        <v>0</v>
      </c>
      <c r="BG172" s="156">
        <f t="shared" si="26"/>
        <v>0</v>
      </c>
      <c r="BH172" s="156">
        <f t="shared" si="27"/>
        <v>0</v>
      </c>
      <c r="BI172" s="156">
        <f t="shared" si="28"/>
        <v>0</v>
      </c>
      <c r="BJ172" s="14" t="s">
        <v>86</v>
      </c>
      <c r="BK172" s="156">
        <f t="shared" si="29"/>
        <v>0</v>
      </c>
      <c r="BL172" s="14" t="s">
        <v>245</v>
      </c>
      <c r="BM172" s="155" t="s">
        <v>580</v>
      </c>
    </row>
    <row r="173" spans="1:65" s="2" customFormat="1" ht="16.5" customHeight="1">
      <c r="A173" s="26"/>
      <c r="B173" s="143"/>
      <c r="C173" s="157" t="s">
        <v>349</v>
      </c>
      <c r="D173" s="157" t="s">
        <v>246</v>
      </c>
      <c r="E173" s="158" t="s">
        <v>1667</v>
      </c>
      <c r="F173" s="159" t="s">
        <v>1668</v>
      </c>
      <c r="G173" s="160" t="s">
        <v>1576</v>
      </c>
      <c r="H173" s="161">
        <v>5</v>
      </c>
      <c r="I173" s="162"/>
      <c r="J173" s="162">
        <f t="shared" si="20"/>
        <v>0</v>
      </c>
      <c r="K173" s="163"/>
      <c r="L173" s="164"/>
      <c r="M173" s="165" t="s">
        <v>1</v>
      </c>
      <c r="N173" s="166" t="s">
        <v>39</v>
      </c>
      <c r="O173" s="153">
        <v>0</v>
      </c>
      <c r="P173" s="153">
        <f t="shared" si="21"/>
        <v>0</v>
      </c>
      <c r="Q173" s="153">
        <v>0</v>
      </c>
      <c r="R173" s="153">
        <f t="shared" si="22"/>
        <v>0</v>
      </c>
      <c r="S173" s="153">
        <v>0</v>
      </c>
      <c r="T173" s="154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313</v>
      </c>
      <c r="AT173" s="155" t="s">
        <v>246</v>
      </c>
      <c r="AU173" s="155" t="s">
        <v>80</v>
      </c>
      <c r="AY173" s="14" t="s">
        <v>182</v>
      </c>
      <c r="BE173" s="156">
        <f t="shared" si="24"/>
        <v>0</v>
      </c>
      <c r="BF173" s="156">
        <f t="shared" si="25"/>
        <v>0</v>
      </c>
      <c r="BG173" s="156">
        <f t="shared" si="26"/>
        <v>0</v>
      </c>
      <c r="BH173" s="156">
        <f t="shared" si="27"/>
        <v>0</v>
      </c>
      <c r="BI173" s="156">
        <f t="shared" si="28"/>
        <v>0</v>
      </c>
      <c r="BJ173" s="14" t="s">
        <v>86</v>
      </c>
      <c r="BK173" s="156">
        <f t="shared" si="29"/>
        <v>0</v>
      </c>
      <c r="BL173" s="14" t="s">
        <v>245</v>
      </c>
      <c r="BM173" s="155" t="s">
        <v>588</v>
      </c>
    </row>
    <row r="174" spans="1:65" s="2" customFormat="1" ht="16.5" customHeight="1">
      <c r="A174" s="26"/>
      <c r="B174" s="143"/>
      <c r="C174" s="157" t="s">
        <v>353</v>
      </c>
      <c r="D174" s="157" t="s">
        <v>246</v>
      </c>
      <c r="E174" s="158" t="s">
        <v>1669</v>
      </c>
      <c r="F174" s="159" t="s">
        <v>1670</v>
      </c>
      <c r="G174" s="160" t="s">
        <v>1576</v>
      </c>
      <c r="H174" s="161">
        <v>4</v>
      </c>
      <c r="I174" s="162"/>
      <c r="J174" s="162">
        <f t="shared" si="20"/>
        <v>0</v>
      </c>
      <c r="K174" s="163"/>
      <c r="L174" s="164"/>
      <c r="M174" s="165" t="s">
        <v>1</v>
      </c>
      <c r="N174" s="166" t="s">
        <v>39</v>
      </c>
      <c r="O174" s="153">
        <v>0</v>
      </c>
      <c r="P174" s="153">
        <f t="shared" si="21"/>
        <v>0</v>
      </c>
      <c r="Q174" s="153">
        <v>0</v>
      </c>
      <c r="R174" s="153">
        <f t="shared" si="22"/>
        <v>0</v>
      </c>
      <c r="S174" s="153">
        <v>0</v>
      </c>
      <c r="T174" s="154">
        <f t="shared" si="2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313</v>
      </c>
      <c r="AT174" s="155" t="s">
        <v>246</v>
      </c>
      <c r="AU174" s="155" t="s">
        <v>80</v>
      </c>
      <c r="AY174" s="14" t="s">
        <v>182</v>
      </c>
      <c r="BE174" s="156">
        <f t="shared" si="24"/>
        <v>0</v>
      </c>
      <c r="BF174" s="156">
        <f t="shared" si="25"/>
        <v>0</v>
      </c>
      <c r="BG174" s="156">
        <f t="shared" si="26"/>
        <v>0</v>
      </c>
      <c r="BH174" s="156">
        <f t="shared" si="27"/>
        <v>0</v>
      </c>
      <c r="BI174" s="156">
        <f t="shared" si="28"/>
        <v>0</v>
      </c>
      <c r="BJ174" s="14" t="s">
        <v>86</v>
      </c>
      <c r="BK174" s="156">
        <f t="shared" si="29"/>
        <v>0</v>
      </c>
      <c r="BL174" s="14" t="s">
        <v>245</v>
      </c>
      <c r="BM174" s="155" t="s">
        <v>596</v>
      </c>
    </row>
    <row r="175" spans="1:65" s="2" customFormat="1" ht="24" customHeight="1">
      <c r="A175" s="26"/>
      <c r="B175" s="143"/>
      <c r="C175" s="157" t="s">
        <v>357</v>
      </c>
      <c r="D175" s="157" t="s">
        <v>246</v>
      </c>
      <c r="E175" s="158" t="s">
        <v>1671</v>
      </c>
      <c r="F175" s="159" t="s">
        <v>1672</v>
      </c>
      <c r="G175" s="160" t="s">
        <v>1576</v>
      </c>
      <c r="H175" s="161">
        <v>1</v>
      </c>
      <c r="I175" s="162"/>
      <c r="J175" s="162">
        <f t="shared" si="20"/>
        <v>0</v>
      </c>
      <c r="K175" s="163"/>
      <c r="L175" s="164"/>
      <c r="M175" s="165" t="s">
        <v>1</v>
      </c>
      <c r="N175" s="166" t="s">
        <v>39</v>
      </c>
      <c r="O175" s="153">
        <v>0</v>
      </c>
      <c r="P175" s="153">
        <f t="shared" si="21"/>
        <v>0</v>
      </c>
      <c r="Q175" s="153">
        <v>0</v>
      </c>
      <c r="R175" s="153">
        <f t="shared" si="22"/>
        <v>0</v>
      </c>
      <c r="S175" s="153">
        <v>0</v>
      </c>
      <c r="T175" s="154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313</v>
      </c>
      <c r="AT175" s="155" t="s">
        <v>246</v>
      </c>
      <c r="AU175" s="155" t="s">
        <v>80</v>
      </c>
      <c r="AY175" s="14" t="s">
        <v>182</v>
      </c>
      <c r="BE175" s="156">
        <f t="shared" si="24"/>
        <v>0</v>
      </c>
      <c r="BF175" s="156">
        <f t="shared" si="25"/>
        <v>0</v>
      </c>
      <c r="BG175" s="156">
        <f t="shared" si="26"/>
        <v>0</v>
      </c>
      <c r="BH175" s="156">
        <f t="shared" si="27"/>
        <v>0</v>
      </c>
      <c r="BI175" s="156">
        <f t="shared" si="28"/>
        <v>0</v>
      </c>
      <c r="BJ175" s="14" t="s">
        <v>86</v>
      </c>
      <c r="BK175" s="156">
        <f t="shared" si="29"/>
        <v>0</v>
      </c>
      <c r="BL175" s="14" t="s">
        <v>245</v>
      </c>
      <c r="BM175" s="155" t="s">
        <v>604</v>
      </c>
    </row>
    <row r="176" spans="1:65" s="2" customFormat="1" ht="16.5" customHeight="1">
      <c r="A176" s="26"/>
      <c r="B176" s="143"/>
      <c r="C176" s="157" t="s">
        <v>361</v>
      </c>
      <c r="D176" s="157" t="s">
        <v>246</v>
      </c>
      <c r="E176" s="158" t="s">
        <v>1673</v>
      </c>
      <c r="F176" s="159" t="s">
        <v>1674</v>
      </c>
      <c r="G176" s="160" t="s">
        <v>1576</v>
      </c>
      <c r="H176" s="161">
        <v>5</v>
      </c>
      <c r="I176" s="162"/>
      <c r="J176" s="162">
        <f t="shared" si="20"/>
        <v>0</v>
      </c>
      <c r="K176" s="163"/>
      <c r="L176" s="164"/>
      <c r="M176" s="165" t="s">
        <v>1</v>
      </c>
      <c r="N176" s="166" t="s">
        <v>39</v>
      </c>
      <c r="O176" s="153">
        <v>0</v>
      </c>
      <c r="P176" s="153">
        <f t="shared" si="21"/>
        <v>0</v>
      </c>
      <c r="Q176" s="153">
        <v>0</v>
      </c>
      <c r="R176" s="153">
        <f t="shared" si="22"/>
        <v>0</v>
      </c>
      <c r="S176" s="153">
        <v>0</v>
      </c>
      <c r="T176" s="154">
        <f t="shared" si="2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313</v>
      </c>
      <c r="AT176" s="155" t="s">
        <v>246</v>
      </c>
      <c r="AU176" s="155" t="s">
        <v>80</v>
      </c>
      <c r="AY176" s="14" t="s">
        <v>182</v>
      </c>
      <c r="BE176" s="156">
        <f t="shared" si="24"/>
        <v>0</v>
      </c>
      <c r="BF176" s="156">
        <f t="shared" si="25"/>
        <v>0</v>
      </c>
      <c r="BG176" s="156">
        <f t="shared" si="26"/>
        <v>0</v>
      </c>
      <c r="BH176" s="156">
        <f t="shared" si="27"/>
        <v>0</v>
      </c>
      <c r="BI176" s="156">
        <f t="shared" si="28"/>
        <v>0</v>
      </c>
      <c r="BJ176" s="14" t="s">
        <v>86</v>
      </c>
      <c r="BK176" s="156">
        <f t="shared" si="29"/>
        <v>0</v>
      </c>
      <c r="BL176" s="14" t="s">
        <v>245</v>
      </c>
      <c r="BM176" s="155" t="s">
        <v>610</v>
      </c>
    </row>
    <row r="177" spans="1:65" s="2" customFormat="1" ht="16.5" customHeight="1">
      <c r="A177" s="26"/>
      <c r="B177" s="143"/>
      <c r="C177" s="144" t="s">
        <v>365</v>
      </c>
      <c r="D177" s="144" t="s">
        <v>184</v>
      </c>
      <c r="E177" s="145" t="s">
        <v>1675</v>
      </c>
      <c r="F177" s="146" t="s">
        <v>1676</v>
      </c>
      <c r="G177" s="147" t="s">
        <v>1576</v>
      </c>
      <c r="H177" s="148">
        <v>5</v>
      </c>
      <c r="I177" s="149"/>
      <c r="J177" s="149">
        <f t="shared" si="20"/>
        <v>0</v>
      </c>
      <c r="K177" s="150"/>
      <c r="L177" s="27"/>
      <c r="M177" s="151" t="s">
        <v>1</v>
      </c>
      <c r="N177" s="152" t="s">
        <v>39</v>
      </c>
      <c r="O177" s="153">
        <v>0</v>
      </c>
      <c r="P177" s="153">
        <f t="shared" si="21"/>
        <v>0</v>
      </c>
      <c r="Q177" s="153">
        <v>0</v>
      </c>
      <c r="R177" s="153">
        <f t="shared" si="22"/>
        <v>0</v>
      </c>
      <c r="S177" s="153">
        <v>0</v>
      </c>
      <c r="T177" s="154">
        <f t="shared" si="2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245</v>
      </c>
      <c r="AT177" s="155" t="s">
        <v>184</v>
      </c>
      <c r="AU177" s="155" t="s">
        <v>80</v>
      </c>
      <c r="AY177" s="14" t="s">
        <v>182</v>
      </c>
      <c r="BE177" s="156">
        <f t="shared" si="24"/>
        <v>0</v>
      </c>
      <c r="BF177" s="156">
        <f t="shared" si="25"/>
        <v>0</v>
      </c>
      <c r="BG177" s="156">
        <f t="shared" si="26"/>
        <v>0</v>
      </c>
      <c r="BH177" s="156">
        <f t="shared" si="27"/>
        <v>0</v>
      </c>
      <c r="BI177" s="156">
        <f t="shared" si="28"/>
        <v>0</v>
      </c>
      <c r="BJ177" s="14" t="s">
        <v>86</v>
      </c>
      <c r="BK177" s="156">
        <f t="shared" si="29"/>
        <v>0</v>
      </c>
      <c r="BL177" s="14" t="s">
        <v>245</v>
      </c>
      <c r="BM177" s="155" t="s">
        <v>618</v>
      </c>
    </row>
    <row r="178" spans="1:65" s="2" customFormat="1" ht="16.5" customHeight="1">
      <c r="A178" s="26"/>
      <c r="B178" s="143"/>
      <c r="C178" s="144" t="s">
        <v>369</v>
      </c>
      <c r="D178" s="144" t="s">
        <v>184</v>
      </c>
      <c r="E178" s="145" t="s">
        <v>1677</v>
      </c>
      <c r="F178" s="146" t="s">
        <v>1678</v>
      </c>
      <c r="G178" s="147" t="s">
        <v>1576</v>
      </c>
      <c r="H178" s="148">
        <v>5</v>
      </c>
      <c r="I178" s="149"/>
      <c r="J178" s="149">
        <f t="shared" si="20"/>
        <v>0</v>
      </c>
      <c r="K178" s="150"/>
      <c r="L178" s="27"/>
      <c r="M178" s="151" t="s">
        <v>1</v>
      </c>
      <c r="N178" s="152" t="s">
        <v>39</v>
      </c>
      <c r="O178" s="153">
        <v>0</v>
      </c>
      <c r="P178" s="153">
        <f t="shared" si="21"/>
        <v>0</v>
      </c>
      <c r="Q178" s="153">
        <v>0</v>
      </c>
      <c r="R178" s="153">
        <f t="shared" si="22"/>
        <v>0</v>
      </c>
      <c r="S178" s="153">
        <v>0</v>
      </c>
      <c r="T178" s="154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245</v>
      </c>
      <c r="AT178" s="155" t="s">
        <v>184</v>
      </c>
      <c r="AU178" s="155" t="s">
        <v>80</v>
      </c>
      <c r="AY178" s="14" t="s">
        <v>182</v>
      </c>
      <c r="BE178" s="156">
        <f t="shared" si="24"/>
        <v>0</v>
      </c>
      <c r="BF178" s="156">
        <f t="shared" si="25"/>
        <v>0</v>
      </c>
      <c r="BG178" s="156">
        <f t="shared" si="26"/>
        <v>0</v>
      </c>
      <c r="BH178" s="156">
        <f t="shared" si="27"/>
        <v>0</v>
      </c>
      <c r="BI178" s="156">
        <f t="shared" si="28"/>
        <v>0</v>
      </c>
      <c r="BJ178" s="14" t="s">
        <v>86</v>
      </c>
      <c r="BK178" s="156">
        <f t="shared" si="29"/>
        <v>0</v>
      </c>
      <c r="BL178" s="14" t="s">
        <v>245</v>
      </c>
      <c r="BM178" s="155" t="s">
        <v>625</v>
      </c>
    </row>
    <row r="179" spans="1:65" s="2" customFormat="1" ht="16.5" customHeight="1">
      <c r="A179" s="26"/>
      <c r="B179" s="143"/>
      <c r="C179" s="144" t="s">
        <v>373</v>
      </c>
      <c r="D179" s="144" t="s">
        <v>184</v>
      </c>
      <c r="E179" s="145" t="s">
        <v>1679</v>
      </c>
      <c r="F179" s="146" t="s">
        <v>1680</v>
      </c>
      <c r="G179" s="147" t="s">
        <v>1576</v>
      </c>
      <c r="H179" s="148">
        <v>5</v>
      </c>
      <c r="I179" s="149"/>
      <c r="J179" s="149">
        <f t="shared" si="20"/>
        <v>0</v>
      </c>
      <c r="K179" s="150"/>
      <c r="L179" s="27"/>
      <c r="M179" s="151" t="s">
        <v>1</v>
      </c>
      <c r="N179" s="152" t="s">
        <v>39</v>
      </c>
      <c r="O179" s="153">
        <v>0</v>
      </c>
      <c r="P179" s="153">
        <f t="shared" si="21"/>
        <v>0</v>
      </c>
      <c r="Q179" s="153">
        <v>0</v>
      </c>
      <c r="R179" s="153">
        <f t="shared" si="22"/>
        <v>0</v>
      </c>
      <c r="S179" s="153">
        <v>0</v>
      </c>
      <c r="T179" s="154">
        <f t="shared" si="2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245</v>
      </c>
      <c r="AT179" s="155" t="s">
        <v>184</v>
      </c>
      <c r="AU179" s="155" t="s">
        <v>80</v>
      </c>
      <c r="AY179" s="14" t="s">
        <v>182</v>
      </c>
      <c r="BE179" s="156">
        <f t="shared" si="24"/>
        <v>0</v>
      </c>
      <c r="BF179" s="156">
        <f t="shared" si="25"/>
        <v>0</v>
      </c>
      <c r="BG179" s="156">
        <f t="shared" si="26"/>
        <v>0</v>
      </c>
      <c r="BH179" s="156">
        <f t="shared" si="27"/>
        <v>0</v>
      </c>
      <c r="BI179" s="156">
        <f t="shared" si="28"/>
        <v>0</v>
      </c>
      <c r="BJ179" s="14" t="s">
        <v>86</v>
      </c>
      <c r="BK179" s="156">
        <f t="shared" si="29"/>
        <v>0</v>
      </c>
      <c r="BL179" s="14" t="s">
        <v>245</v>
      </c>
      <c r="BM179" s="155" t="s">
        <v>634</v>
      </c>
    </row>
    <row r="180" spans="1:65" s="2" customFormat="1" ht="16.5" customHeight="1">
      <c r="A180" s="26"/>
      <c r="B180" s="143"/>
      <c r="C180" s="144" t="s">
        <v>377</v>
      </c>
      <c r="D180" s="144" t="s">
        <v>184</v>
      </c>
      <c r="E180" s="145" t="s">
        <v>1681</v>
      </c>
      <c r="F180" s="146" t="s">
        <v>1682</v>
      </c>
      <c r="G180" s="147" t="s">
        <v>1576</v>
      </c>
      <c r="H180" s="148">
        <v>5</v>
      </c>
      <c r="I180" s="149"/>
      <c r="J180" s="149">
        <f t="shared" si="20"/>
        <v>0</v>
      </c>
      <c r="K180" s="150"/>
      <c r="L180" s="27"/>
      <c r="M180" s="151" t="s">
        <v>1</v>
      </c>
      <c r="N180" s="152" t="s">
        <v>39</v>
      </c>
      <c r="O180" s="153">
        <v>0</v>
      </c>
      <c r="P180" s="153">
        <f t="shared" si="21"/>
        <v>0</v>
      </c>
      <c r="Q180" s="153">
        <v>0</v>
      </c>
      <c r="R180" s="153">
        <f t="shared" si="22"/>
        <v>0</v>
      </c>
      <c r="S180" s="153">
        <v>0</v>
      </c>
      <c r="T180" s="154">
        <f t="shared" si="2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245</v>
      </c>
      <c r="AT180" s="155" t="s">
        <v>184</v>
      </c>
      <c r="AU180" s="155" t="s">
        <v>80</v>
      </c>
      <c r="AY180" s="14" t="s">
        <v>182</v>
      </c>
      <c r="BE180" s="156">
        <f t="shared" si="24"/>
        <v>0</v>
      </c>
      <c r="BF180" s="156">
        <f t="shared" si="25"/>
        <v>0</v>
      </c>
      <c r="BG180" s="156">
        <f t="shared" si="26"/>
        <v>0</v>
      </c>
      <c r="BH180" s="156">
        <f t="shared" si="27"/>
        <v>0</v>
      </c>
      <c r="BI180" s="156">
        <f t="shared" si="28"/>
        <v>0</v>
      </c>
      <c r="BJ180" s="14" t="s">
        <v>86</v>
      </c>
      <c r="BK180" s="156">
        <f t="shared" si="29"/>
        <v>0</v>
      </c>
      <c r="BL180" s="14" t="s">
        <v>245</v>
      </c>
      <c r="BM180" s="155" t="s">
        <v>642</v>
      </c>
    </row>
    <row r="181" spans="1:65" s="2" customFormat="1" ht="36" customHeight="1">
      <c r="A181" s="26"/>
      <c r="B181" s="143"/>
      <c r="C181" s="157" t="s">
        <v>381</v>
      </c>
      <c r="D181" s="157" t="s">
        <v>246</v>
      </c>
      <c r="E181" s="158" t="s">
        <v>1683</v>
      </c>
      <c r="F181" s="159" t="s">
        <v>1684</v>
      </c>
      <c r="G181" s="160" t="s">
        <v>1576</v>
      </c>
      <c r="H181" s="161">
        <v>2</v>
      </c>
      <c r="I181" s="162"/>
      <c r="J181" s="162">
        <f t="shared" si="20"/>
        <v>0</v>
      </c>
      <c r="K181" s="163"/>
      <c r="L181" s="164"/>
      <c r="M181" s="165" t="s">
        <v>1</v>
      </c>
      <c r="N181" s="166" t="s">
        <v>39</v>
      </c>
      <c r="O181" s="153">
        <v>0</v>
      </c>
      <c r="P181" s="153">
        <f t="shared" si="21"/>
        <v>0</v>
      </c>
      <c r="Q181" s="153">
        <v>0</v>
      </c>
      <c r="R181" s="153">
        <f t="shared" si="22"/>
        <v>0</v>
      </c>
      <c r="S181" s="153">
        <v>0</v>
      </c>
      <c r="T181" s="154">
        <f t="shared" si="2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313</v>
      </c>
      <c r="AT181" s="155" t="s">
        <v>246</v>
      </c>
      <c r="AU181" s="155" t="s">
        <v>80</v>
      </c>
      <c r="AY181" s="14" t="s">
        <v>182</v>
      </c>
      <c r="BE181" s="156">
        <f t="shared" si="24"/>
        <v>0</v>
      </c>
      <c r="BF181" s="156">
        <f t="shared" si="25"/>
        <v>0</v>
      </c>
      <c r="BG181" s="156">
        <f t="shared" si="26"/>
        <v>0</v>
      </c>
      <c r="BH181" s="156">
        <f t="shared" si="27"/>
        <v>0</v>
      </c>
      <c r="BI181" s="156">
        <f t="shared" si="28"/>
        <v>0</v>
      </c>
      <c r="BJ181" s="14" t="s">
        <v>86</v>
      </c>
      <c r="BK181" s="156">
        <f t="shared" si="29"/>
        <v>0</v>
      </c>
      <c r="BL181" s="14" t="s">
        <v>245</v>
      </c>
      <c r="BM181" s="155" t="s">
        <v>650</v>
      </c>
    </row>
    <row r="182" spans="1:65" s="2" customFormat="1" ht="16.5" customHeight="1">
      <c r="A182" s="26"/>
      <c r="B182" s="143"/>
      <c r="C182" s="144" t="s">
        <v>385</v>
      </c>
      <c r="D182" s="144" t="s">
        <v>184</v>
      </c>
      <c r="E182" s="145" t="s">
        <v>1685</v>
      </c>
      <c r="F182" s="146" t="s">
        <v>1686</v>
      </c>
      <c r="G182" s="147" t="s">
        <v>1576</v>
      </c>
      <c r="H182" s="148">
        <v>2</v>
      </c>
      <c r="I182" s="149"/>
      <c r="J182" s="149">
        <f t="shared" si="20"/>
        <v>0</v>
      </c>
      <c r="K182" s="150"/>
      <c r="L182" s="27"/>
      <c r="M182" s="151" t="s">
        <v>1</v>
      </c>
      <c r="N182" s="152" t="s">
        <v>39</v>
      </c>
      <c r="O182" s="153">
        <v>0</v>
      </c>
      <c r="P182" s="153">
        <f t="shared" si="21"/>
        <v>0</v>
      </c>
      <c r="Q182" s="153">
        <v>0</v>
      </c>
      <c r="R182" s="153">
        <f t="shared" si="22"/>
        <v>0</v>
      </c>
      <c r="S182" s="153">
        <v>0</v>
      </c>
      <c r="T182" s="154">
        <f t="shared" si="2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245</v>
      </c>
      <c r="AT182" s="155" t="s">
        <v>184</v>
      </c>
      <c r="AU182" s="155" t="s">
        <v>80</v>
      </c>
      <c r="AY182" s="14" t="s">
        <v>182</v>
      </c>
      <c r="BE182" s="156">
        <f t="shared" si="24"/>
        <v>0</v>
      </c>
      <c r="BF182" s="156">
        <f t="shared" si="25"/>
        <v>0</v>
      </c>
      <c r="BG182" s="156">
        <f t="shared" si="26"/>
        <v>0</v>
      </c>
      <c r="BH182" s="156">
        <f t="shared" si="27"/>
        <v>0</v>
      </c>
      <c r="BI182" s="156">
        <f t="shared" si="28"/>
        <v>0</v>
      </c>
      <c r="BJ182" s="14" t="s">
        <v>86</v>
      </c>
      <c r="BK182" s="156">
        <f t="shared" si="29"/>
        <v>0</v>
      </c>
      <c r="BL182" s="14" t="s">
        <v>245</v>
      </c>
      <c r="BM182" s="155" t="s">
        <v>658</v>
      </c>
    </row>
    <row r="183" spans="1:65" s="2" customFormat="1" ht="16.5" customHeight="1">
      <c r="A183" s="26"/>
      <c r="B183" s="143"/>
      <c r="C183" s="144" t="s">
        <v>389</v>
      </c>
      <c r="D183" s="144" t="s">
        <v>184</v>
      </c>
      <c r="E183" s="145" t="s">
        <v>1687</v>
      </c>
      <c r="F183" s="146" t="s">
        <v>1688</v>
      </c>
      <c r="G183" s="147" t="s">
        <v>1576</v>
      </c>
      <c r="H183" s="148">
        <v>2</v>
      </c>
      <c r="I183" s="149"/>
      <c r="J183" s="149">
        <f t="shared" si="20"/>
        <v>0</v>
      </c>
      <c r="K183" s="150"/>
      <c r="L183" s="27"/>
      <c r="M183" s="151" t="s">
        <v>1</v>
      </c>
      <c r="N183" s="152" t="s">
        <v>39</v>
      </c>
      <c r="O183" s="153">
        <v>0</v>
      </c>
      <c r="P183" s="153">
        <f t="shared" si="21"/>
        <v>0</v>
      </c>
      <c r="Q183" s="153">
        <v>0</v>
      </c>
      <c r="R183" s="153">
        <f t="shared" si="22"/>
        <v>0</v>
      </c>
      <c r="S183" s="153">
        <v>0</v>
      </c>
      <c r="T183" s="154">
        <f t="shared" si="2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245</v>
      </c>
      <c r="AT183" s="155" t="s">
        <v>184</v>
      </c>
      <c r="AU183" s="155" t="s">
        <v>80</v>
      </c>
      <c r="AY183" s="14" t="s">
        <v>182</v>
      </c>
      <c r="BE183" s="156">
        <f t="shared" si="24"/>
        <v>0</v>
      </c>
      <c r="BF183" s="156">
        <f t="shared" si="25"/>
        <v>0</v>
      </c>
      <c r="BG183" s="156">
        <f t="shared" si="26"/>
        <v>0</v>
      </c>
      <c r="BH183" s="156">
        <f t="shared" si="27"/>
        <v>0</v>
      </c>
      <c r="BI183" s="156">
        <f t="shared" si="28"/>
        <v>0</v>
      </c>
      <c r="BJ183" s="14" t="s">
        <v>86</v>
      </c>
      <c r="BK183" s="156">
        <f t="shared" si="29"/>
        <v>0</v>
      </c>
      <c r="BL183" s="14" t="s">
        <v>245</v>
      </c>
      <c r="BM183" s="155" t="s">
        <v>666</v>
      </c>
    </row>
    <row r="184" spans="1:65" s="2" customFormat="1" ht="16.5" customHeight="1">
      <c r="A184" s="26"/>
      <c r="B184" s="143"/>
      <c r="C184" s="157" t="s">
        <v>393</v>
      </c>
      <c r="D184" s="157" t="s">
        <v>246</v>
      </c>
      <c r="E184" s="158" t="s">
        <v>1689</v>
      </c>
      <c r="F184" s="159" t="s">
        <v>1690</v>
      </c>
      <c r="G184" s="160" t="s">
        <v>1576</v>
      </c>
      <c r="H184" s="161">
        <v>2</v>
      </c>
      <c r="I184" s="162"/>
      <c r="J184" s="162">
        <f t="shared" si="20"/>
        <v>0</v>
      </c>
      <c r="K184" s="163"/>
      <c r="L184" s="164"/>
      <c r="M184" s="165" t="s">
        <v>1</v>
      </c>
      <c r="N184" s="166" t="s">
        <v>39</v>
      </c>
      <c r="O184" s="153">
        <v>0</v>
      </c>
      <c r="P184" s="153">
        <f t="shared" si="21"/>
        <v>0</v>
      </c>
      <c r="Q184" s="153">
        <v>0</v>
      </c>
      <c r="R184" s="153">
        <f t="shared" si="22"/>
        <v>0</v>
      </c>
      <c r="S184" s="153">
        <v>0</v>
      </c>
      <c r="T184" s="154">
        <f t="shared" si="2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313</v>
      </c>
      <c r="AT184" s="155" t="s">
        <v>246</v>
      </c>
      <c r="AU184" s="155" t="s">
        <v>80</v>
      </c>
      <c r="AY184" s="14" t="s">
        <v>182</v>
      </c>
      <c r="BE184" s="156">
        <f t="shared" si="24"/>
        <v>0</v>
      </c>
      <c r="BF184" s="156">
        <f t="shared" si="25"/>
        <v>0</v>
      </c>
      <c r="BG184" s="156">
        <f t="shared" si="26"/>
        <v>0</v>
      </c>
      <c r="BH184" s="156">
        <f t="shared" si="27"/>
        <v>0</v>
      </c>
      <c r="BI184" s="156">
        <f t="shared" si="28"/>
        <v>0</v>
      </c>
      <c r="BJ184" s="14" t="s">
        <v>86</v>
      </c>
      <c r="BK184" s="156">
        <f t="shared" si="29"/>
        <v>0</v>
      </c>
      <c r="BL184" s="14" t="s">
        <v>245</v>
      </c>
      <c r="BM184" s="155" t="s">
        <v>674</v>
      </c>
    </row>
    <row r="185" spans="1:65" s="2" customFormat="1" ht="24" customHeight="1">
      <c r="A185" s="26"/>
      <c r="B185" s="143"/>
      <c r="C185" s="157" t="s">
        <v>397</v>
      </c>
      <c r="D185" s="157" t="s">
        <v>246</v>
      </c>
      <c r="E185" s="158" t="s">
        <v>1691</v>
      </c>
      <c r="F185" s="159" t="s">
        <v>1692</v>
      </c>
      <c r="G185" s="160" t="s">
        <v>1576</v>
      </c>
      <c r="H185" s="161">
        <v>1</v>
      </c>
      <c r="I185" s="162"/>
      <c r="J185" s="162">
        <f t="shared" si="20"/>
        <v>0</v>
      </c>
      <c r="K185" s="163"/>
      <c r="L185" s="164"/>
      <c r="M185" s="165" t="s">
        <v>1</v>
      </c>
      <c r="N185" s="166" t="s">
        <v>39</v>
      </c>
      <c r="O185" s="153">
        <v>0</v>
      </c>
      <c r="P185" s="153">
        <f t="shared" si="21"/>
        <v>0</v>
      </c>
      <c r="Q185" s="153">
        <v>0</v>
      </c>
      <c r="R185" s="153">
        <f t="shared" si="22"/>
        <v>0</v>
      </c>
      <c r="S185" s="153">
        <v>0</v>
      </c>
      <c r="T185" s="154">
        <f t="shared" si="2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313</v>
      </c>
      <c r="AT185" s="155" t="s">
        <v>246</v>
      </c>
      <c r="AU185" s="155" t="s">
        <v>80</v>
      </c>
      <c r="AY185" s="14" t="s">
        <v>182</v>
      </c>
      <c r="BE185" s="156">
        <f t="shared" si="24"/>
        <v>0</v>
      </c>
      <c r="BF185" s="156">
        <f t="shared" si="25"/>
        <v>0</v>
      </c>
      <c r="BG185" s="156">
        <f t="shared" si="26"/>
        <v>0</v>
      </c>
      <c r="BH185" s="156">
        <f t="shared" si="27"/>
        <v>0</v>
      </c>
      <c r="BI185" s="156">
        <f t="shared" si="28"/>
        <v>0</v>
      </c>
      <c r="BJ185" s="14" t="s">
        <v>86</v>
      </c>
      <c r="BK185" s="156">
        <f t="shared" si="29"/>
        <v>0</v>
      </c>
      <c r="BL185" s="14" t="s">
        <v>245</v>
      </c>
      <c r="BM185" s="155" t="s">
        <v>682</v>
      </c>
    </row>
    <row r="186" spans="1:65" s="2" customFormat="1" ht="16.5" customHeight="1">
      <c r="A186" s="26"/>
      <c r="B186" s="143"/>
      <c r="C186" s="144" t="s">
        <v>401</v>
      </c>
      <c r="D186" s="144" t="s">
        <v>184</v>
      </c>
      <c r="E186" s="145" t="s">
        <v>1693</v>
      </c>
      <c r="F186" s="146" t="s">
        <v>1694</v>
      </c>
      <c r="G186" s="147" t="s">
        <v>1576</v>
      </c>
      <c r="H186" s="148">
        <v>3</v>
      </c>
      <c r="I186" s="149"/>
      <c r="J186" s="149">
        <f t="shared" si="20"/>
        <v>0</v>
      </c>
      <c r="K186" s="150"/>
      <c r="L186" s="27"/>
      <c r="M186" s="151" t="s">
        <v>1</v>
      </c>
      <c r="N186" s="152" t="s">
        <v>39</v>
      </c>
      <c r="O186" s="153">
        <v>0</v>
      </c>
      <c r="P186" s="153">
        <f t="shared" si="21"/>
        <v>0</v>
      </c>
      <c r="Q186" s="153">
        <v>0</v>
      </c>
      <c r="R186" s="153">
        <f t="shared" si="22"/>
        <v>0</v>
      </c>
      <c r="S186" s="153">
        <v>0</v>
      </c>
      <c r="T186" s="154">
        <f t="shared" si="2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245</v>
      </c>
      <c r="AT186" s="155" t="s">
        <v>184</v>
      </c>
      <c r="AU186" s="155" t="s">
        <v>80</v>
      </c>
      <c r="AY186" s="14" t="s">
        <v>182</v>
      </c>
      <c r="BE186" s="156">
        <f t="shared" si="24"/>
        <v>0</v>
      </c>
      <c r="BF186" s="156">
        <f t="shared" si="25"/>
        <v>0</v>
      </c>
      <c r="BG186" s="156">
        <f t="shared" si="26"/>
        <v>0</v>
      </c>
      <c r="BH186" s="156">
        <f t="shared" si="27"/>
        <v>0</v>
      </c>
      <c r="BI186" s="156">
        <f t="shared" si="28"/>
        <v>0</v>
      </c>
      <c r="BJ186" s="14" t="s">
        <v>86</v>
      </c>
      <c r="BK186" s="156">
        <f t="shared" si="29"/>
        <v>0</v>
      </c>
      <c r="BL186" s="14" t="s">
        <v>245</v>
      </c>
      <c r="BM186" s="155" t="s">
        <v>690</v>
      </c>
    </row>
    <row r="187" spans="1:65" s="2" customFormat="1" ht="16.5" customHeight="1">
      <c r="A187" s="26"/>
      <c r="B187" s="143"/>
      <c r="C187" s="157" t="s">
        <v>405</v>
      </c>
      <c r="D187" s="157" t="s">
        <v>246</v>
      </c>
      <c r="E187" s="158" t="s">
        <v>1695</v>
      </c>
      <c r="F187" s="159" t="s">
        <v>1696</v>
      </c>
      <c r="G187" s="160" t="s">
        <v>1576</v>
      </c>
      <c r="H187" s="161">
        <v>1</v>
      </c>
      <c r="I187" s="162"/>
      <c r="J187" s="162">
        <f t="shared" si="20"/>
        <v>0</v>
      </c>
      <c r="K187" s="163"/>
      <c r="L187" s="164"/>
      <c r="M187" s="165" t="s">
        <v>1</v>
      </c>
      <c r="N187" s="166" t="s">
        <v>39</v>
      </c>
      <c r="O187" s="153">
        <v>0</v>
      </c>
      <c r="P187" s="153">
        <f t="shared" si="21"/>
        <v>0</v>
      </c>
      <c r="Q187" s="153">
        <v>0</v>
      </c>
      <c r="R187" s="153">
        <f t="shared" si="22"/>
        <v>0</v>
      </c>
      <c r="S187" s="153">
        <v>0</v>
      </c>
      <c r="T187" s="154">
        <f t="shared" si="2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5" t="s">
        <v>313</v>
      </c>
      <c r="AT187" s="155" t="s">
        <v>246</v>
      </c>
      <c r="AU187" s="155" t="s">
        <v>80</v>
      </c>
      <c r="AY187" s="14" t="s">
        <v>182</v>
      </c>
      <c r="BE187" s="156">
        <f t="shared" si="24"/>
        <v>0</v>
      </c>
      <c r="BF187" s="156">
        <f t="shared" si="25"/>
        <v>0</v>
      </c>
      <c r="BG187" s="156">
        <f t="shared" si="26"/>
        <v>0</v>
      </c>
      <c r="BH187" s="156">
        <f t="shared" si="27"/>
        <v>0</v>
      </c>
      <c r="BI187" s="156">
        <f t="shared" si="28"/>
        <v>0</v>
      </c>
      <c r="BJ187" s="14" t="s">
        <v>86</v>
      </c>
      <c r="BK187" s="156">
        <f t="shared" si="29"/>
        <v>0</v>
      </c>
      <c r="BL187" s="14" t="s">
        <v>245</v>
      </c>
      <c r="BM187" s="155" t="s">
        <v>698</v>
      </c>
    </row>
    <row r="188" spans="1:65" s="2" customFormat="1" ht="16.5" customHeight="1">
      <c r="A188" s="26"/>
      <c r="B188" s="143"/>
      <c r="C188" s="157" t="s">
        <v>409</v>
      </c>
      <c r="D188" s="157" t="s">
        <v>246</v>
      </c>
      <c r="E188" s="158" t="s">
        <v>1697</v>
      </c>
      <c r="F188" s="159" t="s">
        <v>1698</v>
      </c>
      <c r="G188" s="160" t="s">
        <v>1576</v>
      </c>
      <c r="H188" s="161">
        <v>1</v>
      </c>
      <c r="I188" s="162"/>
      <c r="J188" s="162">
        <f t="shared" si="20"/>
        <v>0</v>
      </c>
      <c r="K188" s="163"/>
      <c r="L188" s="164"/>
      <c r="M188" s="165" t="s">
        <v>1</v>
      </c>
      <c r="N188" s="166" t="s">
        <v>39</v>
      </c>
      <c r="O188" s="153">
        <v>0</v>
      </c>
      <c r="P188" s="153">
        <f t="shared" si="21"/>
        <v>0</v>
      </c>
      <c r="Q188" s="153">
        <v>0</v>
      </c>
      <c r="R188" s="153">
        <f t="shared" si="22"/>
        <v>0</v>
      </c>
      <c r="S188" s="153">
        <v>0</v>
      </c>
      <c r="T188" s="154">
        <f t="shared" si="2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313</v>
      </c>
      <c r="AT188" s="155" t="s">
        <v>246</v>
      </c>
      <c r="AU188" s="155" t="s">
        <v>80</v>
      </c>
      <c r="AY188" s="14" t="s">
        <v>182</v>
      </c>
      <c r="BE188" s="156">
        <f t="shared" si="24"/>
        <v>0</v>
      </c>
      <c r="BF188" s="156">
        <f t="shared" si="25"/>
        <v>0</v>
      </c>
      <c r="BG188" s="156">
        <f t="shared" si="26"/>
        <v>0</v>
      </c>
      <c r="BH188" s="156">
        <f t="shared" si="27"/>
        <v>0</v>
      </c>
      <c r="BI188" s="156">
        <f t="shared" si="28"/>
        <v>0</v>
      </c>
      <c r="BJ188" s="14" t="s">
        <v>86</v>
      </c>
      <c r="BK188" s="156">
        <f t="shared" si="29"/>
        <v>0</v>
      </c>
      <c r="BL188" s="14" t="s">
        <v>245</v>
      </c>
      <c r="BM188" s="155" t="s">
        <v>706</v>
      </c>
    </row>
    <row r="189" spans="1:65" s="2" customFormat="1" ht="16.5" customHeight="1">
      <c r="A189" s="26"/>
      <c r="B189" s="143"/>
      <c r="C189" s="144" t="s">
        <v>413</v>
      </c>
      <c r="D189" s="144" t="s">
        <v>184</v>
      </c>
      <c r="E189" s="145" t="s">
        <v>1699</v>
      </c>
      <c r="F189" s="146" t="s">
        <v>1700</v>
      </c>
      <c r="G189" s="147" t="s">
        <v>1576</v>
      </c>
      <c r="H189" s="148">
        <v>1</v>
      </c>
      <c r="I189" s="149"/>
      <c r="J189" s="149">
        <f t="shared" si="20"/>
        <v>0</v>
      </c>
      <c r="K189" s="150"/>
      <c r="L189" s="27"/>
      <c r="M189" s="151" t="s">
        <v>1</v>
      </c>
      <c r="N189" s="152" t="s">
        <v>39</v>
      </c>
      <c r="O189" s="153">
        <v>0</v>
      </c>
      <c r="P189" s="153">
        <f t="shared" si="21"/>
        <v>0</v>
      </c>
      <c r="Q189" s="153">
        <v>0</v>
      </c>
      <c r="R189" s="153">
        <f t="shared" si="22"/>
        <v>0</v>
      </c>
      <c r="S189" s="153">
        <v>0</v>
      </c>
      <c r="T189" s="154">
        <f t="shared" si="2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245</v>
      </c>
      <c r="AT189" s="155" t="s">
        <v>184</v>
      </c>
      <c r="AU189" s="155" t="s">
        <v>80</v>
      </c>
      <c r="AY189" s="14" t="s">
        <v>182</v>
      </c>
      <c r="BE189" s="156">
        <f t="shared" si="24"/>
        <v>0</v>
      </c>
      <c r="BF189" s="156">
        <f t="shared" si="25"/>
        <v>0</v>
      </c>
      <c r="BG189" s="156">
        <f t="shared" si="26"/>
        <v>0</v>
      </c>
      <c r="BH189" s="156">
        <f t="shared" si="27"/>
        <v>0</v>
      </c>
      <c r="BI189" s="156">
        <f t="shared" si="28"/>
        <v>0</v>
      </c>
      <c r="BJ189" s="14" t="s">
        <v>86</v>
      </c>
      <c r="BK189" s="156">
        <f t="shared" si="29"/>
        <v>0</v>
      </c>
      <c r="BL189" s="14" t="s">
        <v>245</v>
      </c>
      <c r="BM189" s="155" t="s">
        <v>714</v>
      </c>
    </row>
    <row r="190" spans="1:65" s="2" customFormat="1" ht="16.5" customHeight="1">
      <c r="A190" s="26"/>
      <c r="B190" s="143"/>
      <c r="C190" s="157" t="s">
        <v>418</v>
      </c>
      <c r="D190" s="157" t="s">
        <v>246</v>
      </c>
      <c r="E190" s="158" t="s">
        <v>1701</v>
      </c>
      <c r="F190" s="159" t="s">
        <v>1702</v>
      </c>
      <c r="G190" s="160" t="s">
        <v>1576</v>
      </c>
      <c r="H190" s="161">
        <v>1</v>
      </c>
      <c r="I190" s="162"/>
      <c r="J190" s="162">
        <f t="shared" si="20"/>
        <v>0</v>
      </c>
      <c r="K190" s="163"/>
      <c r="L190" s="164"/>
      <c r="M190" s="165" t="s">
        <v>1</v>
      </c>
      <c r="N190" s="166" t="s">
        <v>39</v>
      </c>
      <c r="O190" s="153">
        <v>0</v>
      </c>
      <c r="P190" s="153">
        <f t="shared" si="21"/>
        <v>0</v>
      </c>
      <c r="Q190" s="153">
        <v>0</v>
      </c>
      <c r="R190" s="153">
        <f t="shared" si="22"/>
        <v>0</v>
      </c>
      <c r="S190" s="153">
        <v>0</v>
      </c>
      <c r="T190" s="154">
        <f t="shared" si="2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313</v>
      </c>
      <c r="AT190" s="155" t="s">
        <v>246</v>
      </c>
      <c r="AU190" s="155" t="s">
        <v>80</v>
      </c>
      <c r="AY190" s="14" t="s">
        <v>182</v>
      </c>
      <c r="BE190" s="156">
        <f t="shared" si="24"/>
        <v>0</v>
      </c>
      <c r="BF190" s="156">
        <f t="shared" si="25"/>
        <v>0</v>
      </c>
      <c r="BG190" s="156">
        <f t="shared" si="26"/>
        <v>0</v>
      </c>
      <c r="BH190" s="156">
        <f t="shared" si="27"/>
        <v>0</v>
      </c>
      <c r="BI190" s="156">
        <f t="shared" si="28"/>
        <v>0</v>
      </c>
      <c r="BJ190" s="14" t="s">
        <v>86</v>
      </c>
      <c r="BK190" s="156">
        <f t="shared" si="29"/>
        <v>0</v>
      </c>
      <c r="BL190" s="14" t="s">
        <v>245</v>
      </c>
      <c r="BM190" s="155" t="s">
        <v>722</v>
      </c>
    </row>
    <row r="191" spans="1:65" s="2" customFormat="1" ht="16.5" customHeight="1">
      <c r="A191" s="26"/>
      <c r="B191" s="143"/>
      <c r="C191" s="144" t="s">
        <v>422</v>
      </c>
      <c r="D191" s="144" t="s">
        <v>184</v>
      </c>
      <c r="E191" s="145" t="s">
        <v>1703</v>
      </c>
      <c r="F191" s="146" t="s">
        <v>1704</v>
      </c>
      <c r="G191" s="147" t="s">
        <v>1576</v>
      </c>
      <c r="H191" s="148">
        <v>1</v>
      </c>
      <c r="I191" s="149"/>
      <c r="J191" s="149">
        <f t="shared" si="20"/>
        <v>0</v>
      </c>
      <c r="K191" s="150"/>
      <c r="L191" s="27"/>
      <c r="M191" s="151" t="s">
        <v>1</v>
      </c>
      <c r="N191" s="152" t="s">
        <v>39</v>
      </c>
      <c r="O191" s="153">
        <v>0</v>
      </c>
      <c r="P191" s="153">
        <f t="shared" si="21"/>
        <v>0</v>
      </c>
      <c r="Q191" s="153">
        <v>0</v>
      </c>
      <c r="R191" s="153">
        <f t="shared" si="22"/>
        <v>0</v>
      </c>
      <c r="S191" s="153">
        <v>0</v>
      </c>
      <c r="T191" s="154">
        <f t="shared" si="2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245</v>
      </c>
      <c r="AT191" s="155" t="s">
        <v>184</v>
      </c>
      <c r="AU191" s="155" t="s">
        <v>80</v>
      </c>
      <c r="AY191" s="14" t="s">
        <v>182</v>
      </c>
      <c r="BE191" s="156">
        <f t="shared" si="24"/>
        <v>0</v>
      </c>
      <c r="BF191" s="156">
        <f t="shared" si="25"/>
        <v>0</v>
      </c>
      <c r="BG191" s="156">
        <f t="shared" si="26"/>
        <v>0</v>
      </c>
      <c r="BH191" s="156">
        <f t="shared" si="27"/>
        <v>0</v>
      </c>
      <c r="BI191" s="156">
        <f t="shared" si="28"/>
        <v>0</v>
      </c>
      <c r="BJ191" s="14" t="s">
        <v>86</v>
      </c>
      <c r="BK191" s="156">
        <f t="shared" si="29"/>
        <v>0</v>
      </c>
      <c r="BL191" s="14" t="s">
        <v>245</v>
      </c>
      <c r="BM191" s="155" t="s">
        <v>730</v>
      </c>
    </row>
    <row r="192" spans="1:65" s="2" customFormat="1" ht="16.5" customHeight="1">
      <c r="A192" s="26"/>
      <c r="B192" s="143"/>
      <c r="C192" s="157" t="s">
        <v>426</v>
      </c>
      <c r="D192" s="157" t="s">
        <v>246</v>
      </c>
      <c r="E192" s="158" t="s">
        <v>1705</v>
      </c>
      <c r="F192" s="159" t="s">
        <v>1706</v>
      </c>
      <c r="G192" s="160" t="s">
        <v>1576</v>
      </c>
      <c r="H192" s="161">
        <v>2</v>
      </c>
      <c r="I192" s="162"/>
      <c r="J192" s="162">
        <f t="shared" si="20"/>
        <v>0</v>
      </c>
      <c r="K192" s="163"/>
      <c r="L192" s="164"/>
      <c r="M192" s="165" t="s">
        <v>1</v>
      </c>
      <c r="N192" s="166" t="s">
        <v>39</v>
      </c>
      <c r="O192" s="153">
        <v>0</v>
      </c>
      <c r="P192" s="153">
        <f t="shared" si="21"/>
        <v>0</v>
      </c>
      <c r="Q192" s="153">
        <v>0</v>
      </c>
      <c r="R192" s="153">
        <f t="shared" si="22"/>
        <v>0</v>
      </c>
      <c r="S192" s="153">
        <v>0</v>
      </c>
      <c r="T192" s="154">
        <f t="shared" si="2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313</v>
      </c>
      <c r="AT192" s="155" t="s">
        <v>246</v>
      </c>
      <c r="AU192" s="155" t="s">
        <v>80</v>
      </c>
      <c r="AY192" s="14" t="s">
        <v>182</v>
      </c>
      <c r="BE192" s="156">
        <f t="shared" si="24"/>
        <v>0</v>
      </c>
      <c r="BF192" s="156">
        <f t="shared" si="25"/>
        <v>0</v>
      </c>
      <c r="BG192" s="156">
        <f t="shared" si="26"/>
        <v>0</v>
      </c>
      <c r="BH192" s="156">
        <f t="shared" si="27"/>
        <v>0</v>
      </c>
      <c r="BI192" s="156">
        <f t="shared" si="28"/>
        <v>0</v>
      </c>
      <c r="BJ192" s="14" t="s">
        <v>86</v>
      </c>
      <c r="BK192" s="156">
        <f t="shared" si="29"/>
        <v>0</v>
      </c>
      <c r="BL192" s="14" t="s">
        <v>245</v>
      </c>
      <c r="BM192" s="155" t="s">
        <v>738</v>
      </c>
    </row>
    <row r="193" spans="1:65" s="2" customFormat="1" ht="16.5" customHeight="1">
      <c r="A193" s="26"/>
      <c r="B193" s="143"/>
      <c r="C193" s="144" t="s">
        <v>430</v>
      </c>
      <c r="D193" s="144" t="s">
        <v>184</v>
      </c>
      <c r="E193" s="145" t="s">
        <v>1707</v>
      </c>
      <c r="F193" s="146" t="s">
        <v>1708</v>
      </c>
      <c r="G193" s="147" t="s">
        <v>1576</v>
      </c>
      <c r="H193" s="148">
        <v>2</v>
      </c>
      <c r="I193" s="149"/>
      <c r="J193" s="149">
        <f t="shared" si="20"/>
        <v>0</v>
      </c>
      <c r="K193" s="150"/>
      <c r="L193" s="27"/>
      <c r="M193" s="151" t="s">
        <v>1</v>
      </c>
      <c r="N193" s="152" t="s">
        <v>39</v>
      </c>
      <c r="O193" s="153">
        <v>0</v>
      </c>
      <c r="P193" s="153">
        <f t="shared" si="21"/>
        <v>0</v>
      </c>
      <c r="Q193" s="153">
        <v>0</v>
      </c>
      <c r="R193" s="153">
        <f t="shared" si="22"/>
        <v>0</v>
      </c>
      <c r="S193" s="153">
        <v>0</v>
      </c>
      <c r="T193" s="154">
        <f t="shared" si="2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5" t="s">
        <v>245</v>
      </c>
      <c r="AT193" s="155" t="s">
        <v>184</v>
      </c>
      <c r="AU193" s="155" t="s">
        <v>80</v>
      </c>
      <c r="AY193" s="14" t="s">
        <v>182</v>
      </c>
      <c r="BE193" s="156">
        <f t="shared" si="24"/>
        <v>0</v>
      </c>
      <c r="BF193" s="156">
        <f t="shared" si="25"/>
        <v>0</v>
      </c>
      <c r="BG193" s="156">
        <f t="shared" si="26"/>
        <v>0</v>
      </c>
      <c r="BH193" s="156">
        <f t="shared" si="27"/>
        <v>0</v>
      </c>
      <c r="BI193" s="156">
        <f t="shared" si="28"/>
        <v>0</v>
      </c>
      <c r="BJ193" s="14" t="s">
        <v>86</v>
      </c>
      <c r="BK193" s="156">
        <f t="shared" si="29"/>
        <v>0</v>
      </c>
      <c r="BL193" s="14" t="s">
        <v>245</v>
      </c>
      <c r="BM193" s="155" t="s">
        <v>746</v>
      </c>
    </row>
    <row r="194" spans="1:65" s="2" customFormat="1" ht="16.5" customHeight="1">
      <c r="A194" s="26"/>
      <c r="B194" s="143"/>
      <c r="C194" s="157" t="s">
        <v>434</v>
      </c>
      <c r="D194" s="157" t="s">
        <v>246</v>
      </c>
      <c r="E194" s="158" t="s">
        <v>1709</v>
      </c>
      <c r="F194" s="159" t="s">
        <v>1710</v>
      </c>
      <c r="G194" s="160" t="s">
        <v>1576</v>
      </c>
      <c r="H194" s="161">
        <v>6</v>
      </c>
      <c r="I194" s="162"/>
      <c r="J194" s="162">
        <f t="shared" si="20"/>
        <v>0</v>
      </c>
      <c r="K194" s="163"/>
      <c r="L194" s="164"/>
      <c r="M194" s="165" t="s">
        <v>1</v>
      </c>
      <c r="N194" s="166" t="s">
        <v>39</v>
      </c>
      <c r="O194" s="153">
        <v>0</v>
      </c>
      <c r="P194" s="153">
        <f t="shared" si="21"/>
        <v>0</v>
      </c>
      <c r="Q194" s="153">
        <v>0</v>
      </c>
      <c r="R194" s="153">
        <f t="shared" si="22"/>
        <v>0</v>
      </c>
      <c r="S194" s="153">
        <v>0</v>
      </c>
      <c r="T194" s="154">
        <f t="shared" si="2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5" t="s">
        <v>313</v>
      </c>
      <c r="AT194" s="155" t="s">
        <v>246</v>
      </c>
      <c r="AU194" s="155" t="s">
        <v>80</v>
      </c>
      <c r="AY194" s="14" t="s">
        <v>182</v>
      </c>
      <c r="BE194" s="156">
        <f t="shared" si="24"/>
        <v>0</v>
      </c>
      <c r="BF194" s="156">
        <f t="shared" si="25"/>
        <v>0</v>
      </c>
      <c r="BG194" s="156">
        <f t="shared" si="26"/>
        <v>0</v>
      </c>
      <c r="BH194" s="156">
        <f t="shared" si="27"/>
        <v>0</v>
      </c>
      <c r="BI194" s="156">
        <f t="shared" si="28"/>
        <v>0</v>
      </c>
      <c r="BJ194" s="14" t="s">
        <v>86</v>
      </c>
      <c r="BK194" s="156">
        <f t="shared" si="29"/>
        <v>0</v>
      </c>
      <c r="BL194" s="14" t="s">
        <v>245</v>
      </c>
      <c r="BM194" s="155" t="s">
        <v>754</v>
      </c>
    </row>
    <row r="195" spans="1:65" s="2" customFormat="1" ht="16.5" customHeight="1">
      <c r="A195" s="26"/>
      <c r="B195" s="143"/>
      <c r="C195" s="144" t="s">
        <v>438</v>
      </c>
      <c r="D195" s="144" t="s">
        <v>184</v>
      </c>
      <c r="E195" s="145" t="s">
        <v>1711</v>
      </c>
      <c r="F195" s="146" t="s">
        <v>1712</v>
      </c>
      <c r="G195" s="147" t="s">
        <v>1576</v>
      </c>
      <c r="H195" s="148">
        <v>6</v>
      </c>
      <c r="I195" s="149"/>
      <c r="J195" s="149">
        <f t="shared" si="20"/>
        <v>0</v>
      </c>
      <c r="K195" s="150"/>
      <c r="L195" s="27"/>
      <c r="M195" s="151" t="s">
        <v>1</v>
      </c>
      <c r="N195" s="152" t="s">
        <v>39</v>
      </c>
      <c r="O195" s="153">
        <v>0</v>
      </c>
      <c r="P195" s="153">
        <f t="shared" si="21"/>
        <v>0</v>
      </c>
      <c r="Q195" s="153">
        <v>0</v>
      </c>
      <c r="R195" s="153">
        <f t="shared" si="22"/>
        <v>0</v>
      </c>
      <c r="S195" s="153">
        <v>0</v>
      </c>
      <c r="T195" s="154">
        <f t="shared" si="2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245</v>
      </c>
      <c r="AT195" s="155" t="s">
        <v>184</v>
      </c>
      <c r="AU195" s="155" t="s">
        <v>80</v>
      </c>
      <c r="AY195" s="14" t="s">
        <v>182</v>
      </c>
      <c r="BE195" s="156">
        <f t="shared" si="24"/>
        <v>0</v>
      </c>
      <c r="BF195" s="156">
        <f t="shared" si="25"/>
        <v>0</v>
      </c>
      <c r="BG195" s="156">
        <f t="shared" si="26"/>
        <v>0</v>
      </c>
      <c r="BH195" s="156">
        <f t="shared" si="27"/>
        <v>0</v>
      </c>
      <c r="BI195" s="156">
        <f t="shared" si="28"/>
        <v>0</v>
      </c>
      <c r="BJ195" s="14" t="s">
        <v>86</v>
      </c>
      <c r="BK195" s="156">
        <f t="shared" si="29"/>
        <v>0</v>
      </c>
      <c r="BL195" s="14" t="s">
        <v>245</v>
      </c>
      <c r="BM195" s="155" t="s">
        <v>762</v>
      </c>
    </row>
    <row r="196" spans="1:65" s="2" customFormat="1" ht="16.5" customHeight="1">
      <c r="A196" s="26"/>
      <c r="B196" s="143"/>
      <c r="C196" s="157" t="s">
        <v>442</v>
      </c>
      <c r="D196" s="157" t="s">
        <v>246</v>
      </c>
      <c r="E196" s="158" t="s">
        <v>1713</v>
      </c>
      <c r="F196" s="159" t="s">
        <v>1714</v>
      </c>
      <c r="G196" s="160" t="s">
        <v>299</v>
      </c>
      <c r="H196" s="161">
        <v>1</v>
      </c>
      <c r="I196" s="162"/>
      <c r="J196" s="162">
        <f t="shared" si="20"/>
        <v>0</v>
      </c>
      <c r="K196" s="163"/>
      <c r="L196" s="164"/>
      <c r="M196" s="165" t="s">
        <v>1</v>
      </c>
      <c r="N196" s="166" t="s">
        <v>39</v>
      </c>
      <c r="O196" s="153">
        <v>0</v>
      </c>
      <c r="P196" s="153">
        <f t="shared" si="21"/>
        <v>0</v>
      </c>
      <c r="Q196" s="153">
        <v>0</v>
      </c>
      <c r="R196" s="153">
        <f t="shared" si="22"/>
        <v>0</v>
      </c>
      <c r="S196" s="153">
        <v>0</v>
      </c>
      <c r="T196" s="154">
        <f t="shared" si="2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313</v>
      </c>
      <c r="AT196" s="155" t="s">
        <v>246</v>
      </c>
      <c r="AU196" s="155" t="s">
        <v>80</v>
      </c>
      <c r="AY196" s="14" t="s">
        <v>182</v>
      </c>
      <c r="BE196" s="156">
        <f t="shared" si="24"/>
        <v>0</v>
      </c>
      <c r="BF196" s="156">
        <f t="shared" si="25"/>
        <v>0</v>
      </c>
      <c r="BG196" s="156">
        <f t="shared" si="26"/>
        <v>0</v>
      </c>
      <c r="BH196" s="156">
        <f t="shared" si="27"/>
        <v>0</v>
      </c>
      <c r="BI196" s="156">
        <f t="shared" si="28"/>
        <v>0</v>
      </c>
      <c r="BJ196" s="14" t="s">
        <v>86</v>
      </c>
      <c r="BK196" s="156">
        <f t="shared" si="29"/>
        <v>0</v>
      </c>
      <c r="BL196" s="14" t="s">
        <v>245</v>
      </c>
      <c r="BM196" s="155" t="s">
        <v>770</v>
      </c>
    </row>
    <row r="197" spans="1:65" s="2" customFormat="1" ht="16.5" customHeight="1">
      <c r="A197" s="26"/>
      <c r="B197" s="143"/>
      <c r="C197" s="144" t="s">
        <v>446</v>
      </c>
      <c r="D197" s="144" t="s">
        <v>184</v>
      </c>
      <c r="E197" s="145" t="s">
        <v>1715</v>
      </c>
      <c r="F197" s="146" t="s">
        <v>1716</v>
      </c>
      <c r="G197" s="147" t="s">
        <v>299</v>
      </c>
      <c r="H197" s="148">
        <v>1</v>
      </c>
      <c r="I197" s="149"/>
      <c r="J197" s="149">
        <f t="shared" si="20"/>
        <v>0</v>
      </c>
      <c r="K197" s="150"/>
      <c r="L197" s="27"/>
      <c r="M197" s="151" t="s">
        <v>1</v>
      </c>
      <c r="N197" s="152" t="s">
        <v>39</v>
      </c>
      <c r="O197" s="153">
        <v>0</v>
      </c>
      <c r="P197" s="153">
        <f t="shared" si="21"/>
        <v>0</v>
      </c>
      <c r="Q197" s="153">
        <v>0</v>
      </c>
      <c r="R197" s="153">
        <f t="shared" si="22"/>
        <v>0</v>
      </c>
      <c r="S197" s="153">
        <v>0</v>
      </c>
      <c r="T197" s="154">
        <f t="shared" si="2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5" t="s">
        <v>245</v>
      </c>
      <c r="AT197" s="155" t="s">
        <v>184</v>
      </c>
      <c r="AU197" s="155" t="s">
        <v>80</v>
      </c>
      <c r="AY197" s="14" t="s">
        <v>182</v>
      </c>
      <c r="BE197" s="156">
        <f t="shared" si="24"/>
        <v>0</v>
      </c>
      <c r="BF197" s="156">
        <f t="shared" si="25"/>
        <v>0</v>
      </c>
      <c r="BG197" s="156">
        <f t="shared" si="26"/>
        <v>0</v>
      </c>
      <c r="BH197" s="156">
        <f t="shared" si="27"/>
        <v>0</v>
      </c>
      <c r="BI197" s="156">
        <f t="shared" si="28"/>
        <v>0</v>
      </c>
      <c r="BJ197" s="14" t="s">
        <v>86</v>
      </c>
      <c r="BK197" s="156">
        <f t="shared" si="29"/>
        <v>0</v>
      </c>
      <c r="BL197" s="14" t="s">
        <v>245</v>
      </c>
      <c r="BM197" s="155" t="s">
        <v>778</v>
      </c>
    </row>
    <row r="198" spans="1:65" s="2" customFormat="1" ht="16.5" customHeight="1">
      <c r="A198" s="26"/>
      <c r="B198" s="143"/>
      <c r="C198" s="157" t="s">
        <v>450</v>
      </c>
      <c r="D198" s="157" t="s">
        <v>246</v>
      </c>
      <c r="E198" s="158" t="s">
        <v>1717</v>
      </c>
      <c r="F198" s="159" t="s">
        <v>1718</v>
      </c>
      <c r="G198" s="160" t="s">
        <v>299</v>
      </c>
      <c r="H198" s="161">
        <v>1</v>
      </c>
      <c r="I198" s="162"/>
      <c r="J198" s="162">
        <f t="shared" si="20"/>
        <v>0</v>
      </c>
      <c r="K198" s="163"/>
      <c r="L198" s="164"/>
      <c r="M198" s="165" t="s">
        <v>1</v>
      </c>
      <c r="N198" s="166" t="s">
        <v>39</v>
      </c>
      <c r="O198" s="153">
        <v>0</v>
      </c>
      <c r="P198" s="153">
        <f t="shared" si="21"/>
        <v>0</v>
      </c>
      <c r="Q198" s="153">
        <v>0</v>
      </c>
      <c r="R198" s="153">
        <f t="shared" si="22"/>
        <v>0</v>
      </c>
      <c r="S198" s="153">
        <v>0</v>
      </c>
      <c r="T198" s="154">
        <f t="shared" si="2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313</v>
      </c>
      <c r="AT198" s="155" t="s">
        <v>246</v>
      </c>
      <c r="AU198" s="155" t="s">
        <v>80</v>
      </c>
      <c r="AY198" s="14" t="s">
        <v>182</v>
      </c>
      <c r="BE198" s="156">
        <f t="shared" si="24"/>
        <v>0</v>
      </c>
      <c r="BF198" s="156">
        <f t="shared" si="25"/>
        <v>0</v>
      </c>
      <c r="BG198" s="156">
        <f t="shared" si="26"/>
        <v>0</v>
      </c>
      <c r="BH198" s="156">
        <f t="shared" si="27"/>
        <v>0</v>
      </c>
      <c r="BI198" s="156">
        <f t="shared" si="28"/>
        <v>0</v>
      </c>
      <c r="BJ198" s="14" t="s">
        <v>86</v>
      </c>
      <c r="BK198" s="156">
        <f t="shared" si="29"/>
        <v>0</v>
      </c>
      <c r="BL198" s="14" t="s">
        <v>245</v>
      </c>
      <c r="BM198" s="155" t="s">
        <v>791</v>
      </c>
    </row>
    <row r="199" spans="1:65" s="2" customFormat="1" ht="16.5" customHeight="1">
      <c r="A199" s="26"/>
      <c r="B199" s="143"/>
      <c r="C199" s="157" t="s">
        <v>454</v>
      </c>
      <c r="D199" s="157" t="s">
        <v>246</v>
      </c>
      <c r="E199" s="158" t="s">
        <v>1719</v>
      </c>
      <c r="F199" s="159" t="s">
        <v>1720</v>
      </c>
      <c r="G199" s="160" t="s">
        <v>299</v>
      </c>
      <c r="H199" s="161">
        <v>3</v>
      </c>
      <c r="I199" s="162"/>
      <c r="J199" s="162">
        <f t="shared" si="20"/>
        <v>0</v>
      </c>
      <c r="K199" s="163"/>
      <c r="L199" s="164"/>
      <c r="M199" s="165" t="s">
        <v>1</v>
      </c>
      <c r="N199" s="166" t="s">
        <v>39</v>
      </c>
      <c r="O199" s="153">
        <v>0</v>
      </c>
      <c r="P199" s="153">
        <f t="shared" si="21"/>
        <v>0</v>
      </c>
      <c r="Q199" s="153">
        <v>0</v>
      </c>
      <c r="R199" s="153">
        <f t="shared" si="22"/>
        <v>0</v>
      </c>
      <c r="S199" s="153">
        <v>0</v>
      </c>
      <c r="T199" s="154">
        <f t="shared" si="2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5" t="s">
        <v>313</v>
      </c>
      <c r="AT199" s="155" t="s">
        <v>246</v>
      </c>
      <c r="AU199" s="155" t="s">
        <v>80</v>
      </c>
      <c r="AY199" s="14" t="s">
        <v>182</v>
      </c>
      <c r="BE199" s="156">
        <f t="shared" si="24"/>
        <v>0</v>
      </c>
      <c r="BF199" s="156">
        <f t="shared" si="25"/>
        <v>0</v>
      </c>
      <c r="BG199" s="156">
        <f t="shared" si="26"/>
        <v>0</v>
      </c>
      <c r="BH199" s="156">
        <f t="shared" si="27"/>
        <v>0</v>
      </c>
      <c r="BI199" s="156">
        <f t="shared" si="28"/>
        <v>0</v>
      </c>
      <c r="BJ199" s="14" t="s">
        <v>86</v>
      </c>
      <c r="BK199" s="156">
        <f t="shared" si="29"/>
        <v>0</v>
      </c>
      <c r="BL199" s="14" t="s">
        <v>245</v>
      </c>
      <c r="BM199" s="155" t="s">
        <v>799</v>
      </c>
    </row>
    <row r="200" spans="1:65" s="2" customFormat="1" ht="16.5" customHeight="1">
      <c r="A200" s="26"/>
      <c r="B200" s="143"/>
      <c r="C200" s="144" t="s">
        <v>458</v>
      </c>
      <c r="D200" s="144" t="s">
        <v>184</v>
      </c>
      <c r="E200" s="145" t="s">
        <v>1721</v>
      </c>
      <c r="F200" s="146" t="s">
        <v>1722</v>
      </c>
      <c r="G200" s="147" t="s">
        <v>299</v>
      </c>
      <c r="H200" s="148">
        <v>4</v>
      </c>
      <c r="I200" s="149"/>
      <c r="J200" s="149">
        <f t="shared" si="20"/>
        <v>0</v>
      </c>
      <c r="K200" s="150"/>
      <c r="L200" s="27"/>
      <c r="M200" s="151" t="s">
        <v>1</v>
      </c>
      <c r="N200" s="152" t="s">
        <v>39</v>
      </c>
      <c r="O200" s="153">
        <v>0</v>
      </c>
      <c r="P200" s="153">
        <f t="shared" si="21"/>
        <v>0</v>
      </c>
      <c r="Q200" s="153">
        <v>0</v>
      </c>
      <c r="R200" s="153">
        <f t="shared" si="22"/>
        <v>0</v>
      </c>
      <c r="S200" s="153">
        <v>0</v>
      </c>
      <c r="T200" s="154">
        <f t="shared" si="2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5" t="s">
        <v>245</v>
      </c>
      <c r="AT200" s="155" t="s">
        <v>184</v>
      </c>
      <c r="AU200" s="155" t="s">
        <v>80</v>
      </c>
      <c r="AY200" s="14" t="s">
        <v>182</v>
      </c>
      <c r="BE200" s="156">
        <f t="shared" si="24"/>
        <v>0</v>
      </c>
      <c r="BF200" s="156">
        <f t="shared" si="25"/>
        <v>0</v>
      </c>
      <c r="BG200" s="156">
        <f t="shared" si="26"/>
        <v>0</v>
      </c>
      <c r="BH200" s="156">
        <f t="shared" si="27"/>
        <v>0</v>
      </c>
      <c r="BI200" s="156">
        <f t="shared" si="28"/>
        <v>0</v>
      </c>
      <c r="BJ200" s="14" t="s">
        <v>86</v>
      </c>
      <c r="BK200" s="156">
        <f t="shared" si="29"/>
        <v>0</v>
      </c>
      <c r="BL200" s="14" t="s">
        <v>245</v>
      </c>
      <c r="BM200" s="155" t="s">
        <v>805</v>
      </c>
    </row>
    <row r="201" spans="1:65" s="2" customFormat="1" ht="16.5" customHeight="1">
      <c r="A201" s="26"/>
      <c r="B201" s="143"/>
      <c r="C201" s="157" t="s">
        <v>462</v>
      </c>
      <c r="D201" s="157" t="s">
        <v>246</v>
      </c>
      <c r="E201" s="158" t="s">
        <v>1723</v>
      </c>
      <c r="F201" s="159" t="s">
        <v>1724</v>
      </c>
      <c r="G201" s="160" t="s">
        <v>299</v>
      </c>
      <c r="H201" s="161">
        <v>1</v>
      </c>
      <c r="I201" s="162"/>
      <c r="J201" s="162">
        <f t="shared" si="20"/>
        <v>0</v>
      </c>
      <c r="K201" s="163"/>
      <c r="L201" s="164"/>
      <c r="M201" s="165" t="s">
        <v>1</v>
      </c>
      <c r="N201" s="166" t="s">
        <v>39</v>
      </c>
      <c r="O201" s="153">
        <v>0</v>
      </c>
      <c r="P201" s="153">
        <f t="shared" si="21"/>
        <v>0</v>
      </c>
      <c r="Q201" s="153">
        <v>0</v>
      </c>
      <c r="R201" s="153">
        <f t="shared" si="22"/>
        <v>0</v>
      </c>
      <c r="S201" s="153">
        <v>0</v>
      </c>
      <c r="T201" s="154">
        <f t="shared" si="2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5" t="s">
        <v>313</v>
      </c>
      <c r="AT201" s="155" t="s">
        <v>246</v>
      </c>
      <c r="AU201" s="155" t="s">
        <v>80</v>
      </c>
      <c r="AY201" s="14" t="s">
        <v>182</v>
      </c>
      <c r="BE201" s="156">
        <f t="shared" si="24"/>
        <v>0</v>
      </c>
      <c r="BF201" s="156">
        <f t="shared" si="25"/>
        <v>0</v>
      </c>
      <c r="BG201" s="156">
        <f t="shared" si="26"/>
        <v>0</v>
      </c>
      <c r="BH201" s="156">
        <f t="shared" si="27"/>
        <v>0</v>
      </c>
      <c r="BI201" s="156">
        <f t="shared" si="28"/>
        <v>0</v>
      </c>
      <c r="BJ201" s="14" t="s">
        <v>86</v>
      </c>
      <c r="BK201" s="156">
        <f t="shared" si="29"/>
        <v>0</v>
      </c>
      <c r="BL201" s="14" t="s">
        <v>245</v>
      </c>
      <c r="BM201" s="155" t="s">
        <v>813</v>
      </c>
    </row>
    <row r="202" spans="1:65" s="2" customFormat="1" ht="16.5" customHeight="1">
      <c r="A202" s="26"/>
      <c r="B202" s="143"/>
      <c r="C202" s="157" t="s">
        <v>467</v>
      </c>
      <c r="D202" s="157" t="s">
        <v>246</v>
      </c>
      <c r="E202" s="158" t="s">
        <v>1725</v>
      </c>
      <c r="F202" s="159" t="s">
        <v>1726</v>
      </c>
      <c r="G202" s="160" t="s">
        <v>835</v>
      </c>
      <c r="H202" s="161">
        <v>20</v>
      </c>
      <c r="I202" s="162"/>
      <c r="J202" s="162">
        <f t="shared" si="20"/>
        <v>0</v>
      </c>
      <c r="K202" s="163"/>
      <c r="L202" s="164"/>
      <c r="M202" s="165" t="s">
        <v>1</v>
      </c>
      <c r="N202" s="166" t="s">
        <v>39</v>
      </c>
      <c r="O202" s="153">
        <v>0</v>
      </c>
      <c r="P202" s="153">
        <f t="shared" si="21"/>
        <v>0</v>
      </c>
      <c r="Q202" s="153">
        <v>0</v>
      </c>
      <c r="R202" s="153">
        <f t="shared" si="22"/>
        <v>0</v>
      </c>
      <c r="S202" s="153">
        <v>0</v>
      </c>
      <c r="T202" s="154">
        <f t="shared" si="2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5" t="s">
        <v>313</v>
      </c>
      <c r="AT202" s="155" t="s">
        <v>246</v>
      </c>
      <c r="AU202" s="155" t="s">
        <v>80</v>
      </c>
      <c r="AY202" s="14" t="s">
        <v>182</v>
      </c>
      <c r="BE202" s="156">
        <f t="shared" si="24"/>
        <v>0</v>
      </c>
      <c r="BF202" s="156">
        <f t="shared" si="25"/>
        <v>0</v>
      </c>
      <c r="BG202" s="156">
        <f t="shared" si="26"/>
        <v>0</v>
      </c>
      <c r="BH202" s="156">
        <f t="shared" si="27"/>
        <v>0</v>
      </c>
      <c r="BI202" s="156">
        <f t="shared" si="28"/>
        <v>0</v>
      </c>
      <c r="BJ202" s="14" t="s">
        <v>86</v>
      </c>
      <c r="BK202" s="156">
        <f t="shared" si="29"/>
        <v>0</v>
      </c>
      <c r="BL202" s="14" t="s">
        <v>245</v>
      </c>
      <c r="BM202" s="155" t="s">
        <v>819</v>
      </c>
    </row>
    <row r="203" spans="1:65" s="2" customFormat="1" ht="16.5" customHeight="1">
      <c r="A203" s="26"/>
      <c r="B203" s="143"/>
      <c r="C203" s="157" t="s">
        <v>471</v>
      </c>
      <c r="D203" s="157" t="s">
        <v>246</v>
      </c>
      <c r="E203" s="158" t="s">
        <v>1727</v>
      </c>
      <c r="F203" s="159" t="s">
        <v>1728</v>
      </c>
      <c r="G203" s="160" t="s">
        <v>299</v>
      </c>
      <c r="H203" s="161">
        <v>3</v>
      </c>
      <c r="I203" s="162"/>
      <c r="J203" s="162">
        <f t="shared" si="20"/>
        <v>0</v>
      </c>
      <c r="K203" s="163"/>
      <c r="L203" s="164"/>
      <c r="M203" s="165" t="s">
        <v>1</v>
      </c>
      <c r="N203" s="166" t="s">
        <v>39</v>
      </c>
      <c r="O203" s="153">
        <v>0</v>
      </c>
      <c r="P203" s="153">
        <f t="shared" si="21"/>
        <v>0</v>
      </c>
      <c r="Q203" s="153">
        <v>0</v>
      </c>
      <c r="R203" s="153">
        <f t="shared" si="22"/>
        <v>0</v>
      </c>
      <c r="S203" s="153">
        <v>0</v>
      </c>
      <c r="T203" s="154">
        <f t="shared" si="2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5" t="s">
        <v>313</v>
      </c>
      <c r="AT203" s="155" t="s">
        <v>246</v>
      </c>
      <c r="AU203" s="155" t="s">
        <v>80</v>
      </c>
      <c r="AY203" s="14" t="s">
        <v>182</v>
      </c>
      <c r="BE203" s="156">
        <f t="shared" si="24"/>
        <v>0</v>
      </c>
      <c r="BF203" s="156">
        <f t="shared" si="25"/>
        <v>0</v>
      </c>
      <c r="BG203" s="156">
        <f t="shared" si="26"/>
        <v>0</v>
      </c>
      <c r="BH203" s="156">
        <f t="shared" si="27"/>
        <v>0</v>
      </c>
      <c r="BI203" s="156">
        <f t="shared" si="28"/>
        <v>0</v>
      </c>
      <c r="BJ203" s="14" t="s">
        <v>86</v>
      </c>
      <c r="BK203" s="156">
        <f t="shared" si="29"/>
        <v>0</v>
      </c>
      <c r="BL203" s="14" t="s">
        <v>245</v>
      </c>
      <c r="BM203" s="155" t="s">
        <v>828</v>
      </c>
    </row>
    <row r="204" spans="1:65" s="2" customFormat="1" ht="16.5" customHeight="1">
      <c r="A204" s="26"/>
      <c r="B204" s="143"/>
      <c r="C204" s="144" t="s">
        <v>475</v>
      </c>
      <c r="D204" s="144" t="s">
        <v>184</v>
      </c>
      <c r="E204" s="145" t="s">
        <v>1729</v>
      </c>
      <c r="F204" s="146" t="s">
        <v>1730</v>
      </c>
      <c r="G204" s="147" t="s">
        <v>299</v>
      </c>
      <c r="H204" s="148">
        <v>3</v>
      </c>
      <c r="I204" s="149"/>
      <c r="J204" s="149">
        <f t="shared" si="20"/>
        <v>0</v>
      </c>
      <c r="K204" s="150"/>
      <c r="L204" s="27"/>
      <c r="M204" s="151" t="s">
        <v>1</v>
      </c>
      <c r="N204" s="152" t="s">
        <v>39</v>
      </c>
      <c r="O204" s="153">
        <v>0</v>
      </c>
      <c r="P204" s="153">
        <f t="shared" si="21"/>
        <v>0</v>
      </c>
      <c r="Q204" s="153">
        <v>0</v>
      </c>
      <c r="R204" s="153">
        <f t="shared" si="22"/>
        <v>0</v>
      </c>
      <c r="S204" s="153">
        <v>0</v>
      </c>
      <c r="T204" s="154">
        <f t="shared" si="2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5" t="s">
        <v>245</v>
      </c>
      <c r="AT204" s="155" t="s">
        <v>184</v>
      </c>
      <c r="AU204" s="155" t="s">
        <v>80</v>
      </c>
      <c r="AY204" s="14" t="s">
        <v>182</v>
      </c>
      <c r="BE204" s="156">
        <f t="shared" si="24"/>
        <v>0</v>
      </c>
      <c r="BF204" s="156">
        <f t="shared" si="25"/>
        <v>0</v>
      </c>
      <c r="BG204" s="156">
        <f t="shared" si="26"/>
        <v>0</v>
      </c>
      <c r="BH204" s="156">
        <f t="shared" si="27"/>
        <v>0</v>
      </c>
      <c r="BI204" s="156">
        <f t="shared" si="28"/>
        <v>0</v>
      </c>
      <c r="BJ204" s="14" t="s">
        <v>86</v>
      </c>
      <c r="BK204" s="156">
        <f t="shared" si="29"/>
        <v>0</v>
      </c>
      <c r="BL204" s="14" t="s">
        <v>245</v>
      </c>
      <c r="BM204" s="155" t="s">
        <v>839</v>
      </c>
    </row>
    <row r="205" spans="1:65" s="2" customFormat="1" ht="16.5" customHeight="1">
      <c r="A205" s="26"/>
      <c r="B205" s="143"/>
      <c r="C205" s="157" t="s">
        <v>479</v>
      </c>
      <c r="D205" s="157" t="s">
        <v>246</v>
      </c>
      <c r="E205" s="158" t="s">
        <v>1731</v>
      </c>
      <c r="F205" s="159" t="s">
        <v>1732</v>
      </c>
      <c r="G205" s="160" t="s">
        <v>299</v>
      </c>
      <c r="H205" s="161">
        <v>1</v>
      </c>
      <c r="I205" s="162"/>
      <c r="J205" s="162">
        <f t="shared" si="20"/>
        <v>0</v>
      </c>
      <c r="K205" s="163"/>
      <c r="L205" s="164"/>
      <c r="M205" s="165" t="s">
        <v>1</v>
      </c>
      <c r="N205" s="166" t="s">
        <v>39</v>
      </c>
      <c r="O205" s="153">
        <v>0</v>
      </c>
      <c r="P205" s="153">
        <f t="shared" si="21"/>
        <v>0</v>
      </c>
      <c r="Q205" s="153">
        <v>0</v>
      </c>
      <c r="R205" s="153">
        <f t="shared" si="22"/>
        <v>0</v>
      </c>
      <c r="S205" s="153">
        <v>0</v>
      </c>
      <c r="T205" s="154">
        <f t="shared" si="2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5" t="s">
        <v>313</v>
      </c>
      <c r="AT205" s="155" t="s">
        <v>246</v>
      </c>
      <c r="AU205" s="155" t="s">
        <v>80</v>
      </c>
      <c r="AY205" s="14" t="s">
        <v>182</v>
      </c>
      <c r="BE205" s="156">
        <f t="shared" si="24"/>
        <v>0</v>
      </c>
      <c r="BF205" s="156">
        <f t="shared" si="25"/>
        <v>0</v>
      </c>
      <c r="BG205" s="156">
        <f t="shared" si="26"/>
        <v>0</v>
      </c>
      <c r="BH205" s="156">
        <f t="shared" si="27"/>
        <v>0</v>
      </c>
      <c r="BI205" s="156">
        <f t="shared" si="28"/>
        <v>0</v>
      </c>
      <c r="BJ205" s="14" t="s">
        <v>86</v>
      </c>
      <c r="BK205" s="156">
        <f t="shared" si="29"/>
        <v>0</v>
      </c>
      <c r="BL205" s="14" t="s">
        <v>245</v>
      </c>
      <c r="BM205" s="155" t="s">
        <v>847</v>
      </c>
    </row>
    <row r="206" spans="1:65" s="2" customFormat="1" ht="24" customHeight="1">
      <c r="A206" s="26"/>
      <c r="B206" s="143"/>
      <c r="C206" s="144" t="s">
        <v>483</v>
      </c>
      <c r="D206" s="144" t="s">
        <v>184</v>
      </c>
      <c r="E206" s="145" t="s">
        <v>1733</v>
      </c>
      <c r="F206" s="146" t="s">
        <v>1734</v>
      </c>
      <c r="G206" s="147" t="s">
        <v>299</v>
      </c>
      <c r="H206" s="148">
        <v>1</v>
      </c>
      <c r="I206" s="149"/>
      <c r="J206" s="149">
        <f t="shared" si="20"/>
        <v>0</v>
      </c>
      <c r="K206" s="150"/>
      <c r="L206" s="27"/>
      <c r="M206" s="151" t="s">
        <v>1</v>
      </c>
      <c r="N206" s="152" t="s">
        <v>39</v>
      </c>
      <c r="O206" s="153">
        <v>0</v>
      </c>
      <c r="P206" s="153">
        <f t="shared" si="21"/>
        <v>0</v>
      </c>
      <c r="Q206" s="153">
        <v>0</v>
      </c>
      <c r="R206" s="153">
        <f t="shared" si="22"/>
        <v>0</v>
      </c>
      <c r="S206" s="153">
        <v>0</v>
      </c>
      <c r="T206" s="154">
        <f t="shared" si="2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5" t="s">
        <v>245</v>
      </c>
      <c r="AT206" s="155" t="s">
        <v>184</v>
      </c>
      <c r="AU206" s="155" t="s">
        <v>80</v>
      </c>
      <c r="AY206" s="14" t="s">
        <v>182</v>
      </c>
      <c r="BE206" s="156">
        <f t="shared" si="24"/>
        <v>0</v>
      </c>
      <c r="BF206" s="156">
        <f t="shared" si="25"/>
        <v>0</v>
      </c>
      <c r="BG206" s="156">
        <f t="shared" si="26"/>
        <v>0</v>
      </c>
      <c r="BH206" s="156">
        <f t="shared" si="27"/>
        <v>0</v>
      </c>
      <c r="BI206" s="156">
        <f t="shared" si="28"/>
        <v>0</v>
      </c>
      <c r="BJ206" s="14" t="s">
        <v>86</v>
      </c>
      <c r="BK206" s="156">
        <f t="shared" si="29"/>
        <v>0</v>
      </c>
      <c r="BL206" s="14" t="s">
        <v>245</v>
      </c>
      <c r="BM206" s="155" t="s">
        <v>855</v>
      </c>
    </row>
    <row r="207" spans="1:65" s="2" customFormat="1" ht="16.5" customHeight="1">
      <c r="A207" s="26"/>
      <c r="B207" s="143"/>
      <c r="C207" s="144" t="s">
        <v>487</v>
      </c>
      <c r="D207" s="144" t="s">
        <v>184</v>
      </c>
      <c r="E207" s="145" t="s">
        <v>1735</v>
      </c>
      <c r="F207" s="146" t="s">
        <v>1736</v>
      </c>
      <c r="G207" s="147" t="s">
        <v>299</v>
      </c>
      <c r="H207" s="148">
        <v>1</v>
      </c>
      <c r="I207" s="149"/>
      <c r="J207" s="149">
        <f t="shared" si="20"/>
        <v>0</v>
      </c>
      <c r="K207" s="150"/>
      <c r="L207" s="27"/>
      <c r="M207" s="151" t="s">
        <v>1</v>
      </c>
      <c r="N207" s="152" t="s">
        <v>39</v>
      </c>
      <c r="O207" s="153">
        <v>0</v>
      </c>
      <c r="P207" s="153">
        <f t="shared" si="21"/>
        <v>0</v>
      </c>
      <c r="Q207" s="153">
        <v>0</v>
      </c>
      <c r="R207" s="153">
        <f t="shared" si="22"/>
        <v>0</v>
      </c>
      <c r="S207" s="153">
        <v>0</v>
      </c>
      <c r="T207" s="154">
        <f t="shared" si="23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5" t="s">
        <v>245</v>
      </c>
      <c r="AT207" s="155" t="s">
        <v>184</v>
      </c>
      <c r="AU207" s="155" t="s">
        <v>80</v>
      </c>
      <c r="AY207" s="14" t="s">
        <v>182</v>
      </c>
      <c r="BE207" s="156">
        <f t="shared" si="24"/>
        <v>0</v>
      </c>
      <c r="BF207" s="156">
        <f t="shared" si="25"/>
        <v>0</v>
      </c>
      <c r="BG207" s="156">
        <f t="shared" si="26"/>
        <v>0</v>
      </c>
      <c r="BH207" s="156">
        <f t="shared" si="27"/>
        <v>0</v>
      </c>
      <c r="BI207" s="156">
        <f t="shared" si="28"/>
        <v>0</v>
      </c>
      <c r="BJ207" s="14" t="s">
        <v>86</v>
      </c>
      <c r="BK207" s="156">
        <f t="shared" si="29"/>
        <v>0</v>
      </c>
      <c r="BL207" s="14" t="s">
        <v>245</v>
      </c>
      <c r="BM207" s="155" t="s">
        <v>863</v>
      </c>
    </row>
    <row r="208" spans="1:65" s="2" customFormat="1" ht="16.5" customHeight="1">
      <c r="A208" s="26"/>
      <c r="B208" s="143"/>
      <c r="C208" s="144" t="s">
        <v>491</v>
      </c>
      <c r="D208" s="144" t="s">
        <v>184</v>
      </c>
      <c r="E208" s="145" t="s">
        <v>1737</v>
      </c>
      <c r="F208" s="146" t="s">
        <v>1738</v>
      </c>
      <c r="G208" s="147" t="s">
        <v>299</v>
      </c>
      <c r="H208" s="148">
        <v>2</v>
      </c>
      <c r="I208" s="149"/>
      <c r="J208" s="149">
        <f t="shared" si="20"/>
        <v>0</v>
      </c>
      <c r="K208" s="150"/>
      <c r="L208" s="27"/>
      <c r="M208" s="151" t="s">
        <v>1</v>
      </c>
      <c r="N208" s="152" t="s">
        <v>39</v>
      </c>
      <c r="O208" s="153">
        <v>0</v>
      </c>
      <c r="P208" s="153">
        <f t="shared" si="21"/>
        <v>0</v>
      </c>
      <c r="Q208" s="153">
        <v>0</v>
      </c>
      <c r="R208" s="153">
        <f t="shared" si="22"/>
        <v>0</v>
      </c>
      <c r="S208" s="153">
        <v>0</v>
      </c>
      <c r="T208" s="154">
        <f t="shared" si="2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5" t="s">
        <v>245</v>
      </c>
      <c r="AT208" s="155" t="s">
        <v>184</v>
      </c>
      <c r="AU208" s="155" t="s">
        <v>80</v>
      </c>
      <c r="AY208" s="14" t="s">
        <v>182</v>
      </c>
      <c r="BE208" s="156">
        <f t="shared" si="24"/>
        <v>0</v>
      </c>
      <c r="BF208" s="156">
        <f t="shared" si="25"/>
        <v>0</v>
      </c>
      <c r="BG208" s="156">
        <f t="shared" si="26"/>
        <v>0</v>
      </c>
      <c r="BH208" s="156">
        <f t="shared" si="27"/>
        <v>0</v>
      </c>
      <c r="BI208" s="156">
        <f t="shared" si="28"/>
        <v>0</v>
      </c>
      <c r="BJ208" s="14" t="s">
        <v>86</v>
      </c>
      <c r="BK208" s="156">
        <f t="shared" si="29"/>
        <v>0</v>
      </c>
      <c r="BL208" s="14" t="s">
        <v>245</v>
      </c>
      <c r="BM208" s="155" t="s">
        <v>871</v>
      </c>
    </row>
    <row r="209" spans="1:65" s="2" customFormat="1" ht="16.5" customHeight="1">
      <c r="A209" s="26"/>
      <c r="B209" s="143"/>
      <c r="C209" s="157" t="s">
        <v>495</v>
      </c>
      <c r="D209" s="157" t="s">
        <v>246</v>
      </c>
      <c r="E209" s="158" t="s">
        <v>1739</v>
      </c>
      <c r="F209" s="159" t="s">
        <v>1740</v>
      </c>
      <c r="G209" s="160" t="s">
        <v>299</v>
      </c>
      <c r="H209" s="161">
        <v>1</v>
      </c>
      <c r="I209" s="162"/>
      <c r="J209" s="162">
        <f t="shared" si="20"/>
        <v>0</v>
      </c>
      <c r="K209" s="163"/>
      <c r="L209" s="164"/>
      <c r="M209" s="165" t="s">
        <v>1</v>
      </c>
      <c r="N209" s="166" t="s">
        <v>39</v>
      </c>
      <c r="O209" s="153">
        <v>0</v>
      </c>
      <c r="P209" s="153">
        <f t="shared" si="21"/>
        <v>0</v>
      </c>
      <c r="Q209" s="153">
        <v>0</v>
      </c>
      <c r="R209" s="153">
        <f t="shared" si="22"/>
        <v>0</v>
      </c>
      <c r="S209" s="153">
        <v>0</v>
      </c>
      <c r="T209" s="154">
        <f t="shared" si="23"/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5" t="s">
        <v>313</v>
      </c>
      <c r="AT209" s="155" t="s">
        <v>246</v>
      </c>
      <c r="AU209" s="155" t="s">
        <v>80</v>
      </c>
      <c r="AY209" s="14" t="s">
        <v>182</v>
      </c>
      <c r="BE209" s="156">
        <f t="shared" si="24"/>
        <v>0</v>
      </c>
      <c r="BF209" s="156">
        <f t="shared" si="25"/>
        <v>0</v>
      </c>
      <c r="BG209" s="156">
        <f t="shared" si="26"/>
        <v>0</v>
      </c>
      <c r="BH209" s="156">
        <f t="shared" si="27"/>
        <v>0</v>
      </c>
      <c r="BI209" s="156">
        <f t="shared" si="28"/>
        <v>0</v>
      </c>
      <c r="BJ209" s="14" t="s">
        <v>86</v>
      </c>
      <c r="BK209" s="156">
        <f t="shared" si="29"/>
        <v>0</v>
      </c>
      <c r="BL209" s="14" t="s">
        <v>245</v>
      </c>
      <c r="BM209" s="155" t="s">
        <v>875</v>
      </c>
    </row>
    <row r="210" spans="1:65" s="2" customFormat="1" ht="16.5" customHeight="1">
      <c r="A210" s="26"/>
      <c r="B210" s="143"/>
      <c r="C210" s="157" t="s">
        <v>499</v>
      </c>
      <c r="D210" s="157" t="s">
        <v>246</v>
      </c>
      <c r="E210" s="158" t="s">
        <v>1741</v>
      </c>
      <c r="F210" s="159" t="s">
        <v>1742</v>
      </c>
      <c r="G210" s="160" t="s">
        <v>299</v>
      </c>
      <c r="H210" s="161">
        <v>4</v>
      </c>
      <c r="I210" s="162"/>
      <c r="J210" s="162">
        <f t="shared" si="20"/>
        <v>0</v>
      </c>
      <c r="K210" s="163"/>
      <c r="L210" s="164"/>
      <c r="M210" s="165" t="s">
        <v>1</v>
      </c>
      <c r="N210" s="166" t="s">
        <v>39</v>
      </c>
      <c r="O210" s="153">
        <v>0</v>
      </c>
      <c r="P210" s="153">
        <f t="shared" si="21"/>
        <v>0</v>
      </c>
      <c r="Q210" s="153">
        <v>0</v>
      </c>
      <c r="R210" s="153">
        <f t="shared" si="22"/>
        <v>0</v>
      </c>
      <c r="S210" s="153">
        <v>0</v>
      </c>
      <c r="T210" s="154">
        <f t="shared" si="23"/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5" t="s">
        <v>313</v>
      </c>
      <c r="AT210" s="155" t="s">
        <v>246</v>
      </c>
      <c r="AU210" s="155" t="s">
        <v>80</v>
      </c>
      <c r="AY210" s="14" t="s">
        <v>182</v>
      </c>
      <c r="BE210" s="156">
        <f t="shared" si="24"/>
        <v>0</v>
      </c>
      <c r="BF210" s="156">
        <f t="shared" si="25"/>
        <v>0</v>
      </c>
      <c r="BG210" s="156">
        <f t="shared" si="26"/>
        <v>0</v>
      </c>
      <c r="BH210" s="156">
        <f t="shared" si="27"/>
        <v>0</v>
      </c>
      <c r="BI210" s="156">
        <f t="shared" si="28"/>
        <v>0</v>
      </c>
      <c r="BJ210" s="14" t="s">
        <v>86</v>
      </c>
      <c r="BK210" s="156">
        <f t="shared" si="29"/>
        <v>0</v>
      </c>
      <c r="BL210" s="14" t="s">
        <v>245</v>
      </c>
      <c r="BM210" s="155" t="s">
        <v>883</v>
      </c>
    </row>
    <row r="211" spans="1:65" s="2" customFormat="1" ht="16.5" customHeight="1">
      <c r="A211" s="26"/>
      <c r="B211" s="143"/>
      <c r="C211" s="144" t="s">
        <v>503</v>
      </c>
      <c r="D211" s="144" t="s">
        <v>184</v>
      </c>
      <c r="E211" s="145" t="s">
        <v>1743</v>
      </c>
      <c r="F211" s="146" t="s">
        <v>1744</v>
      </c>
      <c r="G211" s="147" t="s">
        <v>299</v>
      </c>
      <c r="H211" s="148">
        <v>4</v>
      </c>
      <c r="I211" s="149"/>
      <c r="J211" s="149">
        <f t="shared" si="20"/>
        <v>0</v>
      </c>
      <c r="K211" s="150"/>
      <c r="L211" s="27"/>
      <c r="M211" s="151" t="s">
        <v>1</v>
      </c>
      <c r="N211" s="152" t="s">
        <v>39</v>
      </c>
      <c r="O211" s="153">
        <v>0</v>
      </c>
      <c r="P211" s="153">
        <f t="shared" si="21"/>
        <v>0</v>
      </c>
      <c r="Q211" s="153">
        <v>0</v>
      </c>
      <c r="R211" s="153">
        <f t="shared" si="22"/>
        <v>0</v>
      </c>
      <c r="S211" s="153">
        <v>0</v>
      </c>
      <c r="T211" s="154">
        <f t="shared" si="2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5" t="s">
        <v>245</v>
      </c>
      <c r="AT211" s="155" t="s">
        <v>184</v>
      </c>
      <c r="AU211" s="155" t="s">
        <v>80</v>
      </c>
      <c r="AY211" s="14" t="s">
        <v>182</v>
      </c>
      <c r="BE211" s="156">
        <f t="shared" si="24"/>
        <v>0</v>
      </c>
      <c r="BF211" s="156">
        <f t="shared" si="25"/>
        <v>0</v>
      </c>
      <c r="BG211" s="156">
        <f t="shared" si="26"/>
        <v>0</v>
      </c>
      <c r="BH211" s="156">
        <f t="shared" si="27"/>
        <v>0</v>
      </c>
      <c r="BI211" s="156">
        <f t="shared" si="28"/>
        <v>0</v>
      </c>
      <c r="BJ211" s="14" t="s">
        <v>86</v>
      </c>
      <c r="BK211" s="156">
        <f t="shared" si="29"/>
        <v>0</v>
      </c>
      <c r="BL211" s="14" t="s">
        <v>245</v>
      </c>
      <c r="BM211" s="155" t="s">
        <v>889</v>
      </c>
    </row>
    <row r="212" spans="1:65" s="2" customFormat="1" ht="24" customHeight="1">
      <c r="A212" s="26"/>
      <c r="B212" s="143"/>
      <c r="C212" s="144" t="s">
        <v>507</v>
      </c>
      <c r="D212" s="144" t="s">
        <v>184</v>
      </c>
      <c r="E212" s="145" t="s">
        <v>1745</v>
      </c>
      <c r="F212" s="146" t="s">
        <v>1746</v>
      </c>
      <c r="G212" s="147" t="s">
        <v>835</v>
      </c>
      <c r="H212" s="148">
        <v>0.3</v>
      </c>
      <c r="I212" s="149"/>
      <c r="J212" s="149">
        <f t="shared" si="20"/>
        <v>0</v>
      </c>
      <c r="K212" s="150"/>
      <c r="L212" s="27"/>
      <c r="M212" s="151" t="s">
        <v>1</v>
      </c>
      <c r="N212" s="152" t="s">
        <v>39</v>
      </c>
      <c r="O212" s="153">
        <v>0</v>
      </c>
      <c r="P212" s="153">
        <f t="shared" si="21"/>
        <v>0</v>
      </c>
      <c r="Q212" s="153">
        <v>0</v>
      </c>
      <c r="R212" s="153">
        <f t="shared" si="22"/>
        <v>0</v>
      </c>
      <c r="S212" s="153">
        <v>0</v>
      </c>
      <c r="T212" s="154">
        <f t="shared" si="2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5" t="s">
        <v>245</v>
      </c>
      <c r="AT212" s="155" t="s">
        <v>184</v>
      </c>
      <c r="AU212" s="155" t="s">
        <v>80</v>
      </c>
      <c r="AY212" s="14" t="s">
        <v>182</v>
      </c>
      <c r="BE212" s="156">
        <f t="shared" si="24"/>
        <v>0</v>
      </c>
      <c r="BF212" s="156">
        <f t="shared" si="25"/>
        <v>0</v>
      </c>
      <c r="BG212" s="156">
        <f t="shared" si="26"/>
        <v>0</v>
      </c>
      <c r="BH212" s="156">
        <f t="shared" si="27"/>
        <v>0</v>
      </c>
      <c r="BI212" s="156">
        <f t="shared" si="28"/>
        <v>0</v>
      </c>
      <c r="BJ212" s="14" t="s">
        <v>86</v>
      </c>
      <c r="BK212" s="156">
        <f t="shared" si="29"/>
        <v>0</v>
      </c>
      <c r="BL212" s="14" t="s">
        <v>245</v>
      </c>
      <c r="BM212" s="155" t="s">
        <v>895</v>
      </c>
    </row>
    <row r="213" spans="1:65" s="2" customFormat="1" ht="24" customHeight="1">
      <c r="A213" s="26"/>
      <c r="B213" s="143"/>
      <c r="C213" s="144" t="s">
        <v>511</v>
      </c>
      <c r="D213" s="144" t="s">
        <v>184</v>
      </c>
      <c r="E213" s="145" t="s">
        <v>1747</v>
      </c>
      <c r="F213" s="146" t="s">
        <v>1626</v>
      </c>
      <c r="G213" s="147" t="s">
        <v>835</v>
      </c>
      <c r="H213" s="148">
        <v>0.3</v>
      </c>
      <c r="I213" s="149"/>
      <c r="J213" s="149">
        <f t="shared" si="20"/>
        <v>0</v>
      </c>
      <c r="K213" s="150"/>
      <c r="L213" s="27"/>
      <c r="M213" s="151" t="s">
        <v>1</v>
      </c>
      <c r="N213" s="152" t="s">
        <v>39</v>
      </c>
      <c r="O213" s="153">
        <v>0</v>
      </c>
      <c r="P213" s="153">
        <f t="shared" si="21"/>
        <v>0</v>
      </c>
      <c r="Q213" s="153">
        <v>0</v>
      </c>
      <c r="R213" s="153">
        <f t="shared" si="22"/>
        <v>0</v>
      </c>
      <c r="S213" s="153">
        <v>0</v>
      </c>
      <c r="T213" s="154">
        <f t="shared" si="2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5" t="s">
        <v>245</v>
      </c>
      <c r="AT213" s="155" t="s">
        <v>184</v>
      </c>
      <c r="AU213" s="155" t="s">
        <v>80</v>
      </c>
      <c r="AY213" s="14" t="s">
        <v>182</v>
      </c>
      <c r="BE213" s="156">
        <f t="shared" si="24"/>
        <v>0</v>
      </c>
      <c r="BF213" s="156">
        <f t="shared" si="25"/>
        <v>0</v>
      </c>
      <c r="BG213" s="156">
        <f t="shared" si="26"/>
        <v>0</v>
      </c>
      <c r="BH213" s="156">
        <f t="shared" si="27"/>
        <v>0</v>
      </c>
      <c r="BI213" s="156">
        <f t="shared" si="28"/>
        <v>0</v>
      </c>
      <c r="BJ213" s="14" t="s">
        <v>86</v>
      </c>
      <c r="BK213" s="156">
        <f t="shared" si="29"/>
        <v>0</v>
      </c>
      <c r="BL213" s="14" t="s">
        <v>245</v>
      </c>
      <c r="BM213" s="155" t="s">
        <v>903</v>
      </c>
    </row>
    <row r="214" spans="1:65" s="12" customFormat="1" ht="25.9" customHeight="1">
      <c r="B214" s="131"/>
      <c r="D214" s="132" t="s">
        <v>72</v>
      </c>
      <c r="E214" s="133" t="s">
        <v>1553</v>
      </c>
      <c r="F214" s="133" t="s">
        <v>1748</v>
      </c>
      <c r="J214" s="134">
        <f>BK214</f>
        <v>0</v>
      </c>
      <c r="L214" s="131"/>
      <c r="M214" s="135"/>
      <c r="N214" s="136"/>
      <c r="O214" s="136"/>
      <c r="P214" s="137">
        <f>SUM(P215:P222)</f>
        <v>0</v>
      </c>
      <c r="Q214" s="136"/>
      <c r="R214" s="137">
        <f>SUM(R215:R222)</f>
        <v>0</v>
      </c>
      <c r="S214" s="136"/>
      <c r="T214" s="138">
        <f>SUM(T215:T222)</f>
        <v>0</v>
      </c>
      <c r="AR214" s="132" t="s">
        <v>86</v>
      </c>
      <c r="AT214" s="139" t="s">
        <v>72</v>
      </c>
      <c r="AU214" s="139" t="s">
        <v>73</v>
      </c>
      <c r="AY214" s="132" t="s">
        <v>182</v>
      </c>
      <c r="BK214" s="140">
        <f>SUM(BK215:BK222)</f>
        <v>0</v>
      </c>
    </row>
    <row r="215" spans="1:65" s="2" customFormat="1" ht="16.5" customHeight="1">
      <c r="A215" s="26"/>
      <c r="B215" s="143"/>
      <c r="C215" s="157" t="s">
        <v>516</v>
      </c>
      <c r="D215" s="157" t="s">
        <v>246</v>
      </c>
      <c r="E215" s="158" t="s">
        <v>1749</v>
      </c>
      <c r="F215" s="159" t="s">
        <v>1750</v>
      </c>
      <c r="G215" s="160" t="s">
        <v>198</v>
      </c>
      <c r="H215" s="161">
        <v>28.5</v>
      </c>
      <c r="I215" s="162"/>
      <c r="J215" s="162">
        <f t="shared" ref="J215:J222" si="30">ROUND(I215*H215,2)</f>
        <v>0</v>
      </c>
      <c r="K215" s="163"/>
      <c r="L215" s="164"/>
      <c r="M215" s="165" t="s">
        <v>1</v>
      </c>
      <c r="N215" s="166" t="s">
        <v>39</v>
      </c>
      <c r="O215" s="153">
        <v>0</v>
      </c>
      <c r="P215" s="153">
        <f t="shared" ref="P215:P222" si="31">O215*H215</f>
        <v>0</v>
      </c>
      <c r="Q215" s="153">
        <v>0</v>
      </c>
      <c r="R215" s="153">
        <f t="shared" ref="R215:R222" si="32">Q215*H215</f>
        <v>0</v>
      </c>
      <c r="S215" s="153">
        <v>0</v>
      </c>
      <c r="T215" s="154">
        <f t="shared" ref="T215:T222" si="33">S215*H215</f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5" t="s">
        <v>313</v>
      </c>
      <c r="AT215" s="155" t="s">
        <v>246</v>
      </c>
      <c r="AU215" s="155" t="s">
        <v>80</v>
      </c>
      <c r="AY215" s="14" t="s">
        <v>182</v>
      </c>
      <c r="BE215" s="156">
        <f t="shared" ref="BE215:BE222" si="34">IF(N215="základná",J215,0)</f>
        <v>0</v>
      </c>
      <c r="BF215" s="156">
        <f t="shared" ref="BF215:BF222" si="35">IF(N215="znížená",J215,0)</f>
        <v>0</v>
      </c>
      <c r="BG215" s="156">
        <f t="shared" ref="BG215:BG222" si="36">IF(N215="zákl. prenesená",J215,0)</f>
        <v>0</v>
      </c>
      <c r="BH215" s="156">
        <f t="shared" ref="BH215:BH222" si="37">IF(N215="zníž. prenesená",J215,0)</f>
        <v>0</v>
      </c>
      <c r="BI215" s="156">
        <f t="shared" ref="BI215:BI222" si="38">IF(N215="nulová",J215,0)</f>
        <v>0</v>
      </c>
      <c r="BJ215" s="14" t="s">
        <v>86</v>
      </c>
      <c r="BK215" s="156">
        <f t="shared" ref="BK215:BK222" si="39">ROUND(I215*H215,2)</f>
        <v>0</v>
      </c>
      <c r="BL215" s="14" t="s">
        <v>245</v>
      </c>
      <c r="BM215" s="155" t="s">
        <v>913</v>
      </c>
    </row>
    <row r="216" spans="1:65" s="2" customFormat="1" ht="16.5" customHeight="1">
      <c r="A216" s="26"/>
      <c r="B216" s="143"/>
      <c r="C216" s="157" t="s">
        <v>520</v>
      </c>
      <c r="D216" s="157" t="s">
        <v>246</v>
      </c>
      <c r="E216" s="158" t="s">
        <v>1751</v>
      </c>
      <c r="F216" s="159" t="s">
        <v>1752</v>
      </c>
      <c r="G216" s="160" t="s">
        <v>198</v>
      </c>
      <c r="H216" s="161">
        <v>17</v>
      </c>
      <c r="I216" s="162"/>
      <c r="J216" s="162">
        <f t="shared" si="30"/>
        <v>0</v>
      </c>
      <c r="K216" s="163"/>
      <c r="L216" s="164"/>
      <c r="M216" s="165" t="s">
        <v>1</v>
      </c>
      <c r="N216" s="166" t="s">
        <v>39</v>
      </c>
      <c r="O216" s="153">
        <v>0</v>
      </c>
      <c r="P216" s="153">
        <f t="shared" si="31"/>
        <v>0</v>
      </c>
      <c r="Q216" s="153">
        <v>0</v>
      </c>
      <c r="R216" s="153">
        <f t="shared" si="32"/>
        <v>0</v>
      </c>
      <c r="S216" s="153">
        <v>0</v>
      </c>
      <c r="T216" s="154">
        <f t="shared" si="3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5" t="s">
        <v>313</v>
      </c>
      <c r="AT216" s="155" t="s">
        <v>246</v>
      </c>
      <c r="AU216" s="155" t="s">
        <v>80</v>
      </c>
      <c r="AY216" s="14" t="s">
        <v>182</v>
      </c>
      <c r="BE216" s="156">
        <f t="shared" si="34"/>
        <v>0</v>
      </c>
      <c r="BF216" s="156">
        <f t="shared" si="35"/>
        <v>0</v>
      </c>
      <c r="BG216" s="156">
        <f t="shared" si="36"/>
        <v>0</v>
      </c>
      <c r="BH216" s="156">
        <f t="shared" si="37"/>
        <v>0</v>
      </c>
      <c r="BI216" s="156">
        <f t="shared" si="38"/>
        <v>0</v>
      </c>
      <c r="BJ216" s="14" t="s">
        <v>86</v>
      </c>
      <c r="BK216" s="156">
        <f t="shared" si="39"/>
        <v>0</v>
      </c>
      <c r="BL216" s="14" t="s">
        <v>245</v>
      </c>
      <c r="BM216" s="155" t="s">
        <v>919</v>
      </c>
    </row>
    <row r="217" spans="1:65" s="2" customFormat="1" ht="16.5" customHeight="1">
      <c r="A217" s="26"/>
      <c r="B217" s="143"/>
      <c r="C217" s="157" t="s">
        <v>524</v>
      </c>
      <c r="D217" s="157" t="s">
        <v>246</v>
      </c>
      <c r="E217" s="158" t="s">
        <v>1753</v>
      </c>
      <c r="F217" s="159" t="s">
        <v>1754</v>
      </c>
      <c r="G217" s="160" t="s">
        <v>198</v>
      </c>
      <c r="H217" s="161">
        <v>45</v>
      </c>
      <c r="I217" s="162"/>
      <c r="J217" s="162">
        <f t="shared" si="30"/>
        <v>0</v>
      </c>
      <c r="K217" s="163"/>
      <c r="L217" s="164"/>
      <c r="M217" s="165" t="s">
        <v>1</v>
      </c>
      <c r="N217" s="166" t="s">
        <v>39</v>
      </c>
      <c r="O217" s="153">
        <v>0</v>
      </c>
      <c r="P217" s="153">
        <f t="shared" si="31"/>
        <v>0</v>
      </c>
      <c r="Q217" s="153">
        <v>0</v>
      </c>
      <c r="R217" s="153">
        <f t="shared" si="32"/>
        <v>0</v>
      </c>
      <c r="S217" s="153">
        <v>0</v>
      </c>
      <c r="T217" s="154">
        <f t="shared" si="33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55" t="s">
        <v>313</v>
      </c>
      <c r="AT217" s="155" t="s">
        <v>246</v>
      </c>
      <c r="AU217" s="155" t="s">
        <v>80</v>
      </c>
      <c r="AY217" s="14" t="s">
        <v>182</v>
      </c>
      <c r="BE217" s="156">
        <f t="shared" si="34"/>
        <v>0</v>
      </c>
      <c r="BF217" s="156">
        <f t="shared" si="35"/>
        <v>0</v>
      </c>
      <c r="BG217" s="156">
        <f t="shared" si="36"/>
        <v>0</v>
      </c>
      <c r="BH217" s="156">
        <f t="shared" si="37"/>
        <v>0</v>
      </c>
      <c r="BI217" s="156">
        <f t="shared" si="38"/>
        <v>0</v>
      </c>
      <c r="BJ217" s="14" t="s">
        <v>86</v>
      </c>
      <c r="BK217" s="156">
        <f t="shared" si="39"/>
        <v>0</v>
      </c>
      <c r="BL217" s="14" t="s">
        <v>245</v>
      </c>
      <c r="BM217" s="155" t="s">
        <v>927</v>
      </c>
    </row>
    <row r="218" spans="1:65" s="2" customFormat="1" ht="16.5" customHeight="1">
      <c r="A218" s="26"/>
      <c r="B218" s="143"/>
      <c r="C218" s="157" t="s">
        <v>528</v>
      </c>
      <c r="D218" s="157" t="s">
        <v>246</v>
      </c>
      <c r="E218" s="158" t="s">
        <v>1755</v>
      </c>
      <c r="F218" s="159" t="s">
        <v>1756</v>
      </c>
      <c r="G218" s="160" t="s">
        <v>198</v>
      </c>
      <c r="H218" s="161">
        <v>37</v>
      </c>
      <c r="I218" s="162"/>
      <c r="J218" s="162">
        <f t="shared" si="30"/>
        <v>0</v>
      </c>
      <c r="K218" s="163"/>
      <c r="L218" s="164"/>
      <c r="M218" s="165" t="s">
        <v>1</v>
      </c>
      <c r="N218" s="166" t="s">
        <v>39</v>
      </c>
      <c r="O218" s="153">
        <v>0</v>
      </c>
      <c r="P218" s="153">
        <f t="shared" si="31"/>
        <v>0</v>
      </c>
      <c r="Q218" s="153">
        <v>0</v>
      </c>
      <c r="R218" s="153">
        <f t="shared" si="32"/>
        <v>0</v>
      </c>
      <c r="S218" s="153">
        <v>0</v>
      </c>
      <c r="T218" s="154">
        <f t="shared" si="33"/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5" t="s">
        <v>313</v>
      </c>
      <c r="AT218" s="155" t="s">
        <v>246</v>
      </c>
      <c r="AU218" s="155" t="s">
        <v>80</v>
      </c>
      <c r="AY218" s="14" t="s">
        <v>182</v>
      </c>
      <c r="BE218" s="156">
        <f t="shared" si="34"/>
        <v>0</v>
      </c>
      <c r="BF218" s="156">
        <f t="shared" si="35"/>
        <v>0</v>
      </c>
      <c r="BG218" s="156">
        <f t="shared" si="36"/>
        <v>0</v>
      </c>
      <c r="BH218" s="156">
        <f t="shared" si="37"/>
        <v>0</v>
      </c>
      <c r="BI218" s="156">
        <f t="shared" si="38"/>
        <v>0</v>
      </c>
      <c r="BJ218" s="14" t="s">
        <v>86</v>
      </c>
      <c r="BK218" s="156">
        <f t="shared" si="39"/>
        <v>0</v>
      </c>
      <c r="BL218" s="14" t="s">
        <v>245</v>
      </c>
      <c r="BM218" s="155" t="s">
        <v>935</v>
      </c>
    </row>
    <row r="219" spans="1:65" s="2" customFormat="1" ht="16.5" customHeight="1">
      <c r="A219" s="26"/>
      <c r="B219" s="143"/>
      <c r="C219" s="157" t="s">
        <v>532</v>
      </c>
      <c r="D219" s="157" t="s">
        <v>246</v>
      </c>
      <c r="E219" s="158" t="s">
        <v>1757</v>
      </c>
      <c r="F219" s="159" t="s">
        <v>1758</v>
      </c>
      <c r="G219" s="160" t="s">
        <v>198</v>
      </c>
      <c r="H219" s="161">
        <v>3</v>
      </c>
      <c r="I219" s="162"/>
      <c r="J219" s="162">
        <f t="shared" si="30"/>
        <v>0</v>
      </c>
      <c r="K219" s="163"/>
      <c r="L219" s="164"/>
      <c r="M219" s="165" t="s">
        <v>1</v>
      </c>
      <c r="N219" s="166" t="s">
        <v>39</v>
      </c>
      <c r="O219" s="153">
        <v>0</v>
      </c>
      <c r="P219" s="153">
        <f t="shared" si="31"/>
        <v>0</v>
      </c>
      <c r="Q219" s="153">
        <v>0</v>
      </c>
      <c r="R219" s="153">
        <f t="shared" si="32"/>
        <v>0</v>
      </c>
      <c r="S219" s="153">
        <v>0</v>
      </c>
      <c r="T219" s="154">
        <f t="shared" si="33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5" t="s">
        <v>313</v>
      </c>
      <c r="AT219" s="155" t="s">
        <v>246</v>
      </c>
      <c r="AU219" s="155" t="s">
        <v>80</v>
      </c>
      <c r="AY219" s="14" t="s">
        <v>182</v>
      </c>
      <c r="BE219" s="156">
        <f t="shared" si="34"/>
        <v>0</v>
      </c>
      <c r="BF219" s="156">
        <f t="shared" si="35"/>
        <v>0</v>
      </c>
      <c r="BG219" s="156">
        <f t="shared" si="36"/>
        <v>0</v>
      </c>
      <c r="BH219" s="156">
        <f t="shared" si="37"/>
        <v>0</v>
      </c>
      <c r="BI219" s="156">
        <f t="shared" si="38"/>
        <v>0</v>
      </c>
      <c r="BJ219" s="14" t="s">
        <v>86</v>
      </c>
      <c r="BK219" s="156">
        <f t="shared" si="39"/>
        <v>0</v>
      </c>
      <c r="BL219" s="14" t="s">
        <v>245</v>
      </c>
      <c r="BM219" s="155" t="s">
        <v>943</v>
      </c>
    </row>
    <row r="220" spans="1:65" s="2" customFormat="1" ht="16.5" customHeight="1">
      <c r="A220" s="26"/>
      <c r="B220" s="143"/>
      <c r="C220" s="157" t="s">
        <v>536</v>
      </c>
      <c r="D220" s="157" t="s">
        <v>246</v>
      </c>
      <c r="E220" s="158" t="s">
        <v>1755</v>
      </c>
      <c r="F220" s="159" t="s">
        <v>1756</v>
      </c>
      <c r="G220" s="160" t="s">
        <v>198</v>
      </c>
      <c r="H220" s="161">
        <v>44</v>
      </c>
      <c r="I220" s="162"/>
      <c r="J220" s="162">
        <f t="shared" si="30"/>
        <v>0</v>
      </c>
      <c r="K220" s="163"/>
      <c r="L220" s="164"/>
      <c r="M220" s="165" t="s">
        <v>1</v>
      </c>
      <c r="N220" s="166" t="s">
        <v>39</v>
      </c>
      <c r="O220" s="153">
        <v>0</v>
      </c>
      <c r="P220" s="153">
        <f t="shared" si="31"/>
        <v>0</v>
      </c>
      <c r="Q220" s="153">
        <v>0</v>
      </c>
      <c r="R220" s="153">
        <f t="shared" si="32"/>
        <v>0</v>
      </c>
      <c r="S220" s="153">
        <v>0</v>
      </c>
      <c r="T220" s="154">
        <f t="shared" si="3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5" t="s">
        <v>313</v>
      </c>
      <c r="AT220" s="155" t="s">
        <v>246</v>
      </c>
      <c r="AU220" s="155" t="s">
        <v>80</v>
      </c>
      <c r="AY220" s="14" t="s">
        <v>182</v>
      </c>
      <c r="BE220" s="156">
        <f t="shared" si="34"/>
        <v>0</v>
      </c>
      <c r="BF220" s="156">
        <f t="shared" si="35"/>
        <v>0</v>
      </c>
      <c r="BG220" s="156">
        <f t="shared" si="36"/>
        <v>0</v>
      </c>
      <c r="BH220" s="156">
        <f t="shared" si="37"/>
        <v>0</v>
      </c>
      <c r="BI220" s="156">
        <f t="shared" si="38"/>
        <v>0</v>
      </c>
      <c r="BJ220" s="14" t="s">
        <v>86</v>
      </c>
      <c r="BK220" s="156">
        <f t="shared" si="39"/>
        <v>0</v>
      </c>
      <c r="BL220" s="14" t="s">
        <v>245</v>
      </c>
      <c r="BM220" s="155" t="s">
        <v>951</v>
      </c>
    </row>
    <row r="221" spans="1:65" s="2" customFormat="1" ht="24" customHeight="1">
      <c r="A221" s="26"/>
      <c r="B221" s="143"/>
      <c r="C221" s="144" t="s">
        <v>540</v>
      </c>
      <c r="D221" s="144" t="s">
        <v>184</v>
      </c>
      <c r="E221" s="145" t="s">
        <v>1759</v>
      </c>
      <c r="F221" s="146" t="s">
        <v>1760</v>
      </c>
      <c r="G221" s="147" t="s">
        <v>198</v>
      </c>
      <c r="H221" s="148">
        <v>127.5</v>
      </c>
      <c r="I221" s="149"/>
      <c r="J221" s="149">
        <f t="shared" si="30"/>
        <v>0</v>
      </c>
      <c r="K221" s="150"/>
      <c r="L221" s="27"/>
      <c r="M221" s="151" t="s">
        <v>1</v>
      </c>
      <c r="N221" s="152" t="s">
        <v>39</v>
      </c>
      <c r="O221" s="153">
        <v>0</v>
      </c>
      <c r="P221" s="153">
        <f t="shared" si="31"/>
        <v>0</v>
      </c>
      <c r="Q221" s="153">
        <v>0</v>
      </c>
      <c r="R221" s="153">
        <f t="shared" si="32"/>
        <v>0</v>
      </c>
      <c r="S221" s="153">
        <v>0</v>
      </c>
      <c r="T221" s="154">
        <f t="shared" si="33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5" t="s">
        <v>245</v>
      </c>
      <c r="AT221" s="155" t="s">
        <v>184</v>
      </c>
      <c r="AU221" s="155" t="s">
        <v>80</v>
      </c>
      <c r="AY221" s="14" t="s">
        <v>182</v>
      </c>
      <c r="BE221" s="156">
        <f t="shared" si="34"/>
        <v>0</v>
      </c>
      <c r="BF221" s="156">
        <f t="shared" si="35"/>
        <v>0</v>
      </c>
      <c r="BG221" s="156">
        <f t="shared" si="36"/>
        <v>0</v>
      </c>
      <c r="BH221" s="156">
        <f t="shared" si="37"/>
        <v>0</v>
      </c>
      <c r="BI221" s="156">
        <f t="shared" si="38"/>
        <v>0</v>
      </c>
      <c r="BJ221" s="14" t="s">
        <v>86</v>
      </c>
      <c r="BK221" s="156">
        <f t="shared" si="39"/>
        <v>0</v>
      </c>
      <c r="BL221" s="14" t="s">
        <v>245</v>
      </c>
      <c r="BM221" s="155" t="s">
        <v>959</v>
      </c>
    </row>
    <row r="222" spans="1:65" s="2" customFormat="1" ht="24" customHeight="1">
      <c r="A222" s="26"/>
      <c r="B222" s="143"/>
      <c r="C222" s="144" t="s">
        <v>548</v>
      </c>
      <c r="D222" s="144" t="s">
        <v>184</v>
      </c>
      <c r="E222" s="145" t="s">
        <v>1761</v>
      </c>
      <c r="F222" s="146" t="s">
        <v>1762</v>
      </c>
      <c r="G222" s="147" t="s">
        <v>198</v>
      </c>
      <c r="H222" s="148">
        <v>47</v>
      </c>
      <c r="I222" s="149"/>
      <c r="J222" s="149">
        <f t="shared" si="30"/>
        <v>0</v>
      </c>
      <c r="K222" s="150"/>
      <c r="L222" s="27"/>
      <c r="M222" s="151" t="s">
        <v>1</v>
      </c>
      <c r="N222" s="152" t="s">
        <v>39</v>
      </c>
      <c r="O222" s="153">
        <v>0</v>
      </c>
      <c r="P222" s="153">
        <f t="shared" si="31"/>
        <v>0</v>
      </c>
      <c r="Q222" s="153">
        <v>0</v>
      </c>
      <c r="R222" s="153">
        <f t="shared" si="32"/>
        <v>0</v>
      </c>
      <c r="S222" s="153">
        <v>0</v>
      </c>
      <c r="T222" s="154">
        <f t="shared" si="33"/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155" t="s">
        <v>245</v>
      </c>
      <c r="AT222" s="155" t="s">
        <v>184</v>
      </c>
      <c r="AU222" s="155" t="s">
        <v>80</v>
      </c>
      <c r="AY222" s="14" t="s">
        <v>182</v>
      </c>
      <c r="BE222" s="156">
        <f t="shared" si="34"/>
        <v>0</v>
      </c>
      <c r="BF222" s="156">
        <f t="shared" si="35"/>
        <v>0</v>
      </c>
      <c r="BG222" s="156">
        <f t="shared" si="36"/>
        <v>0</v>
      </c>
      <c r="BH222" s="156">
        <f t="shared" si="37"/>
        <v>0</v>
      </c>
      <c r="BI222" s="156">
        <f t="shared" si="38"/>
        <v>0</v>
      </c>
      <c r="BJ222" s="14" t="s">
        <v>86</v>
      </c>
      <c r="BK222" s="156">
        <f t="shared" si="39"/>
        <v>0</v>
      </c>
      <c r="BL222" s="14" t="s">
        <v>245</v>
      </c>
      <c r="BM222" s="155" t="s">
        <v>1763</v>
      </c>
    </row>
    <row r="223" spans="1:65" s="12" customFormat="1" ht="25.9" customHeight="1">
      <c r="B223" s="131"/>
      <c r="D223" s="132" t="s">
        <v>72</v>
      </c>
      <c r="E223" s="133" t="s">
        <v>1577</v>
      </c>
      <c r="F223" s="133" t="s">
        <v>1764</v>
      </c>
      <c r="J223" s="134">
        <f>BK223</f>
        <v>0</v>
      </c>
      <c r="L223" s="131"/>
      <c r="M223" s="135"/>
      <c r="N223" s="136"/>
      <c r="O223" s="136"/>
      <c r="P223" s="137">
        <f>SUM(P224:P225)</f>
        <v>0</v>
      </c>
      <c r="Q223" s="136"/>
      <c r="R223" s="137">
        <f>SUM(R224:R225)</f>
        <v>0</v>
      </c>
      <c r="S223" s="136"/>
      <c r="T223" s="138">
        <f>SUM(T224:T225)</f>
        <v>0</v>
      </c>
      <c r="AR223" s="132" t="s">
        <v>86</v>
      </c>
      <c r="AT223" s="139" t="s">
        <v>72</v>
      </c>
      <c r="AU223" s="139" t="s">
        <v>73</v>
      </c>
      <c r="AY223" s="132" t="s">
        <v>182</v>
      </c>
      <c r="BK223" s="140">
        <f>SUM(BK224:BK225)</f>
        <v>0</v>
      </c>
    </row>
    <row r="224" spans="1:65" s="2" customFormat="1" ht="16.5" customHeight="1">
      <c r="A224" s="26"/>
      <c r="B224" s="143"/>
      <c r="C224" s="144" t="s">
        <v>544</v>
      </c>
      <c r="D224" s="144" t="s">
        <v>184</v>
      </c>
      <c r="E224" s="145" t="s">
        <v>1765</v>
      </c>
      <c r="F224" s="146" t="s">
        <v>1766</v>
      </c>
      <c r="G224" s="147" t="s">
        <v>299</v>
      </c>
      <c r="H224" s="148">
        <v>1</v>
      </c>
      <c r="I224" s="149"/>
      <c r="J224" s="149">
        <f>ROUND(I224*H224,2)</f>
        <v>0</v>
      </c>
      <c r="K224" s="150"/>
      <c r="L224" s="27"/>
      <c r="M224" s="151" t="s">
        <v>1</v>
      </c>
      <c r="N224" s="152" t="s">
        <v>39</v>
      </c>
      <c r="O224" s="153">
        <v>0</v>
      </c>
      <c r="P224" s="153">
        <f>O224*H224</f>
        <v>0</v>
      </c>
      <c r="Q224" s="153">
        <v>0</v>
      </c>
      <c r="R224" s="153">
        <f>Q224*H224</f>
        <v>0</v>
      </c>
      <c r="S224" s="153">
        <v>0</v>
      </c>
      <c r="T224" s="154">
        <f>S224*H224</f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5" t="s">
        <v>245</v>
      </c>
      <c r="AT224" s="155" t="s">
        <v>184</v>
      </c>
      <c r="AU224" s="155" t="s">
        <v>80</v>
      </c>
      <c r="AY224" s="14" t="s">
        <v>182</v>
      </c>
      <c r="BE224" s="156">
        <f>IF(N224="základná",J224,0)</f>
        <v>0</v>
      </c>
      <c r="BF224" s="156">
        <f>IF(N224="znížená",J224,0)</f>
        <v>0</v>
      </c>
      <c r="BG224" s="156">
        <f>IF(N224="zákl. prenesená",J224,0)</f>
        <v>0</v>
      </c>
      <c r="BH224" s="156">
        <f>IF(N224="zníž. prenesená",J224,0)</f>
        <v>0</v>
      </c>
      <c r="BI224" s="156">
        <f>IF(N224="nulová",J224,0)</f>
        <v>0</v>
      </c>
      <c r="BJ224" s="14" t="s">
        <v>86</v>
      </c>
      <c r="BK224" s="156">
        <f>ROUND(I224*H224,2)</f>
        <v>0</v>
      </c>
      <c r="BL224" s="14" t="s">
        <v>245</v>
      </c>
      <c r="BM224" s="155" t="s">
        <v>967</v>
      </c>
    </row>
    <row r="225" spans="1:65" s="2" customFormat="1" ht="16.5" customHeight="1">
      <c r="A225" s="26"/>
      <c r="B225" s="143"/>
      <c r="C225" s="144" t="s">
        <v>552</v>
      </c>
      <c r="D225" s="144" t="s">
        <v>184</v>
      </c>
      <c r="E225" s="145" t="s">
        <v>1767</v>
      </c>
      <c r="F225" s="146" t="s">
        <v>1768</v>
      </c>
      <c r="G225" s="147" t="s">
        <v>299</v>
      </c>
      <c r="H225" s="148">
        <v>1</v>
      </c>
      <c r="I225" s="149"/>
      <c r="J225" s="149">
        <f>ROUND(I225*H225,2)</f>
        <v>0</v>
      </c>
      <c r="K225" s="150"/>
      <c r="L225" s="27"/>
      <c r="M225" s="167" t="s">
        <v>1</v>
      </c>
      <c r="N225" s="168" t="s">
        <v>39</v>
      </c>
      <c r="O225" s="169">
        <v>0</v>
      </c>
      <c r="P225" s="169">
        <f>O225*H225</f>
        <v>0</v>
      </c>
      <c r="Q225" s="169">
        <v>0</v>
      </c>
      <c r="R225" s="169">
        <f>Q225*H225</f>
        <v>0</v>
      </c>
      <c r="S225" s="169">
        <v>0</v>
      </c>
      <c r="T225" s="170">
        <f>S225*H225</f>
        <v>0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55" t="s">
        <v>245</v>
      </c>
      <c r="AT225" s="155" t="s">
        <v>184</v>
      </c>
      <c r="AU225" s="155" t="s">
        <v>80</v>
      </c>
      <c r="AY225" s="14" t="s">
        <v>182</v>
      </c>
      <c r="BE225" s="156">
        <f>IF(N225="základná",J225,0)</f>
        <v>0</v>
      </c>
      <c r="BF225" s="156">
        <f>IF(N225="znížená",J225,0)</f>
        <v>0</v>
      </c>
      <c r="BG225" s="156">
        <f>IF(N225="zákl. prenesená",J225,0)</f>
        <v>0</v>
      </c>
      <c r="BH225" s="156">
        <f>IF(N225="zníž. prenesená",J225,0)</f>
        <v>0</v>
      </c>
      <c r="BI225" s="156">
        <f>IF(N225="nulová",J225,0)</f>
        <v>0</v>
      </c>
      <c r="BJ225" s="14" t="s">
        <v>86</v>
      </c>
      <c r="BK225" s="156">
        <f>ROUND(I225*H225,2)</f>
        <v>0</v>
      </c>
      <c r="BL225" s="14" t="s">
        <v>245</v>
      </c>
      <c r="BM225" s="155" t="s">
        <v>1769</v>
      </c>
    </row>
    <row r="226" spans="1:65" s="2" customFormat="1" ht="6.95" customHeight="1">
      <c r="A226" s="26"/>
      <c r="B226" s="41"/>
      <c r="C226" s="42"/>
      <c r="D226" s="42"/>
      <c r="E226" s="42"/>
      <c r="F226" s="42"/>
      <c r="G226" s="42"/>
      <c r="H226" s="42"/>
      <c r="I226" s="42"/>
      <c r="J226" s="42"/>
      <c r="K226" s="42"/>
      <c r="L226" s="27"/>
      <c r="M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</row>
  </sheetData>
  <autoFilter ref="C128:K225"/>
  <mergeCells count="15">
    <mergeCell ref="E115:H115"/>
    <mergeCell ref="E119:H119"/>
    <mergeCell ref="E117:H117"/>
    <mergeCell ref="E121:H121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69"/>
  <sheetViews>
    <sheetView showGridLines="0" topLeftCell="A110" workbookViewId="0">
      <selection activeCell="I130" sqref="I130:I16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191" t="s">
        <v>5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4" t="s">
        <v>100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6" s="1" customFormat="1" ht="12" customHeight="1">
      <c r="B8" s="17"/>
      <c r="D8" s="23" t="s">
        <v>132</v>
      </c>
      <c r="L8" s="17"/>
    </row>
    <row r="9" spans="1:46" s="2" customFormat="1" ht="16.5" customHeight="1">
      <c r="A9" s="26"/>
      <c r="B9" s="27"/>
      <c r="C9" s="26"/>
      <c r="D9" s="26"/>
      <c r="E9" s="226" t="s">
        <v>133</v>
      </c>
      <c r="F9" s="225"/>
      <c r="G9" s="225"/>
      <c r="H9" s="22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209" t="s">
        <v>1770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26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88" t="str">
        <f>'Rekapitulácia stavby'!E14</f>
        <v xml:space="preserve"> </v>
      </c>
      <c r="F20" s="188"/>
      <c r="G20" s="188"/>
      <c r="H20" s="188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1771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>Ing.Ivana Brecková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192" t="s">
        <v>1</v>
      </c>
      <c r="F29" s="192"/>
      <c r="G29" s="192"/>
      <c r="H29" s="192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ROUND(J128,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ROUND((SUM(BE128:BE168)),  2)</f>
        <v>0</v>
      </c>
      <c r="G35" s="26"/>
      <c r="H35" s="26"/>
      <c r="I35" s="100">
        <v>0.2</v>
      </c>
      <c r="J35" s="99">
        <f>ROUND(((SUM(BE128:BE168))*I35),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39</v>
      </c>
      <c r="F36" s="99">
        <f>ROUND((SUM(BF128:BF168)),  2)</f>
        <v>0</v>
      </c>
      <c r="G36" s="26"/>
      <c r="H36" s="26"/>
      <c r="I36" s="100">
        <v>0.2</v>
      </c>
      <c r="J36" s="99">
        <f>ROUND(((SUM(BF128:BF168))*I36),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40</v>
      </c>
      <c r="F37" s="99">
        <f>ROUND((SUM(BG128:BG168)),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41</v>
      </c>
      <c r="F38" s="99">
        <f>ROUND((SUM(BH128:BH168)),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42</v>
      </c>
      <c r="F39" s="99">
        <f>ROUND((SUM(BI128:BI168)),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2" customFormat="1" ht="16.5" customHeight="1">
      <c r="A87" s="26"/>
      <c r="B87" s="27"/>
      <c r="C87" s="26"/>
      <c r="D87" s="26"/>
      <c r="E87" s="226" t="s">
        <v>133</v>
      </c>
      <c r="F87" s="225"/>
      <c r="G87" s="225"/>
      <c r="H87" s="22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209" t="str">
        <f>E11</f>
        <v>001.3 - 3. časť UVK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 xml:space="preserve"> 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Gasotherm plus s.r.o.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J128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12"/>
      <c r="D99" s="113" t="s">
        <v>1772</v>
      </c>
      <c r="E99" s="114"/>
      <c r="F99" s="114"/>
      <c r="G99" s="114"/>
      <c r="H99" s="114"/>
      <c r="I99" s="114"/>
      <c r="J99" s="115">
        <f>J129</f>
        <v>0</v>
      </c>
      <c r="L99" s="112"/>
    </row>
    <row r="100" spans="1:47" s="9" customFormat="1" ht="24.95" customHeight="1">
      <c r="B100" s="112"/>
      <c r="D100" s="113" t="s">
        <v>1773</v>
      </c>
      <c r="E100" s="114"/>
      <c r="F100" s="114"/>
      <c r="G100" s="114"/>
      <c r="H100" s="114"/>
      <c r="I100" s="114"/>
      <c r="J100" s="115">
        <f>J132</f>
        <v>0</v>
      </c>
      <c r="L100" s="112"/>
    </row>
    <row r="101" spans="1:47" s="10" customFormat="1" ht="19.899999999999999" customHeight="1">
      <c r="B101" s="116"/>
      <c r="D101" s="117" t="s">
        <v>153</v>
      </c>
      <c r="E101" s="118"/>
      <c r="F101" s="118"/>
      <c r="G101" s="118"/>
      <c r="H101" s="118"/>
      <c r="I101" s="118"/>
      <c r="J101" s="119">
        <f>J133</f>
        <v>0</v>
      </c>
      <c r="L101" s="116"/>
    </row>
    <row r="102" spans="1:47" s="10" customFormat="1" ht="19.899999999999999" customHeight="1">
      <c r="B102" s="116"/>
      <c r="D102" s="117" t="s">
        <v>1774</v>
      </c>
      <c r="E102" s="118"/>
      <c r="F102" s="118"/>
      <c r="G102" s="118"/>
      <c r="H102" s="118"/>
      <c r="I102" s="118"/>
      <c r="J102" s="119">
        <f>J136</f>
        <v>0</v>
      </c>
      <c r="L102" s="116"/>
    </row>
    <row r="103" spans="1:47" s="10" customFormat="1" ht="19.899999999999999" customHeight="1">
      <c r="B103" s="116"/>
      <c r="D103" s="117" t="s">
        <v>1775</v>
      </c>
      <c r="E103" s="118"/>
      <c r="F103" s="118"/>
      <c r="G103" s="118"/>
      <c r="H103" s="118"/>
      <c r="I103" s="118"/>
      <c r="J103" s="119">
        <f>J140</f>
        <v>0</v>
      </c>
      <c r="L103" s="116"/>
    </row>
    <row r="104" spans="1:47" s="10" customFormat="1" ht="19.899999999999999" customHeight="1">
      <c r="B104" s="116"/>
      <c r="D104" s="117" t="s">
        <v>1776</v>
      </c>
      <c r="E104" s="118"/>
      <c r="F104" s="118"/>
      <c r="G104" s="118"/>
      <c r="H104" s="118"/>
      <c r="I104" s="118"/>
      <c r="J104" s="119">
        <f>J150</f>
        <v>0</v>
      </c>
      <c r="L104" s="116"/>
    </row>
    <row r="105" spans="1:47" s="10" customFormat="1" ht="19.899999999999999" customHeight="1">
      <c r="B105" s="116"/>
      <c r="D105" s="117" t="s">
        <v>1777</v>
      </c>
      <c r="E105" s="118"/>
      <c r="F105" s="118"/>
      <c r="G105" s="118"/>
      <c r="H105" s="118"/>
      <c r="I105" s="118"/>
      <c r="J105" s="119">
        <f>J157</f>
        <v>0</v>
      </c>
      <c r="L105" s="116"/>
    </row>
    <row r="106" spans="1:47" s="9" customFormat="1" ht="24.95" customHeight="1">
      <c r="B106" s="112"/>
      <c r="D106" s="113" t="s">
        <v>1778</v>
      </c>
      <c r="E106" s="114"/>
      <c r="F106" s="114"/>
      <c r="G106" s="114"/>
      <c r="H106" s="114"/>
      <c r="I106" s="114"/>
      <c r="J106" s="115">
        <f>J167</f>
        <v>0</v>
      </c>
      <c r="L106" s="112"/>
    </row>
    <row r="107" spans="1:47" s="2" customFormat="1" ht="21.75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47" s="2" customFormat="1" ht="6.95" customHeight="1">
      <c r="A108" s="26"/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12" spans="1:47" s="2" customFormat="1" ht="6.95" customHeight="1">
      <c r="A112" s="26"/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24.95" customHeight="1">
      <c r="A113" s="26"/>
      <c r="B113" s="27"/>
      <c r="C113" s="18" t="s">
        <v>168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6.9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12" customHeight="1">
      <c r="A115" s="26"/>
      <c r="B115" s="27"/>
      <c r="C115" s="23" t="s">
        <v>13</v>
      </c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25.5" customHeight="1">
      <c r="A116" s="26"/>
      <c r="B116" s="27"/>
      <c r="C116" s="26"/>
      <c r="D116" s="26"/>
      <c r="E116" s="226" t="str">
        <f>E7</f>
        <v>Komunitné centrum - Rekonštrukcia, prístavba ku kultúrnemu domu v obci Bačkov-(stupeň PSP)</v>
      </c>
      <c r="F116" s="227"/>
      <c r="G116" s="227"/>
      <c r="H116" s="227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1" customFormat="1" ht="12" customHeight="1">
      <c r="B117" s="17"/>
      <c r="C117" s="23" t="s">
        <v>132</v>
      </c>
      <c r="L117" s="17"/>
    </row>
    <row r="118" spans="1:63" s="2" customFormat="1" ht="16.5" customHeight="1">
      <c r="A118" s="26"/>
      <c r="B118" s="27"/>
      <c r="C118" s="26"/>
      <c r="D118" s="26"/>
      <c r="E118" s="226" t="s">
        <v>133</v>
      </c>
      <c r="F118" s="225"/>
      <c r="G118" s="225"/>
      <c r="H118" s="225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2" customHeight="1">
      <c r="A119" s="26"/>
      <c r="B119" s="27"/>
      <c r="C119" s="23" t="s">
        <v>134</v>
      </c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6.5" customHeight="1">
      <c r="A120" s="26"/>
      <c r="B120" s="27"/>
      <c r="C120" s="26"/>
      <c r="D120" s="26"/>
      <c r="E120" s="209" t="str">
        <f>E11</f>
        <v>001.3 - 3. časť UVK</v>
      </c>
      <c r="F120" s="225"/>
      <c r="G120" s="225"/>
      <c r="H120" s="225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12" customHeight="1">
      <c r="A122" s="26"/>
      <c r="B122" s="27"/>
      <c r="C122" s="23" t="s">
        <v>17</v>
      </c>
      <c r="D122" s="26"/>
      <c r="E122" s="26"/>
      <c r="F122" s="21" t="str">
        <f>F14</f>
        <v xml:space="preserve"> </v>
      </c>
      <c r="G122" s="26"/>
      <c r="H122" s="26"/>
      <c r="I122" s="23" t="s">
        <v>19</v>
      </c>
      <c r="J122" s="49" t="str">
        <f>IF(J14="","",J14)</f>
        <v>15. 11. 2019</v>
      </c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6.9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27.95" customHeight="1">
      <c r="A124" s="26"/>
      <c r="B124" s="27"/>
      <c r="C124" s="23" t="s">
        <v>21</v>
      </c>
      <c r="D124" s="26"/>
      <c r="E124" s="26"/>
      <c r="F124" s="21" t="str">
        <f>E17</f>
        <v>obec Bačkov</v>
      </c>
      <c r="G124" s="26"/>
      <c r="H124" s="26"/>
      <c r="I124" s="23" t="s">
        <v>27</v>
      </c>
      <c r="J124" s="24" t="str">
        <f>E23</f>
        <v>Gasotherm plus s.r.o.</v>
      </c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2" customFormat="1" ht="15.2" customHeight="1">
      <c r="A125" s="26"/>
      <c r="B125" s="27"/>
      <c r="C125" s="23" t="s">
        <v>25</v>
      </c>
      <c r="D125" s="26"/>
      <c r="E125" s="26"/>
      <c r="F125" s="21" t="str">
        <f>IF(E20="","",E20)</f>
        <v xml:space="preserve"> </v>
      </c>
      <c r="G125" s="26"/>
      <c r="H125" s="26"/>
      <c r="I125" s="23" t="s">
        <v>30</v>
      </c>
      <c r="J125" s="24" t="str">
        <f>E26</f>
        <v>Ing.Ivana Brecková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3" s="2" customFormat="1" ht="10.35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63" s="11" customFormat="1" ht="29.25" customHeight="1">
      <c r="A127" s="120"/>
      <c r="B127" s="121"/>
      <c r="C127" s="122" t="s">
        <v>169</v>
      </c>
      <c r="D127" s="123" t="s">
        <v>58</v>
      </c>
      <c r="E127" s="123" t="s">
        <v>54</v>
      </c>
      <c r="F127" s="123" t="s">
        <v>55</v>
      </c>
      <c r="G127" s="123" t="s">
        <v>170</v>
      </c>
      <c r="H127" s="123" t="s">
        <v>171</v>
      </c>
      <c r="I127" s="123" t="s">
        <v>172</v>
      </c>
      <c r="J127" s="124" t="s">
        <v>138</v>
      </c>
      <c r="K127" s="125" t="s">
        <v>173</v>
      </c>
      <c r="L127" s="126"/>
      <c r="M127" s="56" t="s">
        <v>1</v>
      </c>
      <c r="N127" s="57" t="s">
        <v>37</v>
      </c>
      <c r="O127" s="57" t="s">
        <v>174</v>
      </c>
      <c r="P127" s="57" t="s">
        <v>175</v>
      </c>
      <c r="Q127" s="57" t="s">
        <v>176</v>
      </c>
      <c r="R127" s="57" t="s">
        <v>177</v>
      </c>
      <c r="S127" s="57" t="s">
        <v>178</v>
      </c>
      <c r="T127" s="58" t="s">
        <v>179</v>
      </c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</row>
    <row r="128" spans="1:63" s="2" customFormat="1" ht="22.9" customHeight="1">
      <c r="A128" s="26"/>
      <c r="B128" s="27"/>
      <c r="C128" s="63" t="s">
        <v>139</v>
      </c>
      <c r="D128" s="26"/>
      <c r="E128" s="26"/>
      <c r="F128" s="26"/>
      <c r="G128" s="26"/>
      <c r="H128" s="26"/>
      <c r="I128" s="26"/>
      <c r="J128" s="127">
        <f>BK128</f>
        <v>0</v>
      </c>
      <c r="K128" s="26"/>
      <c r="L128" s="27"/>
      <c r="M128" s="59"/>
      <c r="N128" s="50"/>
      <c r="O128" s="60"/>
      <c r="P128" s="128">
        <f>P129+P132+P167</f>
        <v>0</v>
      </c>
      <c r="Q128" s="60"/>
      <c r="R128" s="128">
        <f>R129+R132+R167</f>
        <v>26.744279999999996</v>
      </c>
      <c r="S128" s="60"/>
      <c r="T128" s="129">
        <f>T129+T132+T167</f>
        <v>0.40800000000000003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T128" s="14" t="s">
        <v>72</v>
      </c>
      <c r="AU128" s="14" t="s">
        <v>140</v>
      </c>
      <c r="BK128" s="130">
        <f>BK129+BK132+BK167</f>
        <v>0</v>
      </c>
    </row>
    <row r="129" spans="1:65" s="12" customFormat="1" ht="25.9" customHeight="1">
      <c r="B129" s="131"/>
      <c r="D129" s="132" t="s">
        <v>72</v>
      </c>
      <c r="E129" s="133" t="s">
        <v>1502</v>
      </c>
      <c r="F129" s="133" t="s">
        <v>1779</v>
      </c>
      <c r="J129" s="134">
        <f>BK129</f>
        <v>0</v>
      </c>
      <c r="L129" s="131"/>
      <c r="M129" s="135"/>
      <c r="N129" s="136"/>
      <c r="O129" s="136"/>
      <c r="P129" s="137">
        <f>SUM(P130:P131)</f>
        <v>0</v>
      </c>
      <c r="Q129" s="136"/>
      <c r="R129" s="137">
        <f>SUM(R130:R131)</f>
        <v>26.567449999999997</v>
      </c>
      <c r="S129" s="136"/>
      <c r="T129" s="138">
        <f>SUM(T130:T131)</f>
        <v>0</v>
      </c>
      <c r="AR129" s="132" t="s">
        <v>80</v>
      </c>
      <c r="AT129" s="139" t="s">
        <v>72</v>
      </c>
      <c r="AU129" s="139" t="s">
        <v>73</v>
      </c>
      <c r="AY129" s="132" t="s">
        <v>182</v>
      </c>
      <c r="BK129" s="140">
        <f>SUM(BK130:BK131)</f>
        <v>0</v>
      </c>
    </row>
    <row r="130" spans="1:65" s="2" customFormat="1" ht="16.5" customHeight="1">
      <c r="A130" s="26"/>
      <c r="B130" s="143"/>
      <c r="C130" s="144" t="s">
        <v>80</v>
      </c>
      <c r="D130" s="144" t="s">
        <v>184</v>
      </c>
      <c r="E130" s="145" t="s">
        <v>1780</v>
      </c>
      <c r="F130" s="146" t="s">
        <v>1781</v>
      </c>
      <c r="G130" s="147" t="s">
        <v>1782</v>
      </c>
      <c r="H130" s="148">
        <v>48</v>
      </c>
      <c r="I130" s="149"/>
      <c r="J130" s="149">
        <f>ROUND(I130*H130,2)</f>
        <v>0</v>
      </c>
      <c r="K130" s="150"/>
      <c r="L130" s="27"/>
      <c r="M130" s="151" t="s">
        <v>1</v>
      </c>
      <c r="N130" s="152" t="s">
        <v>39</v>
      </c>
      <c r="O130" s="153">
        <v>0</v>
      </c>
      <c r="P130" s="153">
        <f>O130*H130</f>
        <v>0</v>
      </c>
      <c r="Q130" s="153">
        <v>0.40872999999999998</v>
      </c>
      <c r="R130" s="153">
        <f>Q130*H130</f>
        <v>19.619039999999998</v>
      </c>
      <c r="S130" s="153">
        <v>0</v>
      </c>
      <c r="T130" s="154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188</v>
      </c>
      <c r="AT130" s="155" t="s">
        <v>184</v>
      </c>
      <c r="AU130" s="155" t="s">
        <v>80</v>
      </c>
      <c r="AY130" s="14" t="s">
        <v>182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4" t="s">
        <v>86</v>
      </c>
      <c r="BK130" s="156">
        <f>ROUND(I130*H130,2)</f>
        <v>0</v>
      </c>
      <c r="BL130" s="14" t="s">
        <v>188</v>
      </c>
      <c r="BM130" s="155" t="s">
        <v>86</v>
      </c>
    </row>
    <row r="131" spans="1:65" s="2" customFormat="1" ht="16.5" customHeight="1">
      <c r="A131" s="26"/>
      <c r="B131" s="143"/>
      <c r="C131" s="144" t="s">
        <v>86</v>
      </c>
      <c r="D131" s="144" t="s">
        <v>184</v>
      </c>
      <c r="E131" s="145" t="s">
        <v>1783</v>
      </c>
      <c r="F131" s="146" t="s">
        <v>1784</v>
      </c>
      <c r="G131" s="147" t="s">
        <v>1785</v>
      </c>
      <c r="H131" s="148">
        <v>17</v>
      </c>
      <c r="I131" s="149"/>
      <c r="J131" s="149">
        <f>ROUND(I131*H131,2)</f>
        <v>0</v>
      </c>
      <c r="K131" s="150"/>
      <c r="L131" s="27"/>
      <c r="M131" s="151" t="s">
        <v>1</v>
      </c>
      <c r="N131" s="152" t="s">
        <v>39</v>
      </c>
      <c r="O131" s="153">
        <v>0</v>
      </c>
      <c r="P131" s="153">
        <f>O131*H131</f>
        <v>0</v>
      </c>
      <c r="Q131" s="153">
        <v>0.40872999999999998</v>
      </c>
      <c r="R131" s="153">
        <f>Q131*H131</f>
        <v>6.94841</v>
      </c>
      <c r="S131" s="153">
        <v>0</v>
      </c>
      <c r="T131" s="154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188</v>
      </c>
      <c r="AT131" s="155" t="s">
        <v>184</v>
      </c>
      <c r="AU131" s="155" t="s">
        <v>80</v>
      </c>
      <c r="AY131" s="14" t="s">
        <v>182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4" t="s">
        <v>86</v>
      </c>
      <c r="BK131" s="156">
        <f>ROUND(I131*H131,2)</f>
        <v>0</v>
      </c>
      <c r="BL131" s="14" t="s">
        <v>188</v>
      </c>
      <c r="BM131" s="155" t="s">
        <v>188</v>
      </c>
    </row>
    <row r="132" spans="1:65" s="12" customFormat="1" ht="25.9" customHeight="1">
      <c r="B132" s="131"/>
      <c r="D132" s="132" t="s">
        <v>72</v>
      </c>
      <c r="E132" s="133" t="s">
        <v>1504</v>
      </c>
      <c r="F132" s="133" t="s">
        <v>1786</v>
      </c>
      <c r="J132" s="134">
        <f>BK132</f>
        <v>0</v>
      </c>
      <c r="L132" s="131"/>
      <c r="M132" s="135"/>
      <c r="N132" s="136"/>
      <c r="O132" s="136"/>
      <c r="P132" s="137">
        <f>P133+P136+P140+P150+P157</f>
        <v>0</v>
      </c>
      <c r="Q132" s="136"/>
      <c r="R132" s="137">
        <f>R133+R136+R140+R150+R157</f>
        <v>0.17682999999999999</v>
      </c>
      <c r="S132" s="136"/>
      <c r="T132" s="138">
        <f>T133+T136+T140+T150+T157</f>
        <v>0.40800000000000003</v>
      </c>
      <c r="AR132" s="132" t="s">
        <v>86</v>
      </c>
      <c r="AT132" s="139" t="s">
        <v>72</v>
      </c>
      <c r="AU132" s="139" t="s">
        <v>73</v>
      </c>
      <c r="AY132" s="132" t="s">
        <v>182</v>
      </c>
      <c r="BK132" s="140">
        <f>BK133+BK136+BK140+BK150+BK157</f>
        <v>0</v>
      </c>
    </row>
    <row r="133" spans="1:65" s="12" customFormat="1" ht="22.9" customHeight="1">
      <c r="B133" s="131"/>
      <c r="D133" s="132" t="s">
        <v>72</v>
      </c>
      <c r="E133" s="141" t="s">
        <v>907</v>
      </c>
      <c r="F133" s="141" t="s">
        <v>908</v>
      </c>
      <c r="J133" s="142">
        <f>BK133</f>
        <v>0</v>
      </c>
      <c r="L133" s="131"/>
      <c r="M133" s="135"/>
      <c r="N133" s="136"/>
      <c r="O133" s="136"/>
      <c r="P133" s="137">
        <f>SUM(P134:P135)</f>
        <v>0</v>
      </c>
      <c r="Q133" s="136"/>
      <c r="R133" s="137">
        <f>SUM(R134:R135)</f>
        <v>3.2480000000000002E-2</v>
      </c>
      <c r="S133" s="136"/>
      <c r="T133" s="138">
        <f>SUM(T134:T135)</f>
        <v>0</v>
      </c>
      <c r="AR133" s="132" t="s">
        <v>86</v>
      </c>
      <c r="AT133" s="139" t="s">
        <v>72</v>
      </c>
      <c r="AU133" s="139" t="s">
        <v>80</v>
      </c>
      <c r="AY133" s="132" t="s">
        <v>182</v>
      </c>
      <c r="BK133" s="140">
        <f>SUM(BK134:BK135)</f>
        <v>0</v>
      </c>
    </row>
    <row r="134" spans="1:65" s="2" customFormat="1" ht="16.5" customHeight="1">
      <c r="A134" s="26"/>
      <c r="B134" s="143"/>
      <c r="C134" s="144" t="s">
        <v>93</v>
      </c>
      <c r="D134" s="144" t="s">
        <v>184</v>
      </c>
      <c r="E134" s="145" t="s">
        <v>1787</v>
      </c>
      <c r="F134" s="146" t="s">
        <v>1788</v>
      </c>
      <c r="G134" s="147" t="s">
        <v>198</v>
      </c>
      <c r="H134" s="148">
        <v>232</v>
      </c>
      <c r="I134" s="149"/>
      <c r="J134" s="149">
        <f>ROUND(I134*H134,2)</f>
        <v>0</v>
      </c>
      <c r="K134" s="150"/>
      <c r="L134" s="27"/>
      <c r="M134" s="151" t="s">
        <v>1</v>
      </c>
      <c r="N134" s="152" t="s">
        <v>39</v>
      </c>
      <c r="O134" s="153">
        <v>0</v>
      </c>
      <c r="P134" s="153">
        <f>O134*H134</f>
        <v>0</v>
      </c>
      <c r="Q134" s="153">
        <v>8.0000000000000007E-5</v>
      </c>
      <c r="R134" s="153">
        <f>Q134*H134</f>
        <v>1.856E-2</v>
      </c>
      <c r="S134" s="153">
        <v>0</v>
      </c>
      <c r="T134" s="154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245</v>
      </c>
      <c r="AT134" s="155" t="s">
        <v>184</v>
      </c>
      <c r="AU134" s="155" t="s">
        <v>86</v>
      </c>
      <c r="AY134" s="14" t="s">
        <v>182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86</v>
      </c>
      <c r="BK134" s="156">
        <f>ROUND(I134*H134,2)</f>
        <v>0</v>
      </c>
      <c r="BL134" s="14" t="s">
        <v>245</v>
      </c>
      <c r="BM134" s="155" t="s">
        <v>204</v>
      </c>
    </row>
    <row r="135" spans="1:65" s="2" customFormat="1" ht="16.5" customHeight="1">
      <c r="A135" s="26"/>
      <c r="B135" s="143"/>
      <c r="C135" s="157" t="s">
        <v>188</v>
      </c>
      <c r="D135" s="157" t="s">
        <v>246</v>
      </c>
      <c r="E135" s="158" t="s">
        <v>1789</v>
      </c>
      <c r="F135" s="159" t="s">
        <v>1790</v>
      </c>
      <c r="G135" s="160" t="s">
        <v>198</v>
      </c>
      <c r="H135" s="161">
        <v>232</v>
      </c>
      <c r="I135" s="162"/>
      <c r="J135" s="162">
        <f>ROUND(I135*H135,2)</f>
        <v>0</v>
      </c>
      <c r="K135" s="163"/>
      <c r="L135" s="164"/>
      <c r="M135" s="165" t="s">
        <v>1</v>
      </c>
      <c r="N135" s="166" t="s">
        <v>39</v>
      </c>
      <c r="O135" s="153">
        <v>0</v>
      </c>
      <c r="P135" s="153">
        <f>O135*H135</f>
        <v>0</v>
      </c>
      <c r="Q135" s="153">
        <v>6.0000000000000002E-5</v>
      </c>
      <c r="R135" s="153">
        <f>Q135*H135</f>
        <v>1.392E-2</v>
      </c>
      <c r="S135" s="153">
        <v>0</v>
      </c>
      <c r="T135" s="154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313</v>
      </c>
      <c r="AT135" s="155" t="s">
        <v>246</v>
      </c>
      <c r="AU135" s="155" t="s">
        <v>86</v>
      </c>
      <c r="AY135" s="14" t="s">
        <v>182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4" t="s">
        <v>86</v>
      </c>
      <c r="BK135" s="156">
        <f>ROUND(I135*H135,2)</f>
        <v>0</v>
      </c>
      <c r="BL135" s="14" t="s">
        <v>245</v>
      </c>
      <c r="BM135" s="155" t="s">
        <v>213</v>
      </c>
    </row>
    <row r="136" spans="1:65" s="12" customFormat="1" ht="22.9" customHeight="1">
      <c r="B136" s="131"/>
      <c r="D136" s="132" t="s">
        <v>72</v>
      </c>
      <c r="E136" s="141" t="s">
        <v>1791</v>
      </c>
      <c r="F136" s="141" t="s">
        <v>1792</v>
      </c>
      <c r="J136" s="142">
        <f>BK136</f>
        <v>0</v>
      </c>
      <c r="L136" s="131"/>
      <c r="M136" s="135"/>
      <c r="N136" s="136"/>
      <c r="O136" s="136"/>
      <c r="P136" s="137">
        <f>SUM(P137:P139)</f>
        <v>0</v>
      </c>
      <c r="Q136" s="136"/>
      <c r="R136" s="137">
        <f>SUM(R137:R139)</f>
        <v>2.5009999999999998E-2</v>
      </c>
      <c r="S136" s="136"/>
      <c r="T136" s="138">
        <f>SUM(T137:T139)</f>
        <v>0</v>
      </c>
      <c r="AR136" s="132" t="s">
        <v>86</v>
      </c>
      <c r="AT136" s="139" t="s">
        <v>72</v>
      </c>
      <c r="AU136" s="139" t="s">
        <v>80</v>
      </c>
      <c r="AY136" s="132" t="s">
        <v>182</v>
      </c>
      <c r="BK136" s="140">
        <f>SUM(BK137:BK139)</f>
        <v>0</v>
      </c>
    </row>
    <row r="137" spans="1:65" s="2" customFormat="1" ht="16.5" customHeight="1">
      <c r="A137" s="26"/>
      <c r="B137" s="143"/>
      <c r="C137" s="144" t="s">
        <v>200</v>
      </c>
      <c r="D137" s="144" t="s">
        <v>184</v>
      </c>
      <c r="E137" s="145" t="s">
        <v>1793</v>
      </c>
      <c r="F137" s="146" t="s">
        <v>1794</v>
      </c>
      <c r="G137" s="147" t="s">
        <v>1785</v>
      </c>
      <c r="H137" s="148">
        <v>1</v>
      </c>
      <c r="I137" s="149"/>
      <c r="J137" s="149">
        <f>ROUND(I137*H137,2)</f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>O137*H137</f>
        <v>0</v>
      </c>
      <c r="Q137" s="153">
        <v>4.0999999999999999E-4</v>
      </c>
      <c r="R137" s="153">
        <f>Q137*H137</f>
        <v>4.0999999999999999E-4</v>
      </c>
      <c r="S137" s="153">
        <v>0</v>
      </c>
      <c r="T137" s="154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245</v>
      </c>
      <c r="AT137" s="155" t="s">
        <v>184</v>
      </c>
      <c r="AU137" s="155" t="s">
        <v>86</v>
      </c>
      <c r="AY137" s="14" t="s">
        <v>182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4" t="s">
        <v>86</v>
      </c>
      <c r="BK137" s="156">
        <f>ROUND(I137*H137,2)</f>
        <v>0</v>
      </c>
      <c r="BL137" s="14" t="s">
        <v>245</v>
      </c>
      <c r="BM137" s="155" t="s">
        <v>237</v>
      </c>
    </row>
    <row r="138" spans="1:65" s="2" customFormat="1" ht="16.5" customHeight="1">
      <c r="A138" s="26"/>
      <c r="B138" s="143"/>
      <c r="C138" s="157" t="s">
        <v>204</v>
      </c>
      <c r="D138" s="157" t="s">
        <v>246</v>
      </c>
      <c r="E138" s="158" t="s">
        <v>1795</v>
      </c>
      <c r="F138" s="159" t="s">
        <v>1796</v>
      </c>
      <c r="G138" s="160" t="s">
        <v>1797</v>
      </c>
      <c r="H138" s="161">
        <v>1</v>
      </c>
      <c r="I138" s="162"/>
      <c r="J138" s="162">
        <f>ROUND(I138*H138,2)</f>
        <v>0</v>
      </c>
      <c r="K138" s="163"/>
      <c r="L138" s="164"/>
      <c r="M138" s="165" t="s">
        <v>1</v>
      </c>
      <c r="N138" s="166" t="s">
        <v>39</v>
      </c>
      <c r="O138" s="153">
        <v>0</v>
      </c>
      <c r="P138" s="153">
        <f>O138*H138</f>
        <v>0</v>
      </c>
      <c r="Q138" s="153">
        <v>2.5999999999999999E-3</v>
      </c>
      <c r="R138" s="153">
        <f>Q138*H138</f>
        <v>2.5999999999999999E-3</v>
      </c>
      <c r="S138" s="153">
        <v>0</v>
      </c>
      <c r="T138" s="154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313</v>
      </c>
      <c r="AT138" s="155" t="s">
        <v>246</v>
      </c>
      <c r="AU138" s="155" t="s">
        <v>86</v>
      </c>
      <c r="AY138" s="14" t="s">
        <v>182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4" t="s">
        <v>86</v>
      </c>
      <c r="BK138" s="156">
        <f>ROUND(I138*H138,2)</f>
        <v>0</v>
      </c>
      <c r="BL138" s="14" t="s">
        <v>245</v>
      </c>
      <c r="BM138" s="155" t="s">
        <v>245</v>
      </c>
    </row>
    <row r="139" spans="1:65" s="2" customFormat="1" ht="16.5" customHeight="1">
      <c r="A139" s="26"/>
      <c r="B139" s="143"/>
      <c r="C139" s="157" t="s">
        <v>208</v>
      </c>
      <c r="D139" s="157" t="s">
        <v>246</v>
      </c>
      <c r="E139" s="158" t="s">
        <v>1798</v>
      </c>
      <c r="F139" s="159" t="s">
        <v>1799</v>
      </c>
      <c r="G139" s="160" t="s">
        <v>1797</v>
      </c>
      <c r="H139" s="161">
        <v>1</v>
      </c>
      <c r="I139" s="162"/>
      <c r="J139" s="162">
        <f>ROUND(I139*H139,2)</f>
        <v>0</v>
      </c>
      <c r="K139" s="163"/>
      <c r="L139" s="164"/>
      <c r="M139" s="165" t="s">
        <v>1</v>
      </c>
      <c r="N139" s="166" t="s">
        <v>39</v>
      </c>
      <c r="O139" s="153">
        <v>0</v>
      </c>
      <c r="P139" s="153">
        <f>O139*H139</f>
        <v>0</v>
      </c>
      <c r="Q139" s="153">
        <v>2.1999999999999999E-2</v>
      </c>
      <c r="R139" s="153">
        <f>Q139*H139</f>
        <v>2.1999999999999999E-2</v>
      </c>
      <c r="S139" s="153">
        <v>0</v>
      </c>
      <c r="T139" s="154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313</v>
      </c>
      <c r="AT139" s="155" t="s">
        <v>246</v>
      </c>
      <c r="AU139" s="155" t="s">
        <v>86</v>
      </c>
      <c r="AY139" s="14" t="s">
        <v>182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4" t="s">
        <v>86</v>
      </c>
      <c r="BK139" s="156">
        <f>ROUND(I139*H139,2)</f>
        <v>0</v>
      </c>
      <c r="BL139" s="14" t="s">
        <v>245</v>
      </c>
      <c r="BM139" s="155" t="s">
        <v>255</v>
      </c>
    </row>
    <row r="140" spans="1:65" s="12" customFormat="1" ht="22.9" customHeight="1">
      <c r="B140" s="131"/>
      <c r="D140" s="132" t="s">
        <v>72</v>
      </c>
      <c r="E140" s="141" t="s">
        <v>1800</v>
      </c>
      <c r="F140" s="141" t="s">
        <v>1801</v>
      </c>
      <c r="J140" s="142">
        <f>BK140</f>
        <v>0</v>
      </c>
      <c r="L140" s="131"/>
      <c r="M140" s="135"/>
      <c r="N140" s="136"/>
      <c r="O140" s="136"/>
      <c r="P140" s="137">
        <f>SUM(P141:P149)</f>
        <v>0</v>
      </c>
      <c r="Q140" s="136"/>
      <c r="R140" s="137">
        <f>SUM(R141:R149)</f>
        <v>0.11637999999999998</v>
      </c>
      <c r="S140" s="136"/>
      <c r="T140" s="138">
        <f>SUM(T141:T149)</f>
        <v>0</v>
      </c>
      <c r="AR140" s="132" t="s">
        <v>86</v>
      </c>
      <c r="AT140" s="139" t="s">
        <v>72</v>
      </c>
      <c r="AU140" s="139" t="s">
        <v>80</v>
      </c>
      <c r="AY140" s="132" t="s">
        <v>182</v>
      </c>
      <c r="BK140" s="140">
        <f>SUM(BK141:BK149)</f>
        <v>0</v>
      </c>
    </row>
    <row r="141" spans="1:65" s="2" customFormat="1" ht="24" customHeight="1">
      <c r="A141" s="26"/>
      <c r="B141" s="143"/>
      <c r="C141" s="144" t="s">
        <v>213</v>
      </c>
      <c r="D141" s="144" t="s">
        <v>184</v>
      </c>
      <c r="E141" s="145" t="s">
        <v>1802</v>
      </c>
      <c r="F141" s="146" t="s">
        <v>1803</v>
      </c>
      <c r="G141" s="147" t="s">
        <v>198</v>
      </c>
      <c r="H141" s="148">
        <v>58</v>
      </c>
      <c r="I141" s="149"/>
      <c r="J141" s="149">
        <f t="shared" ref="J141:J149" si="0">ROUND(I141*H141,2)</f>
        <v>0</v>
      </c>
      <c r="K141" s="150"/>
      <c r="L141" s="27"/>
      <c r="M141" s="151" t="s">
        <v>1</v>
      </c>
      <c r="N141" s="152" t="s">
        <v>39</v>
      </c>
      <c r="O141" s="153">
        <v>0</v>
      </c>
      <c r="P141" s="153">
        <f t="shared" ref="P141:P149" si="1">O141*H141</f>
        <v>0</v>
      </c>
      <c r="Q141" s="153">
        <v>3.6000000000000002E-4</v>
      </c>
      <c r="R141" s="153">
        <f t="shared" ref="R141:R149" si="2">Q141*H141</f>
        <v>2.0880000000000003E-2</v>
      </c>
      <c r="S141" s="153">
        <v>0</v>
      </c>
      <c r="T141" s="154">
        <f t="shared" ref="T141:T149" si="3"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245</v>
      </c>
      <c r="AT141" s="155" t="s">
        <v>184</v>
      </c>
      <c r="AU141" s="155" t="s">
        <v>86</v>
      </c>
      <c r="AY141" s="14" t="s">
        <v>182</v>
      </c>
      <c r="BE141" s="156">
        <f t="shared" ref="BE141:BE149" si="4">IF(N141="základná",J141,0)</f>
        <v>0</v>
      </c>
      <c r="BF141" s="156">
        <f t="shared" ref="BF141:BF149" si="5">IF(N141="znížená",J141,0)</f>
        <v>0</v>
      </c>
      <c r="BG141" s="156">
        <f t="shared" ref="BG141:BG149" si="6">IF(N141="zákl. prenesená",J141,0)</f>
        <v>0</v>
      </c>
      <c r="BH141" s="156">
        <f t="shared" ref="BH141:BH149" si="7">IF(N141="zníž. prenesená",J141,0)</f>
        <v>0</v>
      </c>
      <c r="BI141" s="156">
        <f t="shared" ref="BI141:BI149" si="8">IF(N141="nulová",J141,0)</f>
        <v>0</v>
      </c>
      <c r="BJ141" s="14" t="s">
        <v>86</v>
      </c>
      <c r="BK141" s="156">
        <f t="shared" ref="BK141:BK149" si="9">ROUND(I141*H141,2)</f>
        <v>0</v>
      </c>
      <c r="BL141" s="14" t="s">
        <v>245</v>
      </c>
      <c r="BM141" s="155" t="s">
        <v>7</v>
      </c>
    </row>
    <row r="142" spans="1:65" s="2" customFormat="1" ht="16.5" customHeight="1">
      <c r="A142" s="26"/>
      <c r="B142" s="143"/>
      <c r="C142" s="157" t="s">
        <v>217</v>
      </c>
      <c r="D142" s="157" t="s">
        <v>246</v>
      </c>
      <c r="E142" s="158" t="s">
        <v>1804</v>
      </c>
      <c r="F142" s="159" t="s">
        <v>1805</v>
      </c>
      <c r="G142" s="160" t="s">
        <v>198</v>
      </c>
      <c r="H142" s="161">
        <v>58</v>
      </c>
      <c r="I142" s="162"/>
      <c r="J142" s="162">
        <f t="shared" si="0"/>
        <v>0</v>
      </c>
      <c r="K142" s="163"/>
      <c r="L142" s="164"/>
      <c r="M142" s="165" t="s">
        <v>1</v>
      </c>
      <c r="N142" s="166" t="s">
        <v>39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313</v>
      </c>
      <c r="AT142" s="155" t="s">
        <v>246</v>
      </c>
      <c r="AU142" s="155" t="s">
        <v>86</v>
      </c>
      <c r="AY142" s="14" t="s">
        <v>182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86</v>
      </c>
      <c r="BK142" s="156">
        <f t="shared" si="9"/>
        <v>0</v>
      </c>
      <c r="BL142" s="14" t="s">
        <v>245</v>
      </c>
      <c r="BM142" s="155" t="s">
        <v>270</v>
      </c>
    </row>
    <row r="143" spans="1:65" s="2" customFormat="1" ht="24" customHeight="1">
      <c r="A143" s="26"/>
      <c r="B143" s="143"/>
      <c r="C143" s="144" t="s">
        <v>221</v>
      </c>
      <c r="D143" s="144" t="s">
        <v>184</v>
      </c>
      <c r="E143" s="145" t="s">
        <v>1806</v>
      </c>
      <c r="F143" s="146" t="s">
        <v>1807</v>
      </c>
      <c r="G143" s="147" t="s">
        <v>198</v>
      </c>
      <c r="H143" s="148">
        <v>110</v>
      </c>
      <c r="I143" s="149"/>
      <c r="J143" s="149">
        <f t="shared" si="0"/>
        <v>0</v>
      </c>
      <c r="K143" s="150"/>
      <c r="L143" s="27"/>
      <c r="M143" s="151" t="s">
        <v>1</v>
      </c>
      <c r="N143" s="152" t="s">
        <v>39</v>
      </c>
      <c r="O143" s="153">
        <v>0</v>
      </c>
      <c r="P143" s="153">
        <f t="shared" si="1"/>
        <v>0</v>
      </c>
      <c r="Q143" s="153">
        <v>4.4999999999999999E-4</v>
      </c>
      <c r="R143" s="153">
        <f t="shared" si="2"/>
        <v>4.9499999999999995E-2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245</v>
      </c>
      <c r="AT143" s="155" t="s">
        <v>184</v>
      </c>
      <c r="AU143" s="155" t="s">
        <v>86</v>
      </c>
      <c r="AY143" s="14" t="s">
        <v>182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86</v>
      </c>
      <c r="BK143" s="156">
        <f t="shared" si="9"/>
        <v>0</v>
      </c>
      <c r="BL143" s="14" t="s">
        <v>245</v>
      </c>
      <c r="BM143" s="155" t="s">
        <v>278</v>
      </c>
    </row>
    <row r="144" spans="1:65" s="2" customFormat="1" ht="16.5" customHeight="1">
      <c r="A144" s="26"/>
      <c r="B144" s="143"/>
      <c r="C144" s="157" t="s">
        <v>225</v>
      </c>
      <c r="D144" s="157" t="s">
        <v>246</v>
      </c>
      <c r="E144" s="158" t="s">
        <v>1808</v>
      </c>
      <c r="F144" s="159" t="s">
        <v>1809</v>
      </c>
      <c r="G144" s="160" t="s">
        <v>198</v>
      </c>
      <c r="H144" s="161">
        <v>110</v>
      </c>
      <c r="I144" s="162"/>
      <c r="J144" s="162">
        <f t="shared" si="0"/>
        <v>0</v>
      </c>
      <c r="K144" s="163"/>
      <c r="L144" s="164"/>
      <c r="M144" s="165" t="s">
        <v>1</v>
      </c>
      <c r="N144" s="166" t="s">
        <v>39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313</v>
      </c>
      <c r="AT144" s="155" t="s">
        <v>246</v>
      </c>
      <c r="AU144" s="155" t="s">
        <v>86</v>
      </c>
      <c r="AY144" s="14" t="s">
        <v>182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86</v>
      </c>
      <c r="BK144" s="156">
        <f t="shared" si="9"/>
        <v>0</v>
      </c>
      <c r="BL144" s="14" t="s">
        <v>245</v>
      </c>
      <c r="BM144" s="155" t="s">
        <v>286</v>
      </c>
    </row>
    <row r="145" spans="1:65" s="2" customFormat="1" ht="24" customHeight="1">
      <c r="A145" s="26"/>
      <c r="B145" s="143"/>
      <c r="C145" s="144" t="s">
        <v>229</v>
      </c>
      <c r="D145" s="144" t="s">
        <v>184</v>
      </c>
      <c r="E145" s="145" t="s">
        <v>1810</v>
      </c>
      <c r="F145" s="146" t="s">
        <v>1811</v>
      </c>
      <c r="G145" s="147" t="s">
        <v>198</v>
      </c>
      <c r="H145" s="148">
        <v>4</v>
      </c>
      <c r="I145" s="149"/>
      <c r="J145" s="149">
        <f t="shared" si="0"/>
        <v>0</v>
      </c>
      <c r="K145" s="150"/>
      <c r="L145" s="27"/>
      <c r="M145" s="151" t="s">
        <v>1</v>
      </c>
      <c r="N145" s="152" t="s">
        <v>39</v>
      </c>
      <c r="O145" s="153">
        <v>0</v>
      </c>
      <c r="P145" s="153">
        <f t="shared" si="1"/>
        <v>0</v>
      </c>
      <c r="Q145" s="153">
        <v>5.5000000000000003E-4</v>
      </c>
      <c r="R145" s="153">
        <f t="shared" si="2"/>
        <v>2.2000000000000001E-3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245</v>
      </c>
      <c r="AT145" s="155" t="s">
        <v>184</v>
      </c>
      <c r="AU145" s="155" t="s">
        <v>86</v>
      </c>
      <c r="AY145" s="14" t="s">
        <v>182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86</v>
      </c>
      <c r="BK145" s="156">
        <f t="shared" si="9"/>
        <v>0</v>
      </c>
      <c r="BL145" s="14" t="s">
        <v>245</v>
      </c>
      <c r="BM145" s="155" t="s">
        <v>296</v>
      </c>
    </row>
    <row r="146" spans="1:65" s="2" customFormat="1" ht="16.5" customHeight="1">
      <c r="A146" s="26"/>
      <c r="B146" s="143"/>
      <c r="C146" s="157" t="s">
        <v>233</v>
      </c>
      <c r="D146" s="157" t="s">
        <v>246</v>
      </c>
      <c r="E146" s="158" t="s">
        <v>1812</v>
      </c>
      <c r="F146" s="159" t="s">
        <v>1813</v>
      </c>
      <c r="G146" s="160" t="s">
        <v>198</v>
      </c>
      <c r="H146" s="161">
        <v>4</v>
      </c>
      <c r="I146" s="162"/>
      <c r="J146" s="162">
        <f t="shared" si="0"/>
        <v>0</v>
      </c>
      <c r="K146" s="163"/>
      <c r="L146" s="164"/>
      <c r="M146" s="165" t="s">
        <v>1</v>
      </c>
      <c r="N146" s="166" t="s">
        <v>39</v>
      </c>
      <c r="O146" s="153">
        <v>0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313</v>
      </c>
      <c r="AT146" s="155" t="s">
        <v>246</v>
      </c>
      <c r="AU146" s="155" t="s">
        <v>86</v>
      </c>
      <c r="AY146" s="14" t="s">
        <v>182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4" t="s">
        <v>86</v>
      </c>
      <c r="BK146" s="156">
        <f t="shared" si="9"/>
        <v>0</v>
      </c>
      <c r="BL146" s="14" t="s">
        <v>245</v>
      </c>
      <c r="BM146" s="155" t="s">
        <v>305</v>
      </c>
    </row>
    <row r="147" spans="1:65" s="2" customFormat="1" ht="24" customHeight="1">
      <c r="A147" s="26"/>
      <c r="B147" s="143"/>
      <c r="C147" s="144" t="s">
        <v>237</v>
      </c>
      <c r="D147" s="144" t="s">
        <v>184</v>
      </c>
      <c r="E147" s="145" t="s">
        <v>1814</v>
      </c>
      <c r="F147" s="146" t="s">
        <v>1815</v>
      </c>
      <c r="G147" s="147" t="s">
        <v>198</v>
      </c>
      <c r="H147" s="148">
        <v>60</v>
      </c>
      <c r="I147" s="149"/>
      <c r="J147" s="149">
        <f t="shared" si="0"/>
        <v>0</v>
      </c>
      <c r="K147" s="150"/>
      <c r="L147" s="27"/>
      <c r="M147" s="151" t="s">
        <v>1</v>
      </c>
      <c r="N147" s="152" t="s">
        <v>39</v>
      </c>
      <c r="O147" s="153">
        <v>0</v>
      </c>
      <c r="P147" s="153">
        <f t="shared" si="1"/>
        <v>0</v>
      </c>
      <c r="Q147" s="153">
        <v>7.2999999999999996E-4</v>
      </c>
      <c r="R147" s="153">
        <f t="shared" si="2"/>
        <v>4.3799999999999999E-2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245</v>
      </c>
      <c r="AT147" s="155" t="s">
        <v>184</v>
      </c>
      <c r="AU147" s="155" t="s">
        <v>86</v>
      </c>
      <c r="AY147" s="14" t="s">
        <v>182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86</v>
      </c>
      <c r="BK147" s="156">
        <f t="shared" si="9"/>
        <v>0</v>
      </c>
      <c r="BL147" s="14" t="s">
        <v>245</v>
      </c>
      <c r="BM147" s="155" t="s">
        <v>313</v>
      </c>
    </row>
    <row r="148" spans="1:65" s="2" customFormat="1" ht="16.5" customHeight="1">
      <c r="A148" s="26"/>
      <c r="B148" s="143"/>
      <c r="C148" s="157" t="s">
        <v>241</v>
      </c>
      <c r="D148" s="157" t="s">
        <v>246</v>
      </c>
      <c r="E148" s="158" t="s">
        <v>1816</v>
      </c>
      <c r="F148" s="159" t="s">
        <v>1817</v>
      </c>
      <c r="G148" s="160" t="s">
        <v>198</v>
      </c>
      <c r="H148" s="161">
        <v>60</v>
      </c>
      <c r="I148" s="162"/>
      <c r="J148" s="162">
        <f t="shared" si="0"/>
        <v>0</v>
      </c>
      <c r="K148" s="163"/>
      <c r="L148" s="164"/>
      <c r="M148" s="165" t="s">
        <v>1</v>
      </c>
      <c r="N148" s="166" t="s">
        <v>39</v>
      </c>
      <c r="O148" s="153">
        <v>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313</v>
      </c>
      <c r="AT148" s="155" t="s">
        <v>246</v>
      </c>
      <c r="AU148" s="155" t="s">
        <v>86</v>
      </c>
      <c r="AY148" s="14" t="s">
        <v>182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86</v>
      </c>
      <c r="BK148" s="156">
        <f t="shared" si="9"/>
        <v>0</v>
      </c>
      <c r="BL148" s="14" t="s">
        <v>245</v>
      </c>
      <c r="BM148" s="155" t="s">
        <v>321</v>
      </c>
    </row>
    <row r="149" spans="1:65" s="2" customFormat="1" ht="16.5" customHeight="1">
      <c r="A149" s="26"/>
      <c r="B149" s="143"/>
      <c r="C149" s="144" t="s">
        <v>245</v>
      </c>
      <c r="D149" s="144" t="s">
        <v>184</v>
      </c>
      <c r="E149" s="145" t="s">
        <v>1818</v>
      </c>
      <c r="F149" s="146" t="s">
        <v>1819</v>
      </c>
      <c r="G149" s="147" t="s">
        <v>198</v>
      </c>
      <c r="H149" s="148">
        <v>232</v>
      </c>
      <c r="I149" s="149"/>
      <c r="J149" s="149">
        <f t="shared" si="0"/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 t="shared" si="1"/>
        <v>0</v>
      </c>
      <c r="Q149" s="153">
        <v>0</v>
      </c>
      <c r="R149" s="153">
        <f t="shared" si="2"/>
        <v>0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245</v>
      </c>
      <c r="AT149" s="155" t="s">
        <v>184</v>
      </c>
      <c r="AU149" s="155" t="s">
        <v>86</v>
      </c>
      <c r="AY149" s="14" t="s">
        <v>182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4" t="s">
        <v>86</v>
      </c>
      <c r="BK149" s="156">
        <f t="shared" si="9"/>
        <v>0</v>
      </c>
      <c r="BL149" s="14" t="s">
        <v>245</v>
      </c>
      <c r="BM149" s="155" t="s">
        <v>329</v>
      </c>
    </row>
    <row r="150" spans="1:65" s="12" customFormat="1" ht="22.9" customHeight="1">
      <c r="B150" s="131"/>
      <c r="D150" s="132" t="s">
        <v>72</v>
      </c>
      <c r="E150" s="141" t="s">
        <v>1820</v>
      </c>
      <c r="F150" s="141" t="s">
        <v>1821</v>
      </c>
      <c r="J150" s="142">
        <f>BK150</f>
        <v>0</v>
      </c>
      <c r="L150" s="131"/>
      <c r="M150" s="135"/>
      <c r="N150" s="136"/>
      <c r="O150" s="136"/>
      <c r="P150" s="137">
        <f>SUM(P151:P156)</f>
        <v>0</v>
      </c>
      <c r="Q150" s="136"/>
      <c r="R150" s="137">
        <f>SUM(R151:R156)</f>
        <v>9.2000000000000003E-4</v>
      </c>
      <c r="S150" s="136"/>
      <c r="T150" s="138">
        <f>SUM(T151:T156)</f>
        <v>0</v>
      </c>
      <c r="AR150" s="132" t="s">
        <v>86</v>
      </c>
      <c r="AT150" s="139" t="s">
        <v>72</v>
      </c>
      <c r="AU150" s="139" t="s">
        <v>80</v>
      </c>
      <c r="AY150" s="132" t="s">
        <v>182</v>
      </c>
      <c r="BK150" s="140">
        <f>SUM(BK151:BK156)</f>
        <v>0</v>
      </c>
    </row>
    <row r="151" spans="1:65" s="2" customFormat="1" ht="16.5" customHeight="1">
      <c r="A151" s="26"/>
      <c r="B151" s="143"/>
      <c r="C151" s="144" t="s">
        <v>251</v>
      </c>
      <c r="D151" s="144" t="s">
        <v>184</v>
      </c>
      <c r="E151" s="145" t="s">
        <v>1822</v>
      </c>
      <c r="F151" s="146" t="s">
        <v>1823</v>
      </c>
      <c r="G151" s="147" t="s">
        <v>1797</v>
      </c>
      <c r="H151" s="148">
        <v>17</v>
      </c>
      <c r="I151" s="149"/>
      <c r="J151" s="149">
        <f t="shared" ref="J151:J156" si="10">ROUND(I151*H151,2)</f>
        <v>0</v>
      </c>
      <c r="K151" s="150"/>
      <c r="L151" s="27"/>
      <c r="M151" s="151" t="s">
        <v>1</v>
      </c>
      <c r="N151" s="152" t="s">
        <v>39</v>
      </c>
      <c r="O151" s="153">
        <v>0</v>
      </c>
      <c r="P151" s="153">
        <f t="shared" ref="P151:P156" si="11">O151*H151</f>
        <v>0</v>
      </c>
      <c r="Q151" s="153">
        <v>0</v>
      </c>
      <c r="R151" s="153">
        <f t="shared" ref="R151:R156" si="12">Q151*H151</f>
        <v>0</v>
      </c>
      <c r="S151" s="153">
        <v>0</v>
      </c>
      <c r="T151" s="154">
        <f t="shared" ref="T151:T156" si="13"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245</v>
      </c>
      <c r="AT151" s="155" t="s">
        <v>184</v>
      </c>
      <c r="AU151" s="155" t="s">
        <v>86</v>
      </c>
      <c r="AY151" s="14" t="s">
        <v>182</v>
      </c>
      <c r="BE151" s="156">
        <f t="shared" ref="BE151:BE156" si="14">IF(N151="základná",J151,0)</f>
        <v>0</v>
      </c>
      <c r="BF151" s="156">
        <f t="shared" ref="BF151:BF156" si="15">IF(N151="znížená",J151,0)</f>
        <v>0</v>
      </c>
      <c r="BG151" s="156">
        <f t="shared" ref="BG151:BG156" si="16">IF(N151="zákl. prenesená",J151,0)</f>
        <v>0</v>
      </c>
      <c r="BH151" s="156">
        <f t="shared" ref="BH151:BH156" si="17">IF(N151="zníž. prenesená",J151,0)</f>
        <v>0</v>
      </c>
      <c r="BI151" s="156">
        <f t="shared" ref="BI151:BI156" si="18">IF(N151="nulová",J151,0)</f>
        <v>0</v>
      </c>
      <c r="BJ151" s="14" t="s">
        <v>86</v>
      </c>
      <c r="BK151" s="156">
        <f t="shared" ref="BK151:BK156" si="19">ROUND(I151*H151,2)</f>
        <v>0</v>
      </c>
      <c r="BL151" s="14" t="s">
        <v>245</v>
      </c>
      <c r="BM151" s="155" t="s">
        <v>337</v>
      </c>
    </row>
    <row r="152" spans="1:65" s="2" customFormat="1" ht="16.5" customHeight="1">
      <c r="A152" s="26"/>
      <c r="B152" s="143"/>
      <c r="C152" s="157" t="s">
        <v>255</v>
      </c>
      <c r="D152" s="157" t="s">
        <v>246</v>
      </c>
      <c r="E152" s="158" t="s">
        <v>1824</v>
      </c>
      <c r="F152" s="159" t="s">
        <v>1825</v>
      </c>
      <c r="G152" s="160" t="s">
        <v>1797</v>
      </c>
      <c r="H152" s="161">
        <v>17</v>
      </c>
      <c r="I152" s="162"/>
      <c r="J152" s="162">
        <f t="shared" si="10"/>
        <v>0</v>
      </c>
      <c r="K152" s="163"/>
      <c r="L152" s="164"/>
      <c r="M152" s="165" t="s">
        <v>1</v>
      </c>
      <c r="N152" s="166" t="s">
        <v>39</v>
      </c>
      <c r="O152" s="153">
        <v>0</v>
      </c>
      <c r="P152" s="153">
        <f t="shared" si="11"/>
        <v>0</v>
      </c>
      <c r="Q152" s="153">
        <v>0</v>
      </c>
      <c r="R152" s="153">
        <f t="shared" si="12"/>
        <v>0</v>
      </c>
      <c r="S152" s="153">
        <v>0</v>
      </c>
      <c r="T152" s="154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313</v>
      </c>
      <c r="AT152" s="155" t="s">
        <v>246</v>
      </c>
      <c r="AU152" s="155" t="s">
        <v>86</v>
      </c>
      <c r="AY152" s="14" t="s">
        <v>182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4" t="s">
        <v>86</v>
      </c>
      <c r="BK152" s="156">
        <f t="shared" si="19"/>
        <v>0</v>
      </c>
      <c r="BL152" s="14" t="s">
        <v>245</v>
      </c>
      <c r="BM152" s="155" t="s">
        <v>345</v>
      </c>
    </row>
    <row r="153" spans="1:65" s="2" customFormat="1" ht="16.5" customHeight="1">
      <c r="A153" s="26"/>
      <c r="B153" s="143"/>
      <c r="C153" s="144" t="s">
        <v>259</v>
      </c>
      <c r="D153" s="144" t="s">
        <v>184</v>
      </c>
      <c r="E153" s="145" t="s">
        <v>1826</v>
      </c>
      <c r="F153" s="146" t="s">
        <v>1827</v>
      </c>
      <c r="G153" s="147" t="s">
        <v>1797</v>
      </c>
      <c r="H153" s="148">
        <v>34</v>
      </c>
      <c r="I153" s="149"/>
      <c r="J153" s="149">
        <f t="shared" si="10"/>
        <v>0</v>
      </c>
      <c r="K153" s="150"/>
      <c r="L153" s="27"/>
      <c r="M153" s="151" t="s">
        <v>1</v>
      </c>
      <c r="N153" s="152" t="s">
        <v>39</v>
      </c>
      <c r="O153" s="153">
        <v>0</v>
      </c>
      <c r="P153" s="153">
        <f t="shared" si="11"/>
        <v>0</v>
      </c>
      <c r="Q153" s="153">
        <v>0</v>
      </c>
      <c r="R153" s="153">
        <f t="shared" si="12"/>
        <v>0</v>
      </c>
      <c r="S153" s="153">
        <v>0</v>
      </c>
      <c r="T153" s="154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245</v>
      </c>
      <c r="AT153" s="155" t="s">
        <v>184</v>
      </c>
      <c r="AU153" s="155" t="s">
        <v>86</v>
      </c>
      <c r="AY153" s="14" t="s">
        <v>182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4" t="s">
        <v>86</v>
      </c>
      <c r="BK153" s="156">
        <f t="shared" si="19"/>
        <v>0</v>
      </c>
      <c r="BL153" s="14" t="s">
        <v>245</v>
      </c>
      <c r="BM153" s="155" t="s">
        <v>353</v>
      </c>
    </row>
    <row r="154" spans="1:65" s="2" customFormat="1" ht="16.5" customHeight="1">
      <c r="A154" s="26"/>
      <c r="B154" s="143"/>
      <c r="C154" s="157" t="s">
        <v>7</v>
      </c>
      <c r="D154" s="157" t="s">
        <v>246</v>
      </c>
      <c r="E154" s="158" t="s">
        <v>1828</v>
      </c>
      <c r="F154" s="159" t="s">
        <v>1829</v>
      </c>
      <c r="G154" s="160" t="s">
        <v>1797</v>
      </c>
      <c r="H154" s="161">
        <v>17</v>
      </c>
      <c r="I154" s="162"/>
      <c r="J154" s="162">
        <f t="shared" si="10"/>
        <v>0</v>
      </c>
      <c r="K154" s="163"/>
      <c r="L154" s="164"/>
      <c r="M154" s="165" t="s">
        <v>1</v>
      </c>
      <c r="N154" s="166" t="s">
        <v>39</v>
      </c>
      <c r="O154" s="153">
        <v>0</v>
      </c>
      <c r="P154" s="153">
        <f t="shared" si="11"/>
        <v>0</v>
      </c>
      <c r="Q154" s="153">
        <v>0</v>
      </c>
      <c r="R154" s="153">
        <f t="shared" si="12"/>
        <v>0</v>
      </c>
      <c r="S154" s="153">
        <v>0</v>
      </c>
      <c r="T154" s="154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313</v>
      </c>
      <c r="AT154" s="155" t="s">
        <v>246</v>
      </c>
      <c r="AU154" s="155" t="s">
        <v>86</v>
      </c>
      <c r="AY154" s="14" t="s">
        <v>182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4" t="s">
        <v>86</v>
      </c>
      <c r="BK154" s="156">
        <f t="shared" si="19"/>
        <v>0</v>
      </c>
      <c r="BL154" s="14" t="s">
        <v>245</v>
      </c>
      <c r="BM154" s="155" t="s">
        <v>361</v>
      </c>
    </row>
    <row r="155" spans="1:65" s="2" customFormat="1" ht="16.5" customHeight="1">
      <c r="A155" s="26"/>
      <c r="B155" s="143"/>
      <c r="C155" s="157" t="s">
        <v>266</v>
      </c>
      <c r="D155" s="157" t="s">
        <v>246</v>
      </c>
      <c r="E155" s="158" t="s">
        <v>1830</v>
      </c>
      <c r="F155" s="159" t="s">
        <v>1831</v>
      </c>
      <c r="G155" s="160" t="s">
        <v>1797</v>
      </c>
      <c r="H155" s="161">
        <v>17</v>
      </c>
      <c r="I155" s="162"/>
      <c r="J155" s="162">
        <f t="shared" si="10"/>
        <v>0</v>
      </c>
      <c r="K155" s="163"/>
      <c r="L155" s="164"/>
      <c r="M155" s="165" t="s">
        <v>1</v>
      </c>
      <c r="N155" s="166" t="s">
        <v>39</v>
      </c>
      <c r="O155" s="153">
        <v>0</v>
      </c>
      <c r="P155" s="153">
        <f t="shared" si="11"/>
        <v>0</v>
      </c>
      <c r="Q155" s="153">
        <v>0</v>
      </c>
      <c r="R155" s="153">
        <f t="shared" si="12"/>
        <v>0</v>
      </c>
      <c r="S155" s="153">
        <v>0</v>
      </c>
      <c r="T155" s="154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313</v>
      </c>
      <c r="AT155" s="155" t="s">
        <v>246</v>
      </c>
      <c r="AU155" s="155" t="s">
        <v>86</v>
      </c>
      <c r="AY155" s="14" t="s">
        <v>182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4" t="s">
        <v>86</v>
      </c>
      <c r="BK155" s="156">
        <f t="shared" si="19"/>
        <v>0</v>
      </c>
      <c r="BL155" s="14" t="s">
        <v>245</v>
      </c>
      <c r="BM155" s="155" t="s">
        <v>369</v>
      </c>
    </row>
    <row r="156" spans="1:65" s="2" customFormat="1" ht="16.5" customHeight="1">
      <c r="A156" s="26"/>
      <c r="B156" s="143"/>
      <c r="C156" s="144" t="s">
        <v>270</v>
      </c>
      <c r="D156" s="144" t="s">
        <v>184</v>
      </c>
      <c r="E156" s="145" t="s">
        <v>1832</v>
      </c>
      <c r="F156" s="146" t="s">
        <v>1833</v>
      </c>
      <c r="G156" s="147" t="s">
        <v>1797</v>
      </c>
      <c r="H156" s="148">
        <v>2</v>
      </c>
      <c r="I156" s="149"/>
      <c r="J156" s="149">
        <f t="shared" si="10"/>
        <v>0</v>
      </c>
      <c r="K156" s="150"/>
      <c r="L156" s="27"/>
      <c r="M156" s="151" t="s">
        <v>1</v>
      </c>
      <c r="N156" s="152" t="s">
        <v>39</v>
      </c>
      <c r="O156" s="153">
        <v>0</v>
      </c>
      <c r="P156" s="153">
        <f t="shared" si="11"/>
        <v>0</v>
      </c>
      <c r="Q156" s="153">
        <v>4.6000000000000001E-4</v>
      </c>
      <c r="R156" s="153">
        <f t="shared" si="12"/>
        <v>9.2000000000000003E-4</v>
      </c>
      <c r="S156" s="153">
        <v>0</v>
      </c>
      <c r="T156" s="154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245</v>
      </c>
      <c r="AT156" s="155" t="s">
        <v>184</v>
      </c>
      <c r="AU156" s="155" t="s">
        <v>86</v>
      </c>
      <c r="AY156" s="14" t="s">
        <v>182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4" t="s">
        <v>86</v>
      </c>
      <c r="BK156" s="156">
        <f t="shared" si="19"/>
        <v>0</v>
      </c>
      <c r="BL156" s="14" t="s">
        <v>245</v>
      </c>
      <c r="BM156" s="155" t="s">
        <v>377</v>
      </c>
    </row>
    <row r="157" spans="1:65" s="12" customFormat="1" ht="22.9" customHeight="1">
      <c r="B157" s="131"/>
      <c r="D157" s="132" t="s">
        <v>72</v>
      </c>
      <c r="E157" s="141" t="s">
        <v>1834</v>
      </c>
      <c r="F157" s="141" t="s">
        <v>1835</v>
      </c>
      <c r="J157" s="142">
        <f>BK157</f>
        <v>0</v>
      </c>
      <c r="L157" s="131"/>
      <c r="M157" s="135"/>
      <c r="N157" s="136"/>
      <c r="O157" s="136"/>
      <c r="P157" s="137">
        <f>SUM(P158:P166)</f>
        <v>0</v>
      </c>
      <c r="Q157" s="136"/>
      <c r="R157" s="137">
        <f>SUM(R158:R166)</f>
        <v>2.0400000000000001E-3</v>
      </c>
      <c r="S157" s="136"/>
      <c r="T157" s="138">
        <f>SUM(T158:T166)</f>
        <v>0.40800000000000003</v>
      </c>
      <c r="AR157" s="132" t="s">
        <v>86</v>
      </c>
      <c r="AT157" s="139" t="s">
        <v>72</v>
      </c>
      <c r="AU157" s="139" t="s">
        <v>80</v>
      </c>
      <c r="AY157" s="132" t="s">
        <v>182</v>
      </c>
      <c r="BK157" s="140">
        <f>SUM(BK158:BK166)</f>
        <v>0</v>
      </c>
    </row>
    <row r="158" spans="1:65" s="2" customFormat="1" ht="16.5" customHeight="1">
      <c r="A158" s="26"/>
      <c r="B158" s="143"/>
      <c r="C158" s="144" t="s">
        <v>274</v>
      </c>
      <c r="D158" s="144" t="s">
        <v>184</v>
      </c>
      <c r="E158" s="145" t="s">
        <v>1836</v>
      </c>
      <c r="F158" s="146" t="s">
        <v>1837</v>
      </c>
      <c r="G158" s="147" t="s">
        <v>1797</v>
      </c>
      <c r="H158" s="148">
        <v>17</v>
      </c>
      <c r="I158" s="149"/>
      <c r="J158" s="149">
        <f t="shared" ref="J158:J166" si="20">ROUND(I158*H158,2)</f>
        <v>0</v>
      </c>
      <c r="K158" s="150"/>
      <c r="L158" s="27"/>
      <c r="M158" s="151" t="s">
        <v>1</v>
      </c>
      <c r="N158" s="152" t="s">
        <v>39</v>
      </c>
      <c r="O158" s="153">
        <v>0</v>
      </c>
      <c r="P158" s="153">
        <f t="shared" ref="P158:P166" si="21">O158*H158</f>
        <v>0</v>
      </c>
      <c r="Q158" s="153">
        <v>6.0000000000000002E-5</v>
      </c>
      <c r="R158" s="153">
        <f t="shared" ref="R158:R166" si="22">Q158*H158</f>
        <v>1.0200000000000001E-3</v>
      </c>
      <c r="S158" s="153">
        <v>1.2E-2</v>
      </c>
      <c r="T158" s="154">
        <f t="shared" ref="T158:T166" si="23">S158*H158</f>
        <v>0.20400000000000001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245</v>
      </c>
      <c r="AT158" s="155" t="s">
        <v>184</v>
      </c>
      <c r="AU158" s="155" t="s">
        <v>86</v>
      </c>
      <c r="AY158" s="14" t="s">
        <v>182</v>
      </c>
      <c r="BE158" s="156">
        <f t="shared" ref="BE158:BE166" si="24">IF(N158="základná",J158,0)</f>
        <v>0</v>
      </c>
      <c r="BF158" s="156">
        <f t="shared" ref="BF158:BF166" si="25">IF(N158="znížená",J158,0)</f>
        <v>0</v>
      </c>
      <c r="BG158" s="156">
        <f t="shared" ref="BG158:BG166" si="26">IF(N158="zákl. prenesená",J158,0)</f>
        <v>0</v>
      </c>
      <c r="BH158" s="156">
        <f t="shared" ref="BH158:BH166" si="27">IF(N158="zníž. prenesená",J158,0)</f>
        <v>0</v>
      </c>
      <c r="BI158" s="156">
        <f t="shared" ref="BI158:BI166" si="28">IF(N158="nulová",J158,0)</f>
        <v>0</v>
      </c>
      <c r="BJ158" s="14" t="s">
        <v>86</v>
      </c>
      <c r="BK158" s="156">
        <f t="shared" ref="BK158:BK166" si="29">ROUND(I158*H158,2)</f>
        <v>0</v>
      </c>
      <c r="BL158" s="14" t="s">
        <v>245</v>
      </c>
      <c r="BM158" s="155" t="s">
        <v>385</v>
      </c>
    </row>
    <row r="159" spans="1:65" s="2" customFormat="1" ht="16.5" customHeight="1">
      <c r="A159" s="26"/>
      <c r="B159" s="143"/>
      <c r="C159" s="144" t="s">
        <v>278</v>
      </c>
      <c r="D159" s="144" t="s">
        <v>184</v>
      </c>
      <c r="E159" s="145" t="s">
        <v>1838</v>
      </c>
      <c r="F159" s="146" t="s">
        <v>1839</v>
      </c>
      <c r="G159" s="147" t="s">
        <v>1797</v>
      </c>
      <c r="H159" s="148">
        <v>17</v>
      </c>
      <c r="I159" s="149"/>
      <c r="J159" s="149">
        <f t="shared" si="20"/>
        <v>0</v>
      </c>
      <c r="K159" s="150"/>
      <c r="L159" s="27"/>
      <c r="M159" s="151" t="s">
        <v>1</v>
      </c>
      <c r="N159" s="152" t="s">
        <v>39</v>
      </c>
      <c r="O159" s="153">
        <v>0</v>
      </c>
      <c r="P159" s="153">
        <f t="shared" si="21"/>
        <v>0</v>
      </c>
      <c r="Q159" s="153">
        <v>6.0000000000000002E-5</v>
      </c>
      <c r="R159" s="153">
        <f t="shared" si="22"/>
        <v>1.0200000000000001E-3</v>
      </c>
      <c r="S159" s="153">
        <v>1.2E-2</v>
      </c>
      <c r="T159" s="154">
        <f t="shared" si="23"/>
        <v>0.20400000000000001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245</v>
      </c>
      <c r="AT159" s="155" t="s">
        <v>184</v>
      </c>
      <c r="AU159" s="155" t="s">
        <v>86</v>
      </c>
      <c r="AY159" s="14" t="s">
        <v>182</v>
      </c>
      <c r="BE159" s="156">
        <f t="shared" si="24"/>
        <v>0</v>
      </c>
      <c r="BF159" s="156">
        <f t="shared" si="25"/>
        <v>0</v>
      </c>
      <c r="BG159" s="156">
        <f t="shared" si="26"/>
        <v>0</v>
      </c>
      <c r="BH159" s="156">
        <f t="shared" si="27"/>
        <v>0</v>
      </c>
      <c r="BI159" s="156">
        <f t="shared" si="28"/>
        <v>0</v>
      </c>
      <c r="BJ159" s="14" t="s">
        <v>86</v>
      </c>
      <c r="BK159" s="156">
        <f t="shared" si="29"/>
        <v>0</v>
      </c>
      <c r="BL159" s="14" t="s">
        <v>245</v>
      </c>
      <c r="BM159" s="155" t="s">
        <v>393</v>
      </c>
    </row>
    <row r="160" spans="1:65" s="2" customFormat="1" ht="16.5" customHeight="1">
      <c r="A160" s="26"/>
      <c r="B160" s="143"/>
      <c r="C160" s="157" t="s">
        <v>282</v>
      </c>
      <c r="D160" s="157" t="s">
        <v>246</v>
      </c>
      <c r="E160" s="158" t="s">
        <v>1840</v>
      </c>
      <c r="F160" s="159" t="s">
        <v>1841</v>
      </c>
      <c r="G160" s="160" t="s">
        <v>1797</v>
      </c>
      <c r="H160" s="161">
        <v>1</v>
      </c>
      <c r="I160" s="162"/>
      <c r="J160" s="162">
        <f t="shared" si="20"/>
        <v>0</v>
      </c>
      <c r="K160" s="163"/>
      <c r="L160" s="164"/>
      <c r="M160" s="165" t="s">
        <v>1</v>
      </c>
      <c r="N160" s="166" t="s">
        <v>39</v>
      </c>
      <c r="O160" s="153">
        <v>0</v>
      </c>
      <c r="P160" s="153">
        <f t="shared" si="21"/>
        <v>0</v>
      </c>
      <c r="Q160" s="153">
        <v>0</v>
      </c>
      <c r="R160" s="153">
        <f t="shared" si="22"/>
        <v>0</v>
      </c>
      <c r="S160" s="153">
        <v>0</v>
      </c>
      <c r="T160" s="154">
        <f t="shared" si="2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313</v>
      </c>
      <c r="AT160" s="155" t="s">
        <v>246</v>
      </c>
      <c r="AU160" s="155" t="s">
        <v>86</v>
      </c>
      <c r="AY160" s="14" t="s">
        <v>182</v>
      </c>
      <c r="BE160" s="156">
        <f t="shared" si="24"/>
        <v>0</v>
      </c>
      <c r="BF160" s="156">
        <f t="shared" si="25"/>
        <v>0</v>
      </c>
      <c r="BG160" s="156">
        <f t="shared" si="26"/>
        <v>0</v>
      </c>
      <c r="BH160" s="156">
        <f t="shared" si="27"/>
        <v>0</v>
      </c>
      <c r="BI160" s="156">
        <f t="shared" si="28"/>
        <v>0</v>
      </c>
      <c r="BJ160" s="14" t="s">
        <v>86</v>
      </c>
      <c r="BK160" s="156">
        <f t="shared" si="29"/>
        <v>0</v>
      </c>
      <c r="BL160" s="14" t="s">
        <v>245</v>
      </c>
      <c r="BM160" s="155" t="s">
        <v>401</v>
      </c>
    </row>
    <row r="161" spans="1:65" s="2" customFormat="1" ht="16.5" customHeight="1">
      <c r="A161" s="26"/>
      <c r="B161" s="143"/>
      <c r="C161" s="157" t="s">
        <v>286</v>
      </c>
      <c r="D161" s="157" t="s">
        <v>246</v>
      </c>
      <c r="E161" s="158" t="s">
        <v>1842</v>
      </c>
      <c r="F161" s="159" t="s">
        <v>1843</v>
      </c>
      <c r="G161" s="160" t="s">
        <v>1797</v>
      </c>
      <c r="H161" s="161">
        <v>3</v>
      </c>
      <c r="I161" s="162"/>
      <c r="J161" s="162">
        <f t="shared" si="20"/>
        <v>0</v>
      </c>
      <c r="K161" s="163"/>
      <c r="L161" s="164"/>
      <c r="M161" s="165" t="s">
        <v>1</v>
      </c>
      <c r="N161" s="166" t="s">
        <v>39</v>
      </c>
      <c r="O161" s="153">
        <v>0</v>
      </c>
      <c r="P161" s="153">
        <f t="shared" si="21"/>
        <v>0</v>
      </c>
      <c r="Q161" s="153">
        <v>0</v>
      </c>
      <c r="R161" s="153">
        <f t="shared" si="22"/>
        <v>0</v>
      </c>
      <c r="S161" s="153">
        <v>0</v>
      </c>
      <c r="T161" s="154">
        <f t="shared" si="2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313</v>
      </c>
      <c r="AT161" s="155" t="s">
        <v>246</v>
      </c>
      <c r="AU161" s="155" t="s">
        <v>86</v>
      </c>
      <c r="AY161" s="14" t="s">
        <v>182</v>
      </c>
      <c r="BE161" s="156">
        <f t="shared" si="24"/>
        <v>0</v>
      </c>
      <c r="BF161" s="156">
        <f t="shared" si="25"/>
        <v>0</v>
      </c>
      <c r="BG161" s="156">
        <f t="shared" si="26"/>
        <v>0</v>
      </c>
      <c r="BH161" s="156">
        <f t="shared" si="27"/>
        <v>0</v>
      </c>
      <c r="BI161" s="156">
        <f t="shared" si="28"/>
        <v>0</v>
      </c>
      <c r="BJ161" s="14" t="s">
        <v>86</v>
      </c>
      <c r="BK161" s="156">
        <f t="shared" si="29"/>
        <v>0</v>
      </c>
      <c r="BL161" s="14" t="s">
        <v>245</v>
      </c>
      <c r="BM161" s="155" t="s">
        <v>409</v>
      </c>
    </row>
    <row r="162" spans="1:65" s="2" customFormat="1" ht="16.5" customHeight="1">
      <c r="A162" s="26"/>
      <c r="B162" s="143"/>
      <c r="C162" s="157" t="s">
        <v>290</v>
      </c>
      <c r="D162" s="157" t="s">
        <v>246</v>
      </c>
      <c r="E162" s="158" t="s">
        <v>1844</v>
      </c>
      <c r="F162" s="159" t="s">
        <v>1845</v>
      </c>
      <c r="G162" s="160" t="s">
        <v>1797</v>
      </c>
      <c r="H162" s="161">
        <v>1</v>
      </c>
      <c r="I162" s="162"/>
      <c r="J162" s="162">
        <f t="shared" si="20"/>
        <v>0</v>
      </c>
      <c r="K162" s="163"/>
      <c r="L162" s="164"/>
      <c r="M162" s="165" t="s">
        <v>1</v>
      </c>
      <c r="N162" s="166" t="s">
        <v>39</v>
      </c>
      <c r="O162" s="153">
        <v>0</v>
      </c>
      <c r="P162" s="153">
        <f t="shared" si="21"/>
        <v>0</v>
      </c>
      <c r="Q162" s="153">
        <v>0</v>
      </c>
      <c r="R162" s="153">
        <f t="shared" si="22"/>
        <v>0</v>
      </c>
      <c r="S162" s="153">
        <v>0</v>
      </c>
      <c r="T162" s="154">
        <f t="shared" si="2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313</v>
      </c>
      <c r="AT162" s="155" t="s">
        <v>246</v>
      </c>
      <c r="AU162" s="155" t="s">
        <v>86</v>
      </c>
      <c r="AY162" s="14" t="s">
        <v>182</v>
      </c>
      <c r="BE162" s="156">
        <f t="shared" si="24"/>
        <v>0</v>
      </c>
      <c r="BF162" s="156">
        <f t="shared" si="25"/>
        <v>0</v>
      </c>
      <c r="BG162" s="156">
        <f t="shared" si="26"/>
        <v>0</v>
      </c>
      <c r="BH162" s="156">
        <f t="shared" si="27"/>
        <v>0</v>
      </c>
      <c r="BI162" s="156">
        <f t="shared" si="28"/>
        <v>0</v>
      </c>
      <c r="BJ162" s="14" t="s">
        <v>86</v>
      </c>
      <c r="BK162" s="156">
        <f t="shared" si="29"/>
        <v>0</v>
      </c>
      <c r="BL162" s="14" t="s">
        <v>245</v>
      </c>
      <c r="BM162" s="155" t="s">
        <v>418</v>
      </c>
    </row>
    <row r="163" spans="1:65" s="2" customFormat="1" ht="16.5" customHeight="1">
      <c r="A163" s="26"/>
      <c r="B163" s="143"/>
      <c r="C163" s="157" t="s">
        <v>296</v>
      </c>
      <c r="D163" s="157" t="s">
        <v>246</v>
      </c>
      <c r="E163" s="158" t="s">
        <v>1846</v>
      </c>
      <c r="F163" s="159" t="s">
        <v>1847</v>
      </c>
      <c r="G163" s="160" t="s">
        <v>1797</v>
      </c>
      <c r="H163" s="161">
        <v>5</v>
      </c>
      <c r="I163" s="162"/>
      <c r="J163" s="162">
        <f t="shared" si="20"/>
        <v>0</v>
      </c>
      <c r="K163" s="163"/>
      <c r="L163" s="164"/>
      <c r="M163" s="165" t="s">
        <v>1</v>
      </c>
      <c r="N163" s="166" t="s">
        <v>39</v>
      </c>
      <c r="O163" s="153">
        <v>0</v>
      </c>
      <c r="P163" s="153">
        <f t="shared" si="21"/>
        <v>0</v>
      </c>
      <c r="Q163" s="153">
        <v>0</v>
      </c>
      <c r="R163" s="153">
        <f t="shared" si="22"/>
        <v>0</v>
      </c>
      <c r="S163" s="153">
        <v>0</v>
      </c>
      <c r="T163" s="154">
        <f t="shared" si="2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313</v>
      </c>
      <c r="AT163" s="155" t="s">
        <v>246</v>
      </c>
      <c r="AU163" s="155" t="s">
        <v>86</v>
      </c>
      <c r="AY163" s="14" t="s">
        <v>182</v>
      </c>
      <c r="BE163" s="156">
        <f t="shared" si="24"/>
        <v>0</v>
      </c>
      <c r="BF163" s="156">
        <f t="shared" si="25"/>
        <v>0</v>
      </c>
      <c r="BG163" s="156">
        <f t="shared" si="26"/>
        <v>0</v>
      </c>
      <c r="BH163" s="156">
        <f t="shared" si="27"/>
        <v>0</v>
      </c>
      <c r="BI163" s="156">
        <f t="shared" si="28"/>
        <v>0</v>
      </c>
      <c r="BJ163" s="14" t="s">
        <v>86</v>
      </c>
      <c r="BK163" s="156">
        <f t="shared" si="29"/>
        <v>0</v>
      </c>
      <c r="BL163" s="14" t="s">
        <v>245</v>
      </c>
      <c r="BM163" s="155" t="s">
        <v>426</v>
      </c>
    </row>
    <row r="164" spans="1:65" s="2" customFormat="1" ht="16.5" customHeight="1">
      <c r="A164" s="26"/>
      <c r="B164" s="143"/>
      <c r="C164" s="157" t="s">
        <v>301</v>
      </c>
      <c r="D164" s="157" t="s">
        <v>246</v>
      </c>
      <c r="E164" s="158" t="s">
        <v>1848</v>
      </c>
      <c r="F164" s="159" t="s">
        <v>1849</v>
      </c>
      <c r="G164" s="160" t="s">
        <v>1797</v>
      </c>
      <c r="H164" s="161">
        <v>1</v>
      </c>
      <c r="I164" s="162"/>
      <c r="J164" s="162">
        <f t="shared" si="20"/>
        <v>0</v>
      </c>
      <c r="K164" s="163"/>
      <c r="L164" s="164"/>
      <c r="M164" s="165" t="s">
        <v>1</v>
      </c>
      <c r="N164" s="166" t="s">
        <v>39</v>
      </c>
      <c r="O164" s="153">
        <v>0</v>
      </c>
      <c r="P164" s="153">
        <f t="shared" si="21"/>
        <v>0</v>
      </c>
      <c r="Q164" s="153">
        <v>0</v>
      </c>
      <c r="R164" s="153">
        <f t="shared" si="22"/>
        <v>0</v>
      </c>
      <c r="S164" s="153">
        <v>0</v>
      </c>
      <c r="T164" s="154">
        <f t="shared" si="2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313</v>
      </c>
      <c r="AT164" s="155" t="s">
        <v>246</v>
      </c>
      <c r="AU164" s="155" t="s">
        <v>86</v>
      </c>
      <c r="AY164" s="14" t="s">
        <v>182</v>
      </c>
      <c r="BE164" s="156">
        <f t="shared" si="24"/>
        <v>0</v>
      </c>
      <c r="BF164" s="156">
        <f t="shared" si="25"/>
        <v>0</v>
      </c>
      <c r="BG164" s="156">
        <f t="shared" si="26"/>
        <v>0</v>
      </c>
      <c r="BH164" s="156">
        <f t="shared" si="27"/>
        <v>0</v>
      </c>
      <c r="BI164" s="156">
        <f t="shared" si="28"/>
        <v>0</v>
      </c>
      <c r="BJ164" s="14" t="s">
        <v>86</v>
      </c>
      <c r="BK164" s="156">
        <f t="shared" si="29"/>
        <v>0</v>
      </c>
      <c r="BL164" s="14" t="s">
        <v>245</v>
      </c>
      <c r="BM164" s="155" t="s">
        <v>434</v>
      </c>
    </row>
    <row r="165" spans="1:65" s="2" customFormat="1" ht="16.5" customHeight="1">
      <c r="A165" s="26"/>
      <c r="B165" s="143"/>
      <c r="C165" s="157" t="s">
        <v>305</v>
      </c>
      <c r="D165" s="157" t="s">
        <v>246</v>
      </c>
      <c r="E165" s="158" t="s">
        <v>1850</v>
      </c>
      <c r="F165" s="159" t="s">
        <v>1851</v>
      </c>
      <c r="G165" s="160" t="s">
        <v>1797</v>
      </c>
      <c r="H165" s="161">
        <v>4</v>
      </c>
      <c r="I165" s="162"/>
      <c r="J165" s="162">
        <f t="shared" si="20"/>
        <v>0</v>
      </c>
      <c r="K165" s="163"/>
      <c r="L165" s="164"/>
      <c r="M165" s="165" t="s">
        <v>1</v>
      </c>
      <c r="N165" s="166" t="s">
        <v>39</v>
      </c>
      <c r="O165" s="153">
        <v>0</v>
      </c>
      <c r="P165" s="153">
        <f t="shared" si="21"/>
        <v>0</v>
      </c>
      <c r="Q165" s="153">
        <v>0</v>
      </c>
      <c r="R165" s="153">
        <f t="shared" si="22"/>
        <v>0</v>
      </c>
      <c r="S165" s="153">
        <v>0</v>
      </c>
      <c r="T165" s="154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313</v>
      </c>
      <c r="AT165" s="155" t="s">
        <v>246</v>
      </c>
      <c r="AU165" s="155" t="s">
        <v>86</v>
      </c>
      <c r="AY165" s="14" t="s">
        <v>182</v>
      </c>
      <c r="BE165" s="156">
        <f t="shared" si="24"/>
        <v>0</v>
      </c>
      <c r="BF165" s="156">
        <f t="shared" si="25"/>
        <v>0</v>
      </c>
      <c r="BG165" s="156">
        <f t="shared" si="26"/>
        <v>0</v>
      </c>
      <c r="BH165" s="156">
        <f t="shared" si="27"/>
        <v>0</v>
      </c>
      <c r="BI165" s="156">
        <f t="shared" si="28"/>
        <v>0</v>
      </c>
      <c r="BJ165" s="14" t="s">
        <v>86</v>
      </c>
      <c r="BK165" s="156">
        <f t="shared" si="29"/>
        <v>0</v>
      </c>
      <c r="BL165" s="14" t="s">
        <v>245</v>
      </c>
      <c r="BM165" s="155" t="s">
        <v>442</v>
      </c>
    </row>
    <row r="166" spans="1:65" s="2" customFormat="1" ht="16.5" customHeight="1">
      <c r="A166" s="26"/>
      <c r="B166" s="143"/>
      <c r="C166" s="157" t="s">
        <v>309</v>
      </c>
      <c r="D166" s="157" t="s">
        <v>246</v>
      </c>
      <c r="E166" s="158" t="s">
        <v>1852</v>
      </c>
      <c r="F166" s="159" t="s">
        <v>1853</v>
      </c>
      <c r="G166" s="160" t="s">
        <v>1797</v>
      </c>
      <c r="H166" s="161">
        <v>2</v>
      </c>
      <c r="I166" s="162"/>
      <c r="J166" s="162">
        <f t="shared" si="20"/>
        <v>0</v>
      </c>
      <c r="K166" s="163"/>
      <c r="L166" s="164"/>
      <c r="M166" s="165" t="s">
        <v>1</v>
      </c>
      <c r="N166" s="166" t="s">
        <v>39</v>
      </c>
      <c r="O166" s="153">
        <v>0</v>
      </c>
      <c r="P166" s="153">
        <f t="shared" si="21"/>
        <v>0</v>
      </c>
      <c r="Q166" s="153">
        <v>0</v>
      </c>
      <c r="R166" s="153">
        <f t="shared" si="22"/>
        <v>0</v>
      </c>
      <c r="S166" s="153">
        <v>0</v>
      </c>
      <c r="T166" s="154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313</v>
      </c>
      <c r="AT166" s="155" t="s">
        <v>246</v>
      </c>
      <c r="AU166" s="155" t="s">
        <v>86</v>
      </c>
      <c r="AY166" s="14" t="s">
        <v>182</v>
      </c>
      <c r="BE166" s="156">
        <f t="shared" si="24"/>
        <v>0</v>
      </c>
      <c r="BF166" s="156">
        <f t="shared" si="25"/>
        <v>0</v>
      </c>
      <c r="BG166" s="156">
        <f t="shared" si="26"/>
        <v>0</v>
      </c>
      <c r="BH166" s="156">
        <f t="shared" si="27"/>
        <v>0</v>
      </c>
      <c r="BI166" s="156">
        <f t="shared" si="28"/>
        <v>0</v>
      </c>
      <c r="BJ166" s="14" t="s">
        <v>86</v>
      </c>
      <c r="BK166" s="156">
        <f t="shared" si="29"/>
        <v>0</v>
      </c>
      <c r="BL166" s="14" t="s">
        <v>245</v>
      </c>
      <c r="BM166" s="155" t="s">
        <v>450</v>
      </c>
    </row>
    <row r="167" spans="1:65" s="12" customFormat="1" ht="25.9" customHeight="1">
      <c r="B167" s="131"/>
      <c r="D167" s="132" t="s">
        <v>72</v>
      </c>
      <c r="E167" s="133" t="s">
        <v>1529</v>
      </c>
      <c r="F167" s="133" t="s">
        <v>1854</v>
      </c>
      <c r="J167" s="134">
        <f>BK167</f>
        <v>0</v>
      </c>
      <c r="L167" s="131"/>
      <c r="M167" s="135"/>
      <c r="N167" s="136"/>
      <c r="O167" s="136"/>
      <c r="P167" s="137">
        <f>P168</f>
        <v>0</v>
      </c>
      <c r="Q167" s="136"/>
      <c r="R167" s="137">
        <f>R168</f>
        <v>0</v>
      </c>
      <c r="S167" s="136"/>
      <c r="T167" s="138">
        <f>T168</f>
        <v>0</v>
      </c>
      <c r="AR167" s="132" t="s">
        <v>86</v>
      </c>
      <c r="AT167" s="139" t="s">
        <v>72</v>
      </c>
      <c r="AU167" s="139" t="s">
        <v>73</v>
      </c>
      <c r="AY167" s="132" t="s">
        <v>182</v>
      </c>
      <c r="BK167" s="140">
        <f>BK168</f>
        <v>0</v>
      </c>
    </row>
    <row r="168" spans="1:65" s="2" customFormat="1" ht="16.5" customHeight="1">
      <c r="A168" s="26"/>
      <c r="B168" s="143"/>
      <c r="C168" s="144" t="s">
        <v>313</v>
      </c>
      <c r="D168" s="144" t="s">
        <v>184</v>
      </c>
      <c r="E168" s="145" t="s">
        <v>1855</v>
      </c>
      <c r="F168" s="146" t="s">
        <v>1856</v>
      </c>
      <c r="G168" s="147" t="s">
        <v>1785</v>
      </c>
      <c r="H168" s="148">
        <v>1</v>
      </c>
      <c r="I168" s="149"/>
      <c r="J168" s="149">
        <f>ROUND(I168*H168,2)</f>
        <v>0</v>
      </c>
      <c r="K168" s="150"/>
      <c r="L168" s="27"/>
      <c r="M168" s="167" t="s">
        <v>1</v>
      </c>
      <c r="N168" s="168" t="s">
        <v>39</v>
      </c>
      <c r="O168" s="169">
        <v>0</v>
      </c>
      <c r="P168" s="169">
        <f>O168*H168</f>
        <v>0</v>
      </c>
      <c r="Q168" s="169">
        <v>0</v>
      </c>
      <c r="R168" s="169">
        <f>Q168*H168</f>
        <v>0</v>
      </c>
      <c r="S168" s="169">
        <v>0</v>
      </c>
      <c r="T168" s="170">
        <f>S168*H168</f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245</v>
      </c>
      <c r="AT168" s="155" t="s">
        <v>184</v>
      </c>
      <c r="AU168" s="155" t="s">
        <v>80</v>
      </c>
      <c r="AY168" s="14" t="s">
        <v>182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4" t="s">
        <v>86</v>
      </c>
      <c r="BK168" s="156">
        <f>ROUND(I168*H168,2)</f>
        <v>0</v>
      </c>
      <c r="BL168" s="14" t="s">
        <v>245</v>
      </c>
      <c r="BM168" s="155" t="s">
        <v>458</v>
      </c>
    </row>
    <row r="169" spans="1:65" s="2" customFormat="1" ht="6.95" customHeight="1">
      <c r="A169" s="26"/>
      <c r="B169" s="41"/>
      <c r="C169" s="42"/>
      <c r="D169" s="42"/>
      <c r="E169" s="42"/>
      <c r="F169" s="42"/>
      <c r="G169" s="42"/>
      <c r="H169" s="42"/>
      <c r="I169" s="42"/>
      <c r="J169" s="42"/>
      <c r="K169" s="42"/>
      <c r="L169" s="27"/>
      <c r="M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</row>
  </sheetData>
  <autoFilter ref="C127:K168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13"/>
  <sheetViews>
    <sheetView showGridLines="0" topLeftCell="A110" workbookViewId="0">
      <selection activeCell="I129" sqref="I129:I21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191" t="s">
        <v>5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4" t="s">
        <v>103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6" s="1" customFormat="1" ht="12" customHeight="1">
      <c r="B8" s="17"/>
      <c r="D8" s="23" t="s">
        <v>132</v>
      </c>
      <c r="L8" s="17"/>
    </row>
    <row r="9" spans="1:46" s="2" customFormat="1" ht="16.5" customHeight="1">
      <c r="A9" s="26"/>
      <c r="B9" s="27"/>
      <c r="C9" s="26"/>
      <c r="D9" s="26"/>
      <c r="E9" s="226" t="s">
        <v>133</v>
      </c>
      <c r="F9" s="225"/>
      <c r="G9" s="225"/>
      <c r="H9" s="22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209" t="s">
        <v>1857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18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88" t="str">
        <f>'Rekapitulácia stavby'!E14</f>
        <v xml:space="preserve"> </v>
      </c>
      <c r="F20" s="188"/>
      <c r="G20" s="188"/>
      <c r="H20" s="188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28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">
        <v>1</v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">
        <v>1858</v>
      </c>
      <c r="F26" s="26"/>
      <c r="G26" s="26"/>
      <c r="H26" s="26"/>
      <c r="I26" s="23" t="s">
        <v>24</v>
      </c>
      <c r="J26" s="21" t="s">
        <v>1</v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192" t="s">
        <v>1</v>
      </c>
      <c r="F29" s="192"/>
      <c r="G29" s="192"/>
      <c r="H29" s="192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ROUND(J126,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ROUND((SUM(BE126:BE212)),  2)</f>
        <v>0</v>
      </c>
      <c r="G35" s="26"/>
      <c r="H35" s="26"/>
      <c r="I35" s="100">
        <v>0.2</v>
      </c>
      <c r="J35" s="99">
        <f>ROUND(((SUM(BE126:BE212))*I35),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39</v>
      </c>
      <c r="F36" s="99">
        <f>ROUND((SUM(BF126:BF212)),  2)</f>
        <v>0</v>
      </c>
      <c r="G36" s="26"/>
      <c r="H36" s="26"/>
      <c r="I36" s="100">
        <v>0.2</v>
      </c>
      <c r="J36" s="99">
        <f>ROUND(((SUM(BF126:BF212))*I36),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40</v>
      </c>
      <c r="F37" s="99">
        <f>ROUND((SUM(BG126:BG212)),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41</v>
      </c>
      <c r="F38" s="99">
        <f>ROUND((SUM(BH126:BH212)),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42</v>
      </c>
      <c r="F39" s="99">
        <f>ROUND((SUM(BI126:BI212)),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2" customFormat="1" ht="16.5" customHeight="1">
      <c r="A87" s="26"/>
      <c r="B87" s="27"/>
      <c r="C87" s="26"/>
      <c r="D87" s="26"/>
      <c r="E87" s="226" t="s">
        <v>133</v>
      </c>
      <c r="F87" s="225"/>
      <c r="G87" s="225"/>
      <c r="H87" s="22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209" t="str">
        <f>E11</f>
        <v>001.4 - 4. časť ELI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>Bačkov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Ing.arch.Lorinc, Ing.Soták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Ing.Ján Titko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J126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12"/>
      <c r="D99" s="113" t="s">
        <v>1859</v>
      </c>
      <c r="E99" s="114"/>
      <c r="F99" s="114"/>
      <c r="G99" s="114"/>
      <c r="H99" s="114"/>
      <c r="I99" s="114"/>
      <c r="J99" s="115">
        <f>J127</f>
        <v>0</v>
      </c>
      <c r="L99" s="112"/>
    </row>
    <row r="100" spans="1:47" s="10" customFormat="1" ht="19.899999999999999" customHeight="1">
      <c r="B100" s="116"/>
      <c r="D100" s="117" t="s">
        <v>1860</v>
      </c>
      <c r="E100" s="118"/>
      <c r="F100" s="118"/>
      <c r="G100" s="118"/>
      <c r="H100" s="118"/>
      <c r="I100" s="118"/>
      <c r="J100" s="119">
        <f>J128</f>
        <v>0</v>
      </c>
      <c r="L100" s="116"/>
    </row>
    <row r="101" spans="1:47" s="9" customFormat="1" ht="24.95" customHeight="1">
      <c r="B101" s="112"/>
      <c r="D101" s="113" t="s">
        <v>1861</v>
      </c>
      <c r="E101" s="114"/>
      <c r="F101" s="114"/>
      <c r="G101" s="114"/>
      <c r="H101" s="114"/>
      <c r="I101" s="114"/>
      <c r="J101" s="115">
        <f>J131</f>
        <v>0</v>
      </c>
      <c r="L101" s="112"/>
    </row>
    <row r="102" spans="1:47" s="10" customFormat="1" ht="19.899999999999999" customHeight="1">
      <c r="B102" s="116"/>
      <c r="D102" s="117" t="s">
        <v>1862</v>
      </c>
      <c r="E102" s="118"/>
      <c r="F102" s="118"/>
      <c r="G102" s="118"/>
      <c r="H102" s="118"/>
      <c r="I102" s="118"/>
      <c r="J102" s="119">
        <f>J132</f>
        <v>0</v>
      </c>
      <c r="L102" s="116"/>
    </row>
    <row r="103" spans="1:47" s="10" customFormat="1" ht="19.899999999999999" customHeight="1">
      <c r="B103" s="116"/>
      <c r="D103" s="117" t="s">
        <v>1863</v>
      </c>
      <c r="E103" s="118"/>
      <c r="F103" s="118"/>
      <c r="G103" s="118"/>
      <c r="H103" s="118"/>
      <c r="I103" s="118"/>
      <c r="J103" s="119">
        <f>J207</f>
        <v>0</v>
      </c>
      <c r="L103" s="116"/>
    </row>
    <row r="104" spans="1:47" s="9" customFormat="1" ht="24.95" customHeight="1">
      <c r="B104" s="112"/>
      <c r="D104" s="113" t="s">
        <v>1864</v>
      </c>
      <c r="E104" s="114"/>
      <c r="F104" s="114"/>
      <c r="G104" s="114"/>
      <c r="H104" s="114"/>
      <c r="I104" s="114"/>
      <c r="J104" s="115">
        <f>J210</f>
        <v>0</v>
      </c>
      <c r="L104" s="112"/>
    </row>
    <row r="105" spans="1:47" s="2" customFormat="1" ht="21.75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47" s="2" customFormat="1" ht="6.95" customHeight="1">
      <c r="A106" s="26"/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10" spans="1:47" s="2" customFormat="1" ht="6.95" customHeight="1">
      <c r="A110" s="26"/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24.95" customHeight="1">
      <c r="A111" s="26"/>
      <c r="B111" s="27"/>
      <c r="C111" s="18" t="s">
        <v>168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6.9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12" customHeight="1">
      <c r="A113" s="26"/>
      <c r="B113" s="27"/>
      <c r="C113" s="23" t="s">
        <v>13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25.5" customHeight="1">
      <c r="A114" s="26"/>
      <c r="B114" s="27"/>
      <c r="C114" s="26"/>
      <c r="D114" s="26"/>
      <c r="E114" s="226" t="str">
        <f>E7</f>
        <v>Komunitné centrum - Rekonštrukcia, prístavba ku kultúrnemu domu v obci Bačkov-(stupeň PSP)</v>
      </c>
      <c r="F114" s="227"/>
      <c r="G114" s="227"/>
      <c r="H114" s="227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1" customFormat="1" ht="12" customHeight="1">
      <c r="B115" s="17"/>
      <c r="C115" s="23" t="s">
        <v>132</v>
      </c>
      <c r="L115" s="17"/>
    </row>
    <row r="116" spans="1:63" s="2" customFormat="1" ht="16.5" customHeight="1">
      <c r="A116" s="26"/>
      <c r="B116" s="27"/>
      <c r="C116" s="26"/>
      <c r="D116" s="26"/>
      <c r="E116" s="226" t="s">
        <v>133</v>
      </c>
      <c r="F116" s="225"/>
      <c r="G116" s="225"/>
      <c r="H116" s="225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2" customHeight="1">
      <c r="A117" s="26"/>
      <c r="B117" s="27"/>
      <c r="C117" s="23" t="s">
        <v>134</v>
      </c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6.5" customHeight="1">
      <c r="A118" s="26"/>
      <c r="B118" s="27"/>
      <c r="C118" s="26"/>
      <c r="D118" s="26"/>
      <c r="E118" s="209" t="str">
        <f>E11</f>
        <v>001.4 - 4. časť ELI</v>
      </c>
      <c r="F118" s="225"/>
      <c r="G118" s="225"/>
      <c r="H118" s="225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6.9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2" customHeight="1">
      <c r="A120" s="26"/>
      <c r="B120" s="27"/>
      <c r="C120" s="23" t="s">
        <v>17</v>
      </c>
      <c r="D120" s="26"/>
      <c r="E120" s="26"/>
      <c r="F120" s="21" t="str">
        <f>F14</f>
        <v>Bačkov</v>
      </c>
      <c r="G120" s="26"/>
      <c r="H120" s="26"/>
      <c r="I120" s="23" t="s">
        <v>19</v>
      </c>
      <c r="J120" s="49" t="str">
        <f>IF(J14="","",J14)</f>
        <v>15. 11. 2019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27.95" customHeight="1">
      <c r="A122" s="26"/>
      <c r="B122" s="27"/>
      <c r="C122" s="23" t="s">
        <v>21</v>
      </c>
      <c r="D122" s="26"/>
      <c r="E122" s="26"/>
      <c r="F122" s="21" t="str">
        <f>E17</f>
        <v>obec Bačkov</v>
      </c>
      <c r="G122" s="26"/>
      <c r="H122" s="26"/>
      <c r="I122" s="23" t="s">
        <v>27</v>
      </c>
      <c r="J122" s="24" t="str">
        <f>E23</f>
        <v>Ing.arch.Lorinc, Ing.Soták</v>
      </c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5.2" customHeight="1">
      <c r="A123" s="26"/>
      <c r="B123" s="27"/>
      <c r="C123" s="23" t="s">
        <v>25</v>
      </c>
      <c r="D123" s="26"/>
      <c r="E123" s="26"/>
      <c r="F123" s="21" t="str">
        <f>IF(E20="","",E20)</f>
        <v xml:space="preserve"> </v>
      </c>
      <c r="G123" s="26"/>
      <c r="H123" s="26"/>
      <c r="I123" s="23" t="s">
        <v>30</v>
      </c>
      <c r="J123" s="24" t="str">
        <f>E26</f>
        <v>Ing.Ján Titko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0.3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11" customFormat="1" ht="29.25" customHeight="1">
      <c r="A125" s="120"/>
      <c r="B125" s="121"/>
      <c r="C125" s="122" t="s">
        <v>169</v>
      </c>
      <c r="D125" s="123" t="s">
        <v>58</v>
      </c>
      <c r="E125" s="123" t="s">
        <v>54</v>
      </c>
      <c r="F125" s="123" t="s">
        <v>55</v>
      </c>
      <c r="G125" s="123" t="s">
        <v>170</v>
      </c>
      <c r="H125" s="123" t="s">
        <v>171</v>
      </c>
      <c r="I125" s="123" t="s">
        <v>172</v>
      </c>
      <c r="J125" s="124" t="s">
        <v>138</v>
      </c>
      <c r="K125" s="125" t="s">
        <v>173</v>
      </c>
      <c r="L125" s="126"/>
      <c r="M125" s="56" t="s">
        <v>1</v>
      </c>
      <c r="N125" s="57" t="s">
        <v>37</v>
      </c>
      <c r="O125" s="57" t="s">
        <v>174</v>
      </c>
      <c r="P125" s="57" t="s">
        <v>175</v>
      </c>
      <c r="Q125" s="57" t="s">
        <v>176</v>
      </c>
      <c r="R125" s="57" t="s">
        <v>177</v>
      </c>
      <c r="S125" s="57" t="s">
        <v>178</v>
      </c>
      <c r="T125" s="58" t="s">
        <v>179</v>
      </c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</row>
    <row r="126" spans="1:63" s="2" customFormat="1" ht="22.9" customHeight="1">
      <c r="A126" s="26"/>
      <c r="B126" s="27"/>
      <c r="C126" s="63" t="s">
        <v>139</v>
      </c>
      <c r="D126" s="26"/>
      <c r="E126" s="26"/>
      <c r="F126" s="26"/>
      <c r="G126" s="26"/>
      <c r="H126" s="26"/>
      <c r="I126" s="26"/>
      <c r="J126" s="127">
        <f>BK126</f>
        <v>0</v>
      </c>
      <c r="K126" s="26"/>
      <c r="L126" s="27"/>
      <c r="M126" s="59"/>
      <c r="N126" s="50"/>
      <c r="O126" s="60"/>
      <c r="P126" s="128">
        <f>P127+P131+P210</f>
        <v>137.21640000000002</v>
      </c>
      <c r="Q126" s="60"/>
      <c r="R126" s="128">
        <f>R127+R131+R210</f>
        <v>0.31039</v>
      </c>
      <c r="S126" s="60"/>
      <c r="T126" s="129">
        <f>T127+T131+T210</f>
        <v>0.247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T126" s="14" t="s">
        <v>72</v>
      </c>
      <c r="AU126" s="14" t="s">
        <v>140</v>
      </c>
      <c r="BK126" s="130">
        <f>BK127+BK131+BK210</f>
        <v>0</v>
      </c>
    </row>
    <row r="127" spans="1:63" s="12" customFormat="1" ht="25.9" customHeight="1">
      <c r="B127" s="131"/>
      <c r="D127" s="132" t="s">
        <v>72</v>
      </c>
      <c r="E127" s="133" t="s">
        <v>180</v>
      </c>
      <c r="F127" s="133" t="s">
        <v>1865</v>
      </c>
      <c r="J127" s="134">
        <f>BK127</f>
        <v>0</v>
      </c>
      <c r="L127" s="131"/>
      <c r="M127" s="135"/>
      <c r="N127" s="136"/>
      <c r="O127" s="136"/>
      <c r="P127" s="137">
        <f>P128</f>
        <v>33.443400000000004</v>
      </c>
      <c r="Q127" s="136"/>
      <c r="R127" s="137">
        <f>R128</f>
        <v>2.4000000000000002E-3</v>
      </c>
      <c r="S127" s="136"/>
      <c r="T127" s="138">
        <f>T128</f>
        <v>0.247</v>
      </c>
      <c r="AR127" s="132" t="s">
        <v>80</v>
      </c>
      <c r="AT127" s="139" t="s">
        <v>72</v>
      </c>
      <c r="AU127" s="139" t="s">
        <v>73</v>
      </c>
      <c r="AY127" s="132" t="s">
        <v>182</v>
      </c>
      <c r="BK127" s="140">
        <f>BK128</f>
        <v>0</v>
      </c>
    </row>
    <row r="128" spans="1:63" s="12" customFormat="1" ht="22.9" customHeight="1">
      <c r="B128" s="131"/>
      <c r="D128" s="132" t="s">
        <v>72</v>
      </c>
      <c r="E128" s="141" t="s">
        <v>217</v>
      </c>
      <c r="F128" s="141" t="s">
        <v>1866</v>
      </c>
      <c r="J128" s="142">
        <f>BK128</f>
        <v>0</v>
      </c>
      <c r="L128" s="131"/>
      <c r="M128" s="135"/>
      <c r="N128" s="136"/>
      <c r="O128" s="136"/>
      <c r="P128" s="137">
        <f>SUM(P129:P130)</f>
        <v>33.443400000000004</v>
      </c>
      <c r="Q128" s="136"/>
      <c r="R128" s="137">
        <f>SUM(R129:R130)</f>
        <v>2.4000000000000002E-3</v>
      </c>
      <c r="S128" s="136"/>
      <c r="T128" s="138">
        <f>SUM(T129:T130)</f>
        <v>0.247</v>
      </c>
      <c r="AR128" s="132" t="s">
        <v>80</v>
      </c>
      <c r="AT128" s="139" t="s">
        <v>72</v>
      </c>
      <c r="AU128" s="139" t="s">
        <v>80</v>
      </c>
      <c r="AY128" s="132" t="s">
        <v>182</v>
      </c>
      <c r="BK128" s="140">
        <f>SUM(BK129:BK130)</f>
        <v>0</v>
      </c>
    </row>
    <row r="129" spans="1:65" s="2" customFormat="1" ht="24" customHeight="1">
      <c r="A129" s="26"/>
      <c r="B129" s="143"/>
      <c r="C129" s="144" t="s">
        <v>80</v>
      </c>
      <c r="D129" s="144" t="s">
        <v>184</v>
      </c>
      <c r="E129" s="145" t="s">
        <v>1867</v>
      </c>
      <c r="F129" s="146" t="s">
        <v>1868</v>
      </c>
      <c r="G129" s="147" t="s">
        <v>299</v>
      </c>
      <c r="H129" s="148">
        <v>31</v>
      </c>
      <c r="I129" s="149"/>
      <c r="J129" s="149">
        <f>ROUND(I129*H129,2)</f>
        <v>0</v>
      </c>
      <c r="K129" s="150"/>
      <c r="L129" s="27"/>
      <c r="M129" s="151" t="s">
        <v>1</v>
      </c>
      <c r="N129" s="152" t="s">
        <v>39</v>
      </c>
      <c r="O129" s="153">
        <v>0.111</v>
      </c>
      <c r="P129" s="153">
        <f>O129*H129</f>
        <v>3.4409999999999998</v>
      </c>
      <c r="Q129" s="153">
        <v>0</v>
      </c>
      <c r="R129" s="153">
        <f>Q129*H129</f>
        <v>0</v>
      </c>
      <c r="S129" s="153">
        <v>1E-3</v>
      </c>
      <c r="T129" s="154">
        <f>S129*H129</f>
        <v>3.1E-2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188</v>
      </c>
      <c r="AT129" s="155" t="s">
        <v>184</v>
      </c>
      <c r="AU129" s="155" t="s">
        <v>86</v>
      </c>
      <c r="AY129" s="14" t="s">
        <v>182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4" t="s">
        <v>86</v>
      </c>
      <c r="BK129" s="156">
        <f>ROUND(I129*H129,2)</f>
        <v>0</v>
      </c>
      <c r="BL129" s="14" t="s">
        <v>188</v>
      </c>
      <c r="BM129" s="155" t="s">
        <v>1869</v>
      </c>
    </row>
    <row r="130" spans="1:65" s="2" customFormat="1" ht="24" customHeight="1">
      <c r="A130" s="26"/>
      <c r="B130" s="143"/>
      <c r="C130" s="144" t="s">
        <v>86</v>
      </c>
      <c r="D130" s="144" t="s">
        <v>184</v>
      </c>
      <c r="E130" s="145" t="s">
        <v>1870</v>
      </c>
      <c r="F130" s="146" t="s">
        <v>1871</v>
      </c>
      <c r="G130" s="147" t="s">
        <v>198</v>
      </c>
      <c r="H130" s="148">
        <v>120</v>
      </c>
      <c r="I130" s="149"/>
      <c r="J130" s="149">
        <f>ROUND(I130*H130,2)</f>
        <v>0</v>
      </c>
      <c r="K130" s="150"/>
      <c r="L130" s="27"/>
      <c r="M130" s="151" t="s">
        <v>1</v>
      </c>
      <c r="N130" s="152" t="s">
        <v>39</v>
      </c>
      <c r="O130" s="153">
        <v>0.25002000000000002</v>
      </c>
      <c r="P130" s="153">
        <f>O130*H130</f>
        <v>30.002400000000002</v>
      </c>
      <c r="Q130" s="153">
        <v>2.0000000000000002E-5</v>
      </c>
      <c r="R130" s="153">
        <f>Q130*H130</f>
        <v>2.4000000000000002E-3</v>
      </c>
      <c r="S130" s="153">
        <v>1.8E-3</v>
      </c>
      <c r="T130" s="154">
        <f>S130*H130</f>
        <v>0.216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188</v>
      </c>
      <c r="AT130" s="155" t="s">
        <v>184</v>
      </c>
      <c r="AU130" s="155" t="s">
        <v>86</v>
      </c>
      <c r="AY130" s="14" t="s">
        <v>182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4" t="s">
        <v>86</v>
      </c>
      <c r="BK130" s="156">
        <f>ROUND(I130*H130,2)</f>
        <v>0</v>
      </c>
      <c r="BL130" s="14" t="s">
        <v>188</v>
      </c>
      <c r="BM130" s="155" t="s">
        <v>1872</v>
      </c>
    </row>
    <row r="131" spans="1:65" s="12" customFormat="1" ht="25.9" customHeight="1">
      <c r="B131" s="131"/>
      <c r="D131" s="132" t="s">
        <v>72</v>
      </c>
      <c r="E131" s="133" t="s">
        <v>246</v>
      </c>
      <c r="F131" s="133" t="s">
        <v>1873</v>
      </c>
      <c r="J131" s="134">
        <f>BK131</f>
        <v>0</v>
      </c>
      <c r="L131" s="131"/>
      <c r="M131" s="135"/>
      <c r="N131" s="136"/>
      <c r="O131" s="136"/>
      <c r="P131" s="137">
        <f>P132+P207</f>
        <v>71.972999999999999</v>
      </c>
      <c r="Q131" s="136"/>
      <c r="R131" s="137">
        <f>R132+R207</f>
        <v>0.30798999999999999</v>
      </c>
      <c r="S131" s="136"/>
      <c r="T131" s="138">
        <f>T132+T207</f>
        <v>0</v>
      </c>
      <c r="AR131" s="132" t="s">
        <v>93</v>
      </c>
      <c r="AT131" s="139" t="s">
        <v>72</v>
      </c>
      <c r="AU131" s="139" t="s">
        <v>73</v>
      </c>
      <c r="AY131" s="132" t="s">
        <v>182</v>
      </c>
      <c r="BK131" s="140">
        <f>BK132+BK207</f>
        <v>0</v>
      </c>
    </row>
    <row r="132" spans="1:65" s="12" customFormat="1" ht="22.9" customHeight="1">
      <c r="B132" s="131"/>
      <c r="D132" s="132" t="s">
        <v>72</v>
      </c>
      <c r="E132" s="141" t="s">
        <v>1874</v>
      </c>
      <c r="F132" s="141" t="s">
        <v>1875</v>
      </c>
      <c r="J132" s="142">
        <f>BK132</f>
        <v>0</v>
      </c>
      <c r="L132" s="131"/>
      <c r="M132" s="135"/>
      <c r="N132" s="136"/>
      <c r="O132" s="136"/>
      <c r="P132" s="137">
        <f>SUM(P133:P206)</f>
        <v>65.733000000000004</v>
      </c>
      <c r="Q132" s="136"/>
      <c r="R132" s="137">
        <f>SUM(R133:R206)</f>
        <v>0.30718999999999996</v>
      </c>
      <c r="S132" s="136"/>
      <c r="T132" s="138">
        <f>SUM(T133:T206)</f>
        <v>0</v>
      </c>
      <c r="AR132" s="132" t="s">
        <v>93</v>
      </c>
      <c r="AT132" s="139" t="s">
        <v>72</v>
      </c>
      <c r="AU132" s="139" t="s">
        <v>80</v>
      </c>
      <c r="AY132" s="132" t="s">
        <v>182</v>
      </c>
      <c r="BK132" s="140">
        <f>SUM(BK133:BK206)</f>
        <v>0</v>
      </c>
    </row>
    <row r="133" spans="1:65" s="2" customFormat="1" ht="24" customHeight="1">
      <c r="A133" s="26"/>
      <c r="B133" s="143"/>
      <c r="C133" s="144" t="s">
        <v>93</v>
      </c>
      <c r="D133" s="144" t="s">
        <v>184</v>
      </c>
      <c r="E133" s="145" t="s">
        <v>1876</v>
      </c>
      <c r="F133" s="146" t="s">
        <v>1877</v>
      </c>
      <c r="G133" s="147" t="s">
        <v>299</v>
      </c>
      <c r="H133" s="148">
        <v>31</v>
      </c>
      <c r="I133" s="149"/>
      <c r="J133" s="149">
        <f t="shared" ref="J133:J165" si="0">ROUND(I133*H133,2)</f>
        <v>0</v>
      </c>
      <c r="K133" s="150"/>
      <c r="L133" s="27"/>
      <c r="M133" s="151" t="s">
        <v>1</v>
      </c>
      <c r="N133" s="152" t="s">
        <v>39</v>
      </c>
      <c r="O133" s="153">
        <v>7.4999999999999997E-2</v>
      </c>
      <c r="P133" s="153">
        <f t="shared" ref="P133:P165" si="1">O133*H133</f>
        <v>2.3249999999999997</v>
      </c>
      <c r="Q133" s="153">
        <v>0</v>
      </c>
      <c r="R133" s="153">
        <f t="shared" ref="R133:R165" si="2">Q133*H133</f>
        <v>0</v>
      </c>
      <c r="S133" s="153">
        <v>0</v>
      </c>
      <c r="T133" s="154">
        <f t="shared" ref="T133:T165" si="3"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442</v>
      </c>
      <c r="AT133" s="155" t="s">
        <v>184</v>
      </c>
      <c r="AU133" s="155" t="s">
        <v>86</v>
      </c>
      <c r="AY133" s="14" t="s">
        <v>182</v>
      </c>
      <c r="BE133" s="156">
        <f t="shared" ref="BE133:BE165" si="4">IF(N133="základná",J133,0)</f>
        <v>0</v>
      </c>
      <c r="BF133" s="156">
        <f t="shared" ref="BF133:BF165" si="5">IF(N133="znížená",J133,0)</f>
        <v>0</v>
      </c>
      <c r="BG133" s="156">
        <f t="shared" ref="BG133:BG165" si="6">IF(N133="zákl. prenesená",J133,0)</f>
        <v>0</v>
      </c>
      <c r="BH133" s="156">
        <f t="shared" ref="BH133:BH165" si="7">IF(N133="zníž. prenesená",J133,0)</f>
        <v>0</v>
      </c>
      <c r="BI133" s="156">
        <f t="shared" ref="BI133:BI165" si="8">IF(N133="nulová",J133,0)</f>
        <v>0</v>
      </c>
      <c r="BJ133" s="14" t="s">
        <v>86</v>
      </c>
      <c r="BK133" s="156">
        <f t="shared" ref="BK133:BK165" si="9">ROUND(I133*H133,2)</f>
        <v>0</v>
      </c>
      <c r="BL133" s="14" t="s">
        <v>442</v>
      </c>
      <c r="BM133" s="155" t="s">
        <v>1878</v>
      </c>
    </row>
    <row r="134" spans="1:65" s="2" customFormat="1" ht="16.5" customHeight="1">
      <c r="A134" s="26"/>
      <c r="B134" s="143"/>
      <c r="C134" s="157" t="s">
        <v>188</v>
      </c>
      <c r="D134" s="157" t="s">
        <v>246</v>
      </c>
      <c r="E134" s="158" t="s">
        <v>1879</v>
      </c>
      <c r="F134" s="159" t="s">
        <v>1880</v>
      </c>
      <c r="G134" s="160" t="s">
        <v>299</v>
      </c>
      <c r="H134" s="161">
        <v>31</v>
      </c>
      <c r="I134" s="162"/>
      <c r="J134" s="162">
        <f t="shared" si="0"/>
        <v>0</v>
      </c>
      <c r="K134" s="163"/>
      <c r="L134" s="164"/>
      <c r="M134" s="165" t="s">
        <v>1</v>
      </c>
      <c r="N134" s="166" t="s">
        <v>39</v>
      </c>
      <c r="O134" s="153">
        <v>0</v>
      </c>
      <c r="P134" s="153">
        <f t="shared" si="1"/>
        <v>0</v>
      </c>
      <c r="Q134" s="153">
        <v>6.9999999999999994E-5</v>
      </c>
      <c r="R134" s="153">
        <f t="shared" si="2"/>
        <v>2.1699999999999996E-3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698</v>
      </c>
      <c r="AT134" s="155" t="s">
        <v>246</v>
      </c>
      <c r="AU134" s="155" t="s">
        <v>86</v>
      </c>
      <c r="AY134" s="14" t="s">
        <v>182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86</v>
      </c>
      <c r="BK134" s="156">
        <f t="shared" si="9"/>
        <v>0</v>
      </c>
      <c r="BL134" s="14" t="s">
        <v>698</v>
      </c>
      <c r="BM134" s="155" t="s">
        <v>1881</v>
      </c>
    </row>
    <row r="135" spans="1:65" s="2" customFormat="1" ht="16.5" customHeight="1">
      <c r="A135" s="26"/>
      <c r="B135" s="143"/>
      <c r="C135" s="144" t="s">
        <v>200</v>
      </c>
      <c r="D135" s="144" t="s">
        <v>184</v>
      </c>
      <c r="E135" s="145" t="s">
        <v>1882</v>
      </c>
      <c r="F135" s="146" t="s">
        <v>1883</v>
      </c>
      <c r="G135" s="147" t="s">
        <v>299</v>
      </c>
      <c r="H135" s="148">
        <v>8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39</v>
      </c>
      <c r="O135" s="153">
        <v>0.16800000000000001</v>
      </c>
      <c r="P135" s="153">
        <f t="shared" si="1"/>
        <v>1.3440000000000001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442</v>
      </c>
      <c r="AT135" s="155" t="s">
        <v>184</v>
      </c>
      <c r="AU135" s="155" t="s">
        <v>86</v>
      </c>
      <c r="AY135" s="14" t="s">
        <v>182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86</v>
      </c>
      <c r="BK135" s="156">
        <f t="shared" si="9"/>
        <v>0</v>
      </c>
      <c r="BL135" s="14" t="s">
        <v>442</v>
      </c>
      <c r="BM135" s="155" t="s">
        <v>1884</v>
      </c>
    </row>
    <row r="136" spans="1:65" s="2" customFormat="1" ht="24" customHeight="1">
      <c r="A136" s="26"/>
      <c r="B136" s="143"/>
      <c r="C136" s="144" t="s">
        <v>204</v>
      </c>
      <c r="D136" s="144" t="s">
        <v>184</v>
      </c>
      <c r="E136" s="145" t="s">
        <v>1885</v>
      </c>
      <c r="F136" s="146" t="s">
        <v>1886</v>
      </c>
      <c r="G136" s="147" t="s">
        <v>299</v>
      </c>
      <c r="H136" s="148">
        <v>40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39</v>
      </c>
      <c r="O136" s="153">
        <v>4.7E-2</v>
      </c>
      <c r="P136" s="153">
        <f t="shared" si="1"/>
        <v>1.88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442</v>
      </c>
      <c r="AT136" s="155" t="s">
        <v>184</v>
      </c>
      <c r="AU136" s="155" t="s">
        <v>86</v>
      </c>
      <c r="AY136" s="14" t="s">
        <v>182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86</v>
      </c>
      <c r="BK136" s="156">
        <f t="shared" si="9"/>
        <v>0</v>
      </c>
      <c r="BL136" s="14" t="s">
        <v>442</v>
      </c>
      <c r="BM136" s="155" t="s">
        <v>1887</v>
      </c>
    </row>
    <row r="137" spans="1:65" s="2" customFormat="1" ht="24" customHeight="1">
      <c r="A137" s="26"/>
      <c r="B137" s="143"/>
      <c r="C137" s="144" t="s">
        <v>208</v>
      </c>
      <c r="D137" s="144" t="s">
        <v>184</v>
      </c>
      <c r="E137" s="145" t="s">
        <v>1888</v>
      </c>
      <c r="F137" s="146" t="s">
        <v>1889</v>
      </c>
      <c r="G137" s="147" t="s">
        <v>299</v>
      </c>
      <c r="H137" s="148">
        <v>8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39</v>
      </c>
      <c r="O137" s="153">
        <v>5.3999999999999999E-2</v>
      </c>
      <c r="P137" s="153">
        <f t="shared" si="1"/>
        <v>0.432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442</v>
      </c>
      <c r="AT137" s="155" t="s">
        <v>184</v>
      </c>
      <c r="AU137" s="155" t="s">
        <v>86</v>
      </c>
      <c r="AY137" s="14" t="s">
        <v>182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86</v>
      </c>
      <c r="BK137" s="156">
        <f t="shared" si="9"/>
        <v>0</v>
      </c>
      <c r="BL137" s="14" t="s">
        <v>442</v>
      </c>
      <c r="BM137" s="155" t="s">
        <v>1890</v>
      </c>
    </row>
    <row r="138" spans="1:65" s="2" customFormat="1" ht="24" customHeight="1">
      <c r="A138" s="26"/>
      <c r="B138" s="143"/>
      <c r="C138" s="144" t="s">
        <v>213</v>
      </c>
      <c r="D138" s="144" t="s">
        <v>184</v>
      </c>
      <c r="E138" s="145" t="s">
        <v>1891</v>
      </c>
      <c r="F138" s="146" t="s">
        <v>1892</v>
      </c>
      <c r="G138" s="147" t="s">
        <v>299</v>
      </c>
      <c r="H138" s="148">
        <v>11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39</v>
      </c>
      <c r="O138" s="153">
        <v>0.13900000000000001</v>
      </c>
      <c r="P138" s="153">
        <f t="shared" si="1"/>
        <v>1.5290000000000001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442</v>
      </c>
      <c r="AT138" s="155" t="s">
        <v>184</v>
      </c>
      <c r="AU138" s="155" t="s">
        <v>86</v>
      </c>
      <c r="AY138" s="14" t="s">
        <v>182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86</v>
      </c>
      <c r="BK138" s="156">
        <f t="shared" si="9"/>
        <v>0</v>
      </c>
      <c r="BL138" s="14" t="s">
        <v>442</v>
      </c>
      <c r="BM138" s="155" t="s">
        <v>1893</v>
      </c>
    </row>
    <row r="139" spans="1:65" s="2" customFormat="1" ht="16.5" customHeight="1">
      <c r="A139" s="26"/>
      <c r="B139" s="143"/>
      <c r="C139" s="157" t="s">
        <v>217</v>
      </c>
      <c r="D139" s="157" t="s">
        <v>246</v>
      </c>
      <c r="E139" s="158" t="s">
        <v>1894</v>
      </c>
      <c r="F139" s="159" t="s">
        <v>1895</v>
      </c>
      <c r="G139" s="160" t="s">
        <v>299</v>
      </c>
      <c r="H139" s="161">
        <v>11</v>
      </c>
      <c r="I139" s="162"/>
      <c r="J139" s="162">
        <f t="shared" si="0"/>
        <v>0</v>
      </c>
      <c r="K139" s="163"/>
      <c r="L139" s="164"/>
      <c r="M139" s="165" t="s">
        <v>1</v>
      </c>
      <c r="N139" s="166" t="s">
        <v>39</v>
      </c>
      <c r="O139" s="153">
        <v>0</v>
      </c>
      <c r="P139" s="153">
        <f t="shared" si="1"/>
        <v>0</v>
      </c>
      <c r="Q139" s="153">
        <v>1E-4</v>
      </c>
      <c r="R139" s="153">
        <f t="shared" si="2"/>
        <v>1.1000000000000001E-3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698</v>
      </c>
      <c r="AT139" s="155" t="s">
        <v>246</v>
      </c>
      <c r="AU139" s="155" t="s">
        <v>86</v>
      </c>
      <c r="AY139" s="14" t="s">
        <v>182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86</v>
      </c>
      <c r="BK139" s="156">
        <f t="shared" si="9"/>
        <v>0</v>
      </c>
      <c r="BL139" s="14" t="s">
        <v>698</v>
      </c>
      <c r="BM139" s="155" t="s">
        <v>1896</v>
      </c>
    </row>
    <row r="140" spans="1:65" s="2" customFormat="1" ht="24" customHeight="1">
      <c r="A140" s="26"/>
      <c r="B140" s="143"/>
      <c r="C140" s="144" t="s">
        <v>221</v>
      </c>
      <c r="D140" s="144" t="s">
        <v>184</v>
      </c>
      <c r="E140" s="145" t="s">
        <v>1897</v>
      </c>
      <c r="F140" s="146" t="s">
        <v>1898</v>
      </c>
      <c r="G140" s="147" t="s">
        <v>299</v>
      </c>
      <c r="H140" s="148">
        <v>5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39</v>
      </c>
      <c r="O140" s="153">
        <v>0.17899999999999999</v>
      </c>
      <c r="P140" s="153">
        <f t="shared" si="1"/>
        <v>0.89500000000000002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442</v>
      </c>
      <c r="AT140" s="155" t="s">
        <v>184</v>
      </c>
      <c r="AU140" s="155" t="s">
        <v>86</v>
      </c>
      <c r="AY140" s="14" t="s">
        <v>182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86</v>
      </c>
      <c r="BK140" s="156">
        <f t="shared" si="9"/>
        <v>0</v>
      </c>
      <c r="BL140" s="14" t="s">
        <v>442</v>
      </c>
      <c r="BM140" s="155" t="s">
        <v>1899</v>
      </c>
    </row>
    <row r="141" spans="1:65" s="2" customFormat="1" ht="16.5" customHeight="1">
      <c r="A141" s="26"/>
      <c r="B141" s="143"/>
      <c r="C141" s="157" t="s">
        <v>225</v>
      </c>
      <c r="D141" s="157" t="s">
        <v>246</v>
      </c>
      <c r="E141" s="158" t="s">
        <v>1900</v>
      </c>
      <c r="F141" s="159" t="s">
        <v>1901</v>
      </c>
      <c r="G141" s="160" t="s">
        <v>299</v>
      </c>
      <c r="H141" s="161">
        <v>5</v>
      </c>
      <c r="I141" s="162"/>
      <c r="J141" s="162">
        <f t="shared" si="0"/>
        <v>0</v>
      </c>
      <c r="K141" s="163"/>
      <c r="L141" s="164"/>
      <c r="M141" s="165" t="s">
        <v>1</v>
      </c>
      <c r="N141" s="166" t="s">
        <v>39</v>
      </c>
      <c r="O141" s="153">
        <v>0</v>
      </c>
      <c r="P141" s="153">
        <f t="shared" si="1"/>
        <v>0</v>
      </c>
      <c r="Q141" s="153">
        <v>1E-4</v>
      </c>
      <c r="R141" s="153">
        <f t="shared" si="2"/>
        <v>5.0000000000000001E-4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698</v>
      </c>
      <c r="AT141" s="155" t="s">
        <v>246</v>
      </c>
      <c r="AU141" s="155" t="s">
        <v>86</v>
      </c>
      <c r="AY141" s="14" t="s">
        <v>182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86</v>
      </c>
      <c r="BK141" s="156">
        <f t="shared" si="9"/>
        <v>0</v>
      </c>
      <c r="BL141" s="14" t="s">
        <v>698</v>
      </c>
      <c r="BM141" s="155" t="s">
        <v>1902</v>
      </c>
    </row>
    <row r="142" spans="1:65" s="2" customFormat="1" ht="24" customHeight="1">
      <c r="A142" s="26"/>
      <c r="B142" s="143"/>
      <c r="C142" s="144" t="s">
        <v>229</v>
      </c>
      <c r="D142" s="144" t="s">
        <v>184</v>
      </c>
      <c r="E142" s="145" t="s">
        <v>1903</v>
      </c>
      <c r="F142" s="146" t="s">
        <v>1904</v>
      </c>
      <c r="G142" s="147" t="s">
        <v>299</v>
      </c>
      <c r="H142" s="148">
        <v>1</v>
      </c>
      <c r="I142" s="149"/>
      <c r="J142" s="149">
        <f t="shared" si="0"/>
        <v>0</v>
      </c>
      <c r="K142" s="150"/>
      <c r="L142" s="27"/>
      <c r="M142" s="151" t="s">
        <v>1</v>
      </c>
      <c r="N142" s="152" t="s">
        <v>39</v>
      </c>
      <c r="O142" s="153">
        <v>0.159</v>
      </c>
      <c r="P142" s="153">
        <f t="shared" si="1"/>
        <v>0.159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442</v>
      </c>
      <c r="AT142" s="155" t="s">
        <v>184</v>
      </c>
      <c r="AU142" s="155" t="s">
        <v>86</v>
      </c>
      <c r="AY142" s="14" t="s">
        <v>182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86</v>
      </c>
      <c r="BK142" s="156">
        <f t="shared" si="9"/>
        <v>0</v>
      </c>
      <c r="BL142" s="14" t="s">
        <v>442</v>
      </c>
      <c r="BM142" s="155" t="s">
        <v>1905</v>
      </c>
    </row>
    <row r="143" spans="1:65" s="2" customFormat="1" ht="16.5" customHeight="1">
      <c r="A143" s="26"/>
      <c r="B143" s="143"/>
      <c r="C143" s="157" t="s">
        <v>233</v>
      </c>
      <c r="D143" s="157" t="s">
        <v>246</v>
      </c>
      <c r="E143" s="158" t="s">
        <v>1906</v>
      </c>
      <c r="F143" s="159" t="s">
        <v>1907</v>
      </c>
      <c r="G143" s="160" t="s">
        <v>299</v>
      </c>
      <c r="H143" s="161">
        <v>1</v>
      </c>
      <c r="I143" s="162"/>
      <c r="J143" s="162">
        <f t="shared" si="0"/>
        <v>0</v>
      </c>
      <c r="K143" s="163"/>
      <c r="L143" s="164"/>
      <c r="M143" s="165" t="s">
        <v>1</v>
      </c>
      <c r="N143" s="166" t="s">
        <v>39</v>
      </c>
      <c r="O143" s="153">
        <v>0</v>
      </c>
      <c r="P143" s="153">
        <f t="shared" si="1"/>
        <v>0</v>
      </c>
      <c r="Q143" s="153">
        <v>6.0000000000000002E-5</v>
      </c>
      <c r="R143" s="153">
        <f t="shared" si="2"/>
        <v>6.0000000000000002E-5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698</v>
      </c>
      <c r="AT143" s="155" t="s">
        <v>246</v>
      </c>
      <c r="AU143" s="155" t="s">
        <v>86</v>
      </c>
      <c r="AY143" s="14" t="s">
        <v>182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86</v>
      </c>
      <c r="BK143" s="156">
        <f t="shared" si="9"/>
        <v>0</v>
      </c>
      <c r="BL143" s="14" t="s">
        <v>698</v>
      </c>
      <c r="BM143" s="155" t="s">
        <v>1908</v>
      </c>
    </row>
    <row r="144" spans="1:65" s="2" customFormat="1" ht="24" customHeight="1">
      <c r="A144" s="26"/>
      <c r="B144" s="143"/>
      <c r="C144" s="144" t="s">
        <v>237</v>
      </c>
      <c r="D144" s="144" t="s">
        <v>184</v>
      </c>
      <c r="E144" s="145" t="s">
        <v>1909</v>
      </c>
      <c r="F144" s="146" t="s">
        <v>1910</v>
      </c>
      <c r="G144" s="147" t="s">
        <v>299</v>
      </c>
      <c r="H144" s="148">
        <v>3</v>
      </c>
      <c r="I144" s="149"/>
      <c r="J144" s="149">
        <f t="shared" si="0"/>
        <v>0</v>
      </c>
      <c r="K144" s="150"/>
      <c r="L144" s="27"/>
      <c r="M144" s="151" t="s">
        <v>1</v>
      </c>
      <c r="N144" s="152" t="s">
        <v>39</v>
      </c>
      <c r="O144" s="153">
        <v>0.159</v>
      </c>
      <c r="P144" s="153">
        <f t="shared" si="1"/>
        <v>0.47699999999999998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442</v>
      </c>
      <c r="AT144" s="155" t="s">
        <v>184</v>
      </c>
      <c r="AU144" s="155" t="s">
        <v>86</v>
      </c>
      <c r="AY144" s="14" t="s">
        <v>182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86</v>
      </c>
      <c r="BK144" s="156">
        <f t="shared" si="9"/>
        <v>0</v>
      </c>
      <c r="BL144" s="14" t="s">
        <v>442</v>
      </c>
      <c r="BM144" s="155" t="s">
        <v>1911</v>
      </c>
    </row>
    <row r="145" spans="1:65" s="2" customFormat="1" ht="16.5" customHeight="1">
      <c r="A145" s="26"/>
      <c r="B145" s="143"/>
      <c r="C145" s="157" t="s">
        <v>241</v>
      </c>
      <c r="D145" s="157" t="s">
        <v>246</v>
      </c>
      <c r="E145" s="158" t="s">
        <v>1912</v>
      </c>
      <c r="F145" s="159" t="s">
        <v>1913</v>
      </c>
      <c r="G145" s="160" t="s">
        <v>299</v>
      </c>
      <c r="H145" s="161">
        <v>3</v>
      </c>
      <c r="I145" s="162"/>
      <c r="J145" s="162">
        <f t="shared" si="0"/>
        <v>0</v>
      </c>
      <c r="K145" s="163"/>
      <c r="L145" s="164"/>
      <c r="M145" s="165" t="s">
        <v>1</v>
      </c>
      <c r="N145" s="166" t="s">
        <v>39</v>
      </c>
      <c r="O145" s="153">
        <v>0</v>
      </c>
      <c r="P145" s="153">
        <f t="shared" si="1"/>
        <v>0</v>
      </c>
      <c r="Q145" s="153">
        <v>5.0000000000000002E-5</v>
      </c>
      <c r="R145" s="153">
        <f t="shared" si="2"/>
        <v>1.5000000000000001E-4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698</v>
      </c>
      <c r="AT145" s="155" t="s">
        <v>246</v>
      </c>
      <c r="AU145" s="155" t="s">
        <v>86</v>
      </c>
      <c r="AY145" s="14" t="s">
        <v>182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86</v>
      </c>
      <c r="BK145" s="156">
        <f t="shared" si="9"/>
        <v>0</v>
      </c>
      <c r="BL145" s="14" t="s">
        <v>698</v>
      </c>
      <c r="BM145" s="155" t="s">
        <v>1914</v>
      </c>
    </row>
    <row r="146" spans="1:65" s="2" customFormat="1" ht="24" customHeight="1">
      <c r="A146" s="26"/>
      <c r="B146" s="143"/>
      <c r="C146" s="144" t="s">
        <v>245</v>
      </c>
      <c r="D146" s="144" t="s">
        <v>184</v>
      </c>
      <c r="E146" s="145" t="s">
        <v>1915</v>
      </c>
      <c r="F146" s="146" t="s">
        <v>1916</v>
      </c>
      <c r="G146" s="147" t="s">
        <v>299</v>
      </c>
      <c r="H146" s="148">
        <v>2</v>
      </c>
      <c r="I146" s="149"/>
      <c r="J146" s="149">
        <f t="shared" si="0"/>
        <v>0</v>
      </c>
      <c r="K146" s="150"/>
      <c r="L146" s="27"/>
      <c r="M146" s="151" t="s">
        <v>1</v>
      </c>
      <c r="N146" s="152" t="s">
        <v>39</v>
      </c>
      <c r="O146" s="153">
        <v>0.377</v>
      </c>
      <c r="P146" s="153">
        <f t="shared" si="1"/>
        <v>0.754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442</v>
      </c>
      <c r="AT146" s="155" t="s">
        <v>184</v>
      </c>
      <c r="AU146" s="155" t="s">
        <v>86</v>
      </c>
      <c r="AY146" s="14" t="s">
        <v>182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4" t="s">
        <v>86</v>
      </c>
      <c r="BK146" s="156">
        <f t="shared" si="9"/>
        <v>0</v>
      </c>
      <c r="BL146" s="14" t="s">
        <v>442</v>
      </c>
      <c r="BM146" s="155" t="s">
        <v>1917</v>
      </c>
    </row>
    <row r="147" spans="1:65" s="2" customFormat="1" ht="16.5" customHeight="1">
      <c r="A147" s="26"/>
      <c r="B147" s="143"/>
      <c r="C147" s="157" t="s">
        <v>251</v>
      </c>
      <c r="D147" s="157" t="s">
        <v>246</v>
      </c>
      <c r="E147" s="158" t="s">
        <v>1918</v>
      </c>
      <c r="F147" s="159" t="s">
        <v>1919</v>
      </c>
      <c r="G147" s="160" t="s">
        <v>299</v>
      </c>
      <c r="H147" s="161">
        <v>2</v>
      </c>
      <c r="I147" s="162"/>
      <c r="J147" s="162">
        <f t="shared" si="0"/>
        <v>0</v>
      </c>
      <c r="K147" s="163"/>
      <c r="L147" s="164"/>
      <c r="M147" s="165" t="s">
        <v>1</v>
      </c>
      <c r="N147" s="166" t="s">
        <v>39</v>
      </c>
      <c r="O147" s="153">
        <v>0</v>
      </c>
      <c r="P147" s="153">
        <f t="shared" si="1"/>
        <v>0</v>
      </c>
      <c r="Q147" s="153">
        <v>3.1E-4</v>
      </c>
      <c r="R147" s="153">
        <f t="shared" si="2"/>
        <v>6.2E-4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698</v>
      </c>
      <c r="AT147" s="155" t="s">
        <v>246</v>
      </c>
      <c r="AU147" s="155" t="s">
        <v>86</v>
      </c>
      <c r="AY147" s="14" t="s">
        <v>182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86</v>
      </c>
      <c r="BK147" s="156">
        <f t="shared" si="9"/>
        <v>0</v>
      </c>
      <c r="BL147" s="14" t="s">
        <v>698</v>
      </c>
      <c r="BM147" s="155" t="s">
        <v>1920</v>
      </c>
    </row>
    <row r="148" spans="1:65" s="2" customFormat="1" ht="24" customHeight="1">
      <c r="A148" s="26"/>
      <c r="B148" s="143"/>
      <c r="C148" s="144" t="s">
        <v>255</v>
      </c>
      <c r="D148" s="144" t="s">
        <v>184</v>
      </c>
      <c r="E148" s="145" t="s">
        <v>1921</v>
      </c>
      <c r="F148" s="146" t="s">
        <v>1922</v>
      </c>
      <c r="G148" s="147" t="s">
        <v>299</v>
      </c>
      <c r="H148" s="148">
        <v>6</v>
      </c>
      <c r="I148" s="149"/>
      <c r="J148" s="149">
        <f t="shared" si="0"/>
        <v>0</v>
      </c>
      <c r="K148" s="150"/>
      <c r="L148" s="27"/>
      <c r="M148" s="151" t="s">
        <v>1</v>
      </c>
      <c r="N148" s="152" t="s">
        <v>39</v>
      </c>
      <c r="O148" s="153">
        <v>0.25800000000000001</v>
      </c>
      <c r="P148" s="153">
        <f t="shared" si="1"/>
        <v>1.548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442</v>
      </c>
      <c r="AT148" s="155" t="s">
        <v>184</v>
      </c>
      <c r="AU148" s="155" t="s">
        <v>86</v>
      </c>
      <c r="AY148" s="14" t="s">
        <v>182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86</v>
      </c>
      <c r="BK148" s="156">
        <f t="shared" si="9"/>
        <v>0</v>
      </c>
      <c r="BL148" s="14" t="s">
        <v>442</v>
      </c>
      <c r="BM148" s="155" t="s">
        <v>1923</v>
      </c>
    </row>
    <row r="149" spans="1:65" s="2" customFormat="1" ht="16.5" customHeight="1">
      <c r="A149" s="26"/>
      <c r="B149" s="143"/>
      <c r="C149" s="157" t="s">
        <v>259</v>
      </c>
      <c r="D149" s="157" t="s">
        <v>246</v>
      </c>
      <c r="E149" s="158" t="s">
        <v>1924</v>
      </c>
      <c r="F149" s="159" t="s">
        <v>1925</v>
      </c>
      <c r="G149" s="160" t="s">
        <v>299</v>
      </c>
      <c r="H149" s="161">
        <v>6</v>
      </c>
      <c r="I149" s="162"/>
      <c r="J149" s="162">
        <f t="shared" si="0"/>
        <v>0</v>
      </c>
      <c r="K149" s="163"/>
      <c r="L149" s="164"/>
      <c r="M149" s="165" t="s">
        <v>1</v>
      </c>
      <c r="N149" s="166" t="s">
        <v>39</v>
      </c>
      <c r="O149" s="153">
        <v>0</v>
      </c>
      <c r="P149" s="153">
        <f t="shared" si="1"/>
        <v>0</v>
      </c>
      <c r="Q149" s="153">
        <v>8.0000000000000007E-5</v>
      </c>
      <c r="R149" s="153">
        <f t="shared" si="2"/>
        <v>4.8000000000000007E-4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698</v>
      </c>
      <c r="AT149" s="155" t="s">
        <v>246</v>
      </c>
      <c r="AU149" s="155" t="s">
        <v>86</v>
      </c>
      <c r="AY149" s="14" t="s">
        <v>182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4" t="s">
        <v>86</v>
      </c>
      <c r="BK149" s="156">
        <f t="shared" si="9"/>
        <v>0</v>
      </c>
      <c r="BL149" s="14" t="s">
        <v>698</v>
      </c>
      <c r="BM149" s="155" t="s">
        <v>1926</v>
      </c>
    </row>
    <row r="150" spans="1:65" s="2" customFormat="1" ht="24" customHeight="1">
      <c r="A150" s="26"/>
      <c r="B150" s="143"/>
      <c r="C150" s="144" t="s">
        <v>7</v>
      </c>
      <c r="D150" s="144" t="s">
        <v>184</v>
      </c>
      <c r="E150" s="145" t="s">
        <v>1927</v>
      </c>
      <c r="F150" s="146" t="s">
        <v>1928</v>
      </c>
      <c r="G150" s="147" t="s">
        <v>299</v>
      </c>
      <c r="H150" s="148">
        <v>15</v>
      </c>
      <c r="I150" s="149"/>
      <c r="J150" s="149">
        <f t="shared" si="0"/>
        <v>0</v>
      </c>
      <c r="K150" s="150"/>
      <c r="L150" s="27"/>
      <c r="M150" s="151" t="s">
        <v>1</v>
      </c>
      <c r="N150" s="152" t="s">
        <v>39</v>
      </c>
      <c r="O150" s="153">
        <v>0.308</v>
      </c>
      <c r="P150" s="153">
        <f t="shared" si="1"/>
        <v>4.62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442</v>
      </c>
      <c r="AT150" s="155" t="s">
        <v>184</v>
      </c>
      <c r="AU150" s="155" t="s">
        <v>86</v>
      </c>
      <c r="AY150" s="14" t="s">
        <v>182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4" t="s">
        <v>86</v>
      </c>
      <c r="BK150" s="156">
        <f t="shared" si="9"/>
        <v>0</v>
      </c>
      <c r="BL150" s="14" t="s">
        <v>442</v>
      </c>
      <c r="BM150" s="155" t="s">
        <v>1929</v>
      </c>
    </row>
    <row r="151" spans="1:65" s="2" customFormat="1" ht="16.5" customHeight="1">
      <c r="A151" s="26"/>
      <c r="B151" s="143"/>
      <c r="C151" s="157" t="s">
        <v>266</v>
      </c>
      <c r="D151" s="157" t="s">
        <v>246</v>
      </c>
      <c r="E151" s="158" t="s">
        <v>1930</v>
      </c>
      <c r="F151" s="159" t="s">
        <v>1931</v>
      </c>
      <c r="G151" s="160" t="s">
        <v>299</v>
      </c>
      <c r="H151" s="161">
        <v>15</v>
      </c>
      <c r="I151" s="162"/>
      <c r="J151" s="162">
        <f t="shared" si="0"/>
        <v>0</v>
      </c>
      <c r="K151" s="163"/>
      <c r="L151" s="164"/>
      <c r="M151" s="165" t="s">
        <v>1</v>
      </c>
      <c r="N151" s="166" t="s">
        <v>39</v>
      </c>
      <c r="O151" s="153">
        <v>0</v>
      </c>
      <c r="P151" s="153">
        <f t="shared" si="1"/>
        <v>0</v>
      </c>
      <c r="Q151" s="153">
        <v>1E-4</v>
      </c>
      <c r="R151" s="153">
        <f t="shared" si="2"/>
        <v>1.5E-3</v>
      </c>
      <c r="S151" s="153">
        <v>0</v>
      </c>
      <c r="T151" s="154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698</v>
      </c>
      <c r="AT151" s="155" t="s">
        <v>246</v>
      </c>
      <c r="AU151" s="155" t="s">
        <v>86</v>
      </c>
      <c r="AY151" s="14" t="s">
        <v>182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4" t="s">
        <v>86</v>
      </c>
      <c r="BK151" s="156">
        <f t="shared" si="9"/>
        <v>0</v>
      </c>
      <c r="BL151" s="14" t="s">
        <v>698</v>
      </c>
      <c r="BM151" s="155" t="s">
        <v>1932</v>
      </c>
    </row>
    <row r="152" spans="1:65" s="2" customFormat="1" ht="24" customHeight="1">
      <c r="A152" s="26"/>
      <c r="B152" s="143"/>
      <c r="C152" s="144" t="s">
        <v>270</v>
      </c>
      <c r="D152" s="144" t="s">
        <v>184</v>
      </c>
      <c r="E152" s="145" t="s">
        <v>1933</v>
      </c>
      <c r="F152" s="146" t="s">
        <v>1934</v>
      </c>
      <c r="G152" s="147" t="s">
        <v>299</v>
      </c>
      <c r="H152" s="148">
        <v>4</v>
      </c>
      <c r="I152" s="149"/>
      <c r="J152" s="149">
        <f t="shared" si="0"/>
        <v>0</v>
      </c>
      <c r="K152" s="150"/>
      <c r="L152" s="27"/>
      <c r="M152" s="151" t="s">
        <v>1</v>
      </c>
      <c r="N152" s="152" t="s">
        <v>39</v>
      </c>
      <c r="O152" s="153">
        <v>0.40100000000000002</v>
      </c>
      <c r="P152" s="153">
        <f t="shared" si="1"/>
        <v>1.6040000000000001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442</v>
      </c>
      <c r="AT152" s="155" t="s">
        <v>184</v>
      </c>
      <c r="AU152" s="155" t="s">
        <v>86</v>
      </c>
      <c r="AY152" s="14" t="s">
        <v>182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4" t="s">
        <v>86</v>
      </c>
      <c r="BK152" s="156">
        <f t="shared" si="9"/>
        <v>0</v>
      </c>
      <c r="BL152" s="14" t="s">
        <v>442</v>
      </c>
      <c r="BM152" s="155" t="s">
        <v>1935</v>
      </c>
    </row>
    <row r="153" spans="1:65" s="2" customFormat="1" ht="16.5" customHeight="1">
      <c r="A153" s="26"/>
      <c r="B153" s="143"/>
      <c r="C153" s="157" t="s">
        <v>274</v>
      </c>
      <c r="D153" s="157" t="s">
        <v>246</v>
      </c>
      <c r="E153" s="158" t="s">
        <v>1936</v>
      </c>
      <c r="F153" s="159" t="s">
        <v>1937</v>
      </c>
      <c r="G153" s="160" t="s">
        <v>299</v>
      </c>
      <c r="H153" s="161">
        <v>4</v>
      </c>
      <c r="I153" s="162"/>
      <c r="J153" s="162">
        <f t="shared" si="0"/>
        <v>0</v>
      </c>
      <c r="K153" s="163"/>
      <c r="L153" s="164"/>
      <c r="M153" s="165" t="s">
        <v>1</v>
      </c>
      <c r="N153" s="166" t="s">
        <v>39</v>
      </c>
      <c r="O153" s="153">
        <v>0</v>
      </c>
      <c r="P153" s="153">
        <f t="shared" si="1"/>
        <v>0</v>
      </c>
      <c r="Q153" s="153">
        <v>8.0000000000000007E-5</v>
      </c>
      <c r="R153" s="153">
        <f t="shared" si="2"/>
        <v>3.2000000000000003E-4</v>
      </c>
      <c r="S153" s="153">
        <v>0</v>
      </c>
      <c r="T153" s="154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698</v>
      </c>
      <c r="AT153" s="155" t="s">
        <v>246</v>
      </c>
      <c r="AU153" s="155" t="s">
        <v>86</v>
      </c>
      <c r="AY153" s="14" t="s">
        <v>182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4" t="s">
        <v>86</v>
      </c>
      <c r="BK153" s="156">
        <f t="shared" si="9"/>
        <v>0</v>
      </c>
      <c r="BL153" s="14" t="s">
        <v>698</v>
      </c>
      <c r="BM153" s="155" t="s">
        <v>1938</v>
      </c>
    </row>
    <row r="154" spans="1:65" s="2" customFormat="1" ht="16.5" customHeight="1">
      <c r="A154" s="26"/>
      <c r="B154" s="143"/>
      <c r="C154" s="144" t="s">
        <v>278</v>
      </c>
      <c r="D154" s="144" t="s">
        <v>184</v>
      </c>
      <c r="E154" s="145" t="s">
        <v>1939</v>
      </c>
      <c r="F154" s="146" t="s">
        <v>1940</v>
      </c>
      <c r="G154" s="147" t="s">
        <v>299</v>
      </c>
      <c r="H154" s="148">
        <v>1</v>
      </c>
      <c r="I154" s="149"/>
      <c r="J154" s="149">
        <f t="shared" si="0"/>
        <v>0</v>
      </c>
      <c r="K154" s="150"/>
      <c r="L154" s="27"/>
      <c r="M154" s="151" t="s">
        <v>1</v>
      </c>
      <c r="N154" s="152" t="s">
        <v>39</v>
      </c>
      <c r="O154" s="153">
        <v>0.87</v>
      </c>
      <c r="P154" s="153">
        <f t="shared" si="1"/>
        <v>0.87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442</v>
      </c>
      <c r="AT154" s="155" t="s">
        <v>184</v>
      </c>
      <c r="AU154" s="155" t="s">
        <v>86</v>
      </c>
      <c r="AY154" s="14" t="s">
        <v>182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4" t="s">
        <v>86</v>
      </c>
      <c r="BK154" s="156">
        <f t="shared" si="9"/>
        <v>0</v>
      </c>
      <c r="BL154" s="14" t="s">
        <v>442</v>
      </c>
      <c r="BM154" s="155" t="s">
        <v>1941</v>
      </c>
    </row>
    <row r="155" spans="1:65" s="2" customFormat="1" ht="16.5" customHeight="1">
      <c r="A155" s="26"/>
      <c r="B155" s="143"/>
      <c r="C155" s="157" t="s">
        <v>282</v>
      </c>
      <c r="D155" s="157" t="s">
        <v>246</v>
      </c>
      <c r="E155" s="158" t="s">
        <v>1942</v>
      </c>
      <c r="F155" s="159" t="s">
        <v>1943</v>
      </c>
      <c r="G155" s="160" t="s">
        <v>1944</v>
      </c>
      <c r="H155" s="161">
        <v>1</v>
      </c>
      <c r="I155" s="162"/>
      <c r="J155" s="162">
        <f t="shared" si="0"/>
        <v>0</v>
      </c>
      <c r="K155" s="163"/>
      <c r="L155" s="164"/>
      <c r="M155" s="165" t="s">
        <v>1</v>
      </c>
      <c r="N155" s="166" t="s">
        <v>39</v>
      </c>
      <c r="O155" s="153">
        <v>0</v>
      </c>
      <c r="P155" s="153">
        <f t="shared" si="1"/>
        <v>0</v>
      </c>
      <c r="Q155" s="153">
        <v>0</v>
      </c>
      <c r="R155" s="153">
        <f t="shared" si="2"/>
        <v>0</v>
      </c>
      <c r="S155" s="153">
        <v>0</v>
      </c>
      <c r="T155" s="154">
        <f t="shared" si="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1220</v>
      </c>
      <c r="AT155" s="155" t="s">
        <v>246</v>
      </c>
      <c r="AU155" s="155" t="s">
        <v>86</v>
      </c>
      <c r="AY155" s="14" t="s">
        <v>182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4" t="s">
        <v>86</v>
      </c>
      <c r="BK155" s="156">
        <f t="shared" si="9"/>
        <v>0</v>
      </c>
      <c r="BL155" s="14" t="s">
        <v>442</v>
      </c>
      <c r="BM155" s="155" t="s">
        <v>1945</v>
      </c>
    </row>
    <row r="156" spans="1:65" s="2" customFormat="1" ht="24" customHeight="1">
      <c r="A156" s="26"/>
      <c r="B156" s="143"/>
      <c r="C156" s="144" t="s">
        <v>286</v>
      </c>
      <c r="D156" s="144" t="s">
        <v>184</v>
      </c>
      <c r="E156" s="145" t="s">
        <v>1946</v>
      </c>
      <c r="F156" s="146" t="s">
        <v>1947</v>
      </c>
      <c r="G156" s="147" t="s">
        <v>299</v>
      </c>
      <c r="H156" s="148">
        <v>1</v>
      </c>
      <c r="I156" s="149"/>
      <c r="J156" s="149">
        <f t="shared" si="0"/>
        <v>0</v>
      </c>
      <c r="K156" s="150"/>
      <c r="L156" s="27"/>
      <c r="M156" s="151" t="s">
        <v>1</v>
      </c>
      <c r="N156" s="152" t="s">
        <v>39</v>
      </c>
      <c r="O156" s="153">
        <v>0.33</v>
      </c>
      <c r="P156" s="153">
        <f t="shared" si="1"/>
        <v>0.33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442</v>
      </c>
      <c r="AT156" s="155" t="s">
        <v>184</v>
      </c>
      <c r="AU156" s="155" t="s">
        <v>86</v>
      </c>
      <c r="AY156" s="14" t="s">
        <v>182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4" t="s">
        <v>86</v>
      </c>
      <c r="BK156" s="156">
        <f t="shared" si="9"/>
        <v>0</v>
      </c>
      <c r="BL156" s="14" t="s">
        <v>442</v>
      </c>
      <c r="BM156" s="155" t="s">
        <v>1948</v>
      </c>
    </row>
    <row r="157" spans="1:65" s="2" customFormat="1" ht="16.5" customHeight="1">
      <c r="A157" s="26"/>
      <c r="B157" s="143"/>
      <c r="C157" s="157" t="s">
        <v>290</v>
      </c>
      <c r="D157" s="157" t="s">
        <v>246</v>
      </c>
      <c r="E157" s="158" t="s">
        <v>1949</v>
      </c>
      <c r="F157" s="159" t="s">
        <v>1950</v>
      </c>
      <c r="G157" s="160" t="s">
        <v>299</v>
      </c>
      <c r="H157" s="161">
        <v>1</v>
      </c>
      <c r="I157" s="162"/>
      <c r="J157" s="162">
        <f t="shared" si="0"/>
        <v>0</v>
      </c>
      <c r="K157" s="163"/>
      <c r="L157" s="164"/>
      <c r="M157" s="165" t="s">
        <v>1</v>
      </c>
      <c r="N157" s="166" t="s">
        <v>39</v>
      </c>
      <c r="O157" s="153">
        <v>0</v>
      </c>
      <c r="P157" s="153">
        <f t="shared" si="1"/>
        <v>0</v>
      </c>
      <c r="Q157" s="153">
        <v>1.0399999999999999E-3</v>
      </c>
      <c r="R157" s="153">
        <f t="shared" si="2"/>
        <v>1.0399999999999999E-3</v>
      </c>
      <c r="S157" s="153">
        <v>0</v>
      </c>
      <c r="T157" s="154">
        <f t="shared" si="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698</v>
      </c>
      <c r="AT157" s="155" t="s">
        <v>246</v>
      </c>
      <c r="AU157" s="155" t="s">
        <v>86</v>
      </c>
      <c r="AY157" s="14" t="s">
        <v>182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4" t="s">
        <v>86</v>
      </c>
      <c r="BK157" s="156">
        <f t="shared" si="9"/>
        <v>0</v>
      </c>
      <c r="BL157" s="14" t="s">
        <v>698</v>
      </c>
      <c r="BM157" s="155" t="s">
        <v>1951</v>
      </c>
    </row>
    <row r="158" spans="1:65" s="2" customFormat="1" ht="24" customHeight="1">
      <c r="A158" s="26"/>
      <c r="B158" s="143"/>
      <c r="C158" s="144" t="s">
        <v>296</v>
      </c>
      <c r="D158" s="144" t="s">
        <v>184</v>
      </c>
      <c r="E158" s="180" t="s">
        <v>1946</v>
      </c>
      <c r="F158" s="178" t="s">
        <v>1947</v>
      </c>
      <c r="G158" s="181" t="s">
        <v>299</v>
      </c>
      <c r="H158" s="182">
        <v>8</v>
      </c>
      <c r="I158" s="149"/>
      <c r="J158" s="149">
        <f t="shared" si="0"/>
        <v>0</v>
      </c>
      <c r="K158" s="150"/>
      <c r="L158" s="27"/>
      <c r="M158" s="151" t="s">
        <v>1</v>
      </c>
      <c r="N158" s="152" t="s">
        <v>39</v>
      </c>
      <c r="O158" s="153">
        <v>0.33</v>
      </c>
      <c r="P158" s="153">
        <f t="shared" si="1"/>
        <v>2.64</v>
      </c>
      <c r="Q158" s="153">
        <v>0</v>
      </c>
      <c r="R158" s="153">
        <f t="shared" si="2"/>
        <v>0</v>
      </c>
      <c r="S158" s="153">
        <v>0</v>
      </c>
      <c r="T158" s="154">
        <f t="shared" si="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442</v>
      </c>
      <c r="AT158" s="155" t="s">
        <v>184</v>
      </c>
      <c r="AU158" s="155" t="s">
        <v>86</v>
      </c>
      <c r="AY158" s="14" t="s">
        <v>182</v>
      </c>
      <c r="BE158" s="156">
        <f t="shared" si="4"/>
        <v>0</v>
      </c>
      <c r="BF158" s="156">
        <f t="shared" si="5"/>
        <v>0</v>
      </c>
      <c r="BG158" s="156">
        <f t="shared" si="6"/>
        <v>0</v>
      </c>
      <c r="BH158" s="156">
        <f t="shared" si="7"/>
        <v>0</v>
      </c>
      <c r="BI158" s="156">
        <f t="shared" si="8"/>
        <v>0</v>
      </c>
      <c r="BJ158" s="14" t="s">
        <v>86</v>
      </c>
      <c r="BK158" s="156">
        <f t="shared" si="9"/>
        <v>0</v>
      </c>
      <c r="BL158" s="14" t="s">
        <v>442</v>
      </c>
      <c r="BM158" s="155" t="s">
        <v>1952</v>
      </c>
    </row>
    <row r="159" spans="1:65" s="2" customFormat="1" ht="24" customHeight="1">
      <c r="A159" s="26"/>
      <c r="B159" s="143"/>
      <c r="C159" s="157" t="s">
        <v>301</v>
      </c>
      <c r="D159" s="157" t="s">
        <v>246</v>
      </c>
      <c r="E159" s="183" t="s">
        <v>1953</v>
      </c>
      <c r="F159" s="179" t="s">
        <v>2391</v>
      </c>
      <c r="G159" s="184" t="s">
        <v>299</v>
      </c>
      <c r="H159" s="185">
        <v>8</v>
      </c>
      <c r="I159" s="162"/>
      <c r="J159" s="162">
        <f t="shared" si="0"/>
        <v>0</v>
      </c>
      <c r="K159" s="163"/>
      <c r="L159" s="164"/>
      <c r="M159" s="165" t="s">
        <v>1</v>
      </c>
      <c r="N159" s="166" t="s">
        <v>39</v>
      </c>
      <c r="O159" s="153">
        <v>0</v>
      </c>
      <c r="P159" s="153">
        <f t="shared" si="1"/>
        <v>0</v>
      </c>
      <c r="Q159" s="153">
        <v>1.66E-3</v>
      </c>
      <c r="R159" s="153">
        <f t="shared" si="2"/>
        <v>1.328E-2</v>
      </c>
      <c r="S159" s="153">
        <v>0</v>
      </c>
      <c r="T159" s="154">
        <f t="shared" si="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698</v>
      </c>
      <c r="AT159" s="155" t="s">
        <v>246</v>
      </c>
      <c r="AU159" s="155" t="s">
        <v>86</v>
      </c>
      <c r="AY159" s="14" t="s">
        <v>182</v>
      </c>
      <c r="BE159" s="156">
        <f t="shared" si="4"/>
        <v>0</v>
      </c>
      <c r="BF159" s="156">
        <f t="shared" si="5"/>
        <v>0</v>
      </c>
      <c r="BG159" s="156">
        <f t="shared" si="6"/>
        <v>0</v>
      </c>
      <c r="BH159" s="156">
        <f t="shared" si="7"/>
        <v>0</v>
      </c>
      <c r="BI159" s="156">
        <f t="shared" si="8"/>
        <v>0</v>
      </c>
      <c r="BJ159" s="14" t="s">
        <v>86</v>
      </c>
      <c r="BK159" s="156">
        <f t="shared" si="9"/>
        <v>0</v>
      </c>
      <c r="BL159" s="14" t="s">
        <v>698</v>
      </c>
      <c r="BM159" s="155" t="s">
        <v>1954</v>
      </c>
    </row>
    <row r="160" spans="1:65" s="2" customFormat="1" ht="24" customHeight="1">
      <c r="A160" s="26"/>
      <c r="B160" s="143"/>
      <c r="C160" s="144" t="s">
        <v>305</v>
      </c>
      <c r="D160" s="144" t="s">
        <v>184</v>
      </c>
      <c r="E160" s="145" t="s">
        <v>1955</v>
      </c>
      <c r="F160" s="146" t="s">
        <v>1956</v>
      </c>
      <c r="G160" s="147" t="s">
        <v>299</v>
      </c>
      <c r="H160" s="148">
        <v>1</v>
      </c>
      <c r="I160" s="149"/>
      <c r="J160" s="149">
        <f t="shared" si="0"/>
        <v>0</v>
      </c>
      <c r="K160" s="150"/>
      <c r="L160" s="27"/>
      <c r="M160" s="151" t="s">
        <v>1</v>
      </c>
      <c r="N160" s="152" t="s">
        <v>39</v>
      </c>
      <c r="O160" s="153">
        <v>0.38</v>
      </c>
      <c r="P160" s="153">
        <f t="shared" si="1"/>
        <v>0.38</v>
      </c>
      <c r="Q160" s="153">
        <v>0</v>
      </c>
      <c r="R160" s="153">
        <f t="shared" si="2"/>
        <v>0</v>
      </c>
      <c r="S160" s="153">
        <v>0</v>
      </c>
      <c r="T160" s="154">
        <f t="shared" si="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442</v>
      </c>
      <c r="AT160" s="155" t="s">
        <v>184</v>
      </c>
      <c r="AU160" s="155" t="s">
        <v>86</v>
      </c>
      <c r="AY160" s="14" t="s">
        <v>182</v>
      </c>
      <c r="BE160" s="156">
        <f t="shared" si="4"/>
        <v>0</v>
      </c>
      <c r="BF160" s="156">
        <f t="shared" si="5"/>
        <v>0</v>
      </c>
      <c r="BG160" s="156">
        <f t="shared" si="6"/>
        <v>0</v>
      </c>
      <c r="BH160" s="156">
        <f t="shared" si="7"/>
        <v>0</v>
      </c>
      <c r="BI160" s="156">
        <f t="shared" si="8"/>
        <v>0</v>
      </c>
      <c r="BJ160" s="14" t="s">
        <v>86</v>
      </c>
      <c r="BK160" s="156">
        <f t="shared" si="9"/>
        <v>0</v>
      </c>
      <c r="BL160" s="14" t="s">
        <v>442</v>
      </c>
      <c r="BM160" s="155" t="s">
        <v>1957</v>
      </c>
    </row>
    <row r="161" spans="1:65" s="2" customFormat="1" ht="24" customHeight="1">
      <c r="A161" s="26"/>
      <c r="B161" s="143"/>
      <c r="C161" s="157" t="s">
        <v>309</v>
      </c>
      <c r="D161" s="157" t="s">
        <v>246</v>
      </c>
      <c r="E161" s="183" t="s">
        <v>1958</v>
      </c>
      <c r="F161" s="179" t="s">
        <v>2392</v>
      </c>
      <c r="G161" s="184" t="s">
        <v>299</v>
      </c>
      <c r="H161" s="185">
        <v>1</v>
      </c>
      <c r="I161" s="162"/>
      <c r="J161" s="162">
        <f t="shared" si="0"/>
        <v>0</v>
      </c>
      <c r="K161" s="163"/>
      <c r="L161" s="164"/>
      <c r="M161" s="165" t="s">
        <v>1</v>
      </c>
      <c r="N161" s="166" t="s">
        <v>39</v>
      </c>
      <c r="O161" s="153">
        <v>0</v>
      </c>
      <c r="P161" s="153">
        <f t="shared" si="1"/>
        <v>0</v>
      </c>
      <c r="Q161" s="153">
        <v>1.92E-3</v>
      </c>
      <c r="R161" s="153">
        <f t="shared" si="2"/>
        <v>1.92E-3</v>
      </c>
      <c r="S161" s="153">
        <v>0</v>
      </c>
      <c r="T161" s="154">
        <f t="shared" si="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698</v>
      </c>
      <c r="AT161" s="155" t="s">
        <v>246</v>
      </c>
      <c r="AU161" s="155" t="s">
        <v>86</v>
      </c>
      <c r="AY161" s="14" t="s">
        <v>182</v>
      </c>
      <c r="BE161" s="156">
        <f t="shared" si="4"/>
        <v>0</v>
      </c>
      <c r="BF161" s="156">
        <f t="shared" si="5"/>
        <v>0</v>
      </c>
      <c r="BG161" s="156">
        <f t="shared" si="6"/>
        <v>0</v>
      </c>
      <c r="BH161" s="156">
        <f t="shared" si="7"/>
        <v>0</v>
      </c>
      <c r="BI161" s="156">
        <f t="shared" si="8"/>
        <v>0</v>
      </c>
      <c r="BJ161" s="14" t="s">
        <v>86</v>
      </c>
      <c r="BK161" s="156">
        <f t="shared" si="9"/>
        <v>0</v>
      </c>
      <c r="BL161" s="14" t="s">
        <v>698</v>
      </c>
      <c r="BM161" s="155" t="s">
        <v>1959</v>
      </c>
    </row>
    <row r="162" spans="1:65" s="2" customFormat="1" ht="36" customHeight="1">
      <c r="A162" s="26"/>
      <c r="B162" s="143"/>
      <c r="C162" s="144" t="s">
        <v>313</v>
      </c>
      <c r="D162" s="144" t="s">
        <v>184</v>
      </c>
      <c r="E162" s="180" t="s">
        <v>1962</v>
      </c>
      <c r="F162" s="178" t="s">
        <v>1960</v>
      </c>
      <c r="G162" s="181" t="s">
        <v>299</v>
      </c>
      <c r="H162" s="182">
        <v>11</v>
      </c>
      <c r="I162" s="149"/>
      <c r="J162" s="149">
        <f t="shared" si="0"/>
        <v>0</v>
      </c>
      <c r="K162" s="150"/>
      <c r="L162" s="27"/>
      <c r="M162" s="151" t="s">
        <v>1</v>
      </c>
      <c r="N162" s="152" t="s">
        <v>39</v>
      </c>
      <c r="O162" s="153">
        <v>0.33</v>
      </c>
      <c r="P162" s="153">
        <f t="shared" si="1"/>
        <v>3.6300000000000003</v>
      </c>
      <c r="Q162" s="153">
        <v>0</v>
      </c>
      <c r="R162" s="153">
        <f t="shared" si="2"/>
        <v>0</v>
      </c>
      <c r="S162" s="153">
        <v>0</v>
      </c>
      <c r="T162" s="154">
        <f t="shared" si="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442</v>
      </c>
      <c r="AT162" s="155" t="s">
        <v>184</v>
      </c>
      <c r="AU162" s="155" t="s">
        <v>86</v>
      </c>
      <c r="AY162" s="14" t="s">
        <v>182</v>
      </c>
      <c r="BE162" s="156">
        <f t="shared" si="4"/>
        <v>0</v>
      </c>
      <c r="BF162" s="156">
        <f t="shared" si="5"/>
        <v>0</v>
      </c>
      <c r="BG162" s="156">
        <f t="shared" si="6"/>
        <v>0</v>
      </c>
      <c r="BH162" s="156">
        <f t="shared" si="7"/>
        <v>0</v>
      </c>
      <c r="BI162" s="156">
        <f t="shared" si="8"/>
        <v>0</v>
      </c>
      <c r="BJ162" s="14" t="s">
        <v>86</v>
      </c>
      <c r="BK162" s="156">
        <f t="shared" si="9"/>
        <v>0</v>
      </c>
      <c r="BL162" s="14" t="s">
        <v>442</v>
      </c>
      <c r="BM162" s="155" t="s">
        <v>1961</v>
      </c>
    </row>
    <row r="163" spans="1:65" s="2" customFormat="1" ht="36" customHeight="1">
      <c r="A163" s="177"/>
      <c r="B163" s="143"/>
      <c r="C163" s="144">
        <v>33</v>
      </c>
      <c r="D163" s="157" t="s">
        <v>246</v>
      </c>
      <c r="E163" s="183" t="s">
        <v>2393</v>
      </c>
      <c r="F163" s="179" t="s">
        <v>2394</v>
      </c>
      <c r="G163" s="184" t="s">
        <v>299</v>
      </c>
      <c r="H163" s="185">
        <v>11</v>
      </c>
      <c r="I163" s="149"/>
      <c r="J163" s="149">
        <f t="shared" si="0"/>
        <v>0</v>
      </c>
      <c r="K163" s="150"/>
      <c r="L163" s="27"/>
      <c r="M163" s="151"/>
      <c r="N163" s="152"/>
      <c r="O163" s="153"/>
      <c r="P163" s="153"/>
      <c r="Q163" s="153"/>
      <c r="R163" s="153"/>
      <c r="S163" s="153"/>
      <c r="T163" s="154"/>
      <c r="U163" s="177"/>
      <c r="V163" s="177"/>
      <c r="W163" s="177"/>
      <c r="X163" s="177"/>
      <c r="Y163" s="177"/>
      <c r="Z163" s="177"/>
      <c r="AA163" s="177"/>
      <c r="AB163" s="177"/>
      <c r="AC163" s="177"/>
      <c r="AD163" s="177"/>
      <c r="AE163" s="177"/>
      <c r="AR163" s="155"/>
      <c r="AT163" s="155"/>
      <c r="AU163" s="155"/>
      <c r="AY163" s="14"/>
      <c r="BE163" s="156"/>
      <c r="BF163" s="156"/>
      <c r="BG163" s="156"/>
      <c r="BH163" s="156"/>
      <c r="BI163" s="156"/>
      <c r="BJ163" s="14"/>
      <c r="BK163" s="156">
        <f t="shared" si="9"/>
        <v>0</v>
      </c>
      <c r="BL163" s="14"/>
      <c r="BM163" s="155"/>
    </row>
    <row r="164" spans="1:65" s="2" customFormat="1" ht="36" customHeight="1">
      <c r="A164" s="177"/>
      <c r="B164" s="143"/>
      <c r="C164" s="144" t="s">
        <v>2397</v>
      </c>
      <c r="D164" s="157" t="s">
        <v>246</v>
      </c>
      <c r="E164" s="183" t="s">
        <v>2395</v>
      </c>
      <c r="F164" s="179" t="s">
        <v>2396</v>
      </c>
      <c r="G164" s="184" t="s">
        <v>299</v>
      </c>
      <c r="H164" s="185">
        <v>2</v>
      </c>
      <c r="I164" s="149"/>
      <c r="J164" s="149">
        <f t="shared" si="0"/>
        <v>0</v>
      </c>
      <c r="K164" s="150"/>
      <c r="L164" s="27"/>
      <c r="M164" s="151"/>
      <c r="N164" s="152"/>
      <c r="O164" s="153"/>
      <c r="P164" s="153"/>
      <c r="Q164" s="153"/>
      <c r="R164" s="153"/>
      <c r="S164" s="153"/>
      <c r="T164" s="154"/>
      <c r="U164" s="177"/>
      <c r="V164" s="177"/>
      <c r="W164" s="177"/>
      <c r="X164" s="177"/>
      <c r="Y164" s="177"/>
      <c r="Z164" s="177"/>
      <c r="AA164" s="177"/>
      <c r="AB164" s="177"/>
      <c r="AC164" s="177"/>
      <c r="AD164" s="177"/>
      <c r="AE164" s="177"/>
      <c r="AR164" s="155"/>
      <c r="AT164" s="155"/>
      <c r="AU164" s="155"/>
      <c r="AY164" s="14"/>
      <c r="BE164" s="156"/>
      <c r="BF164" s="156"/>
      <c r="BG164" s="156"/>
      <c r="BH164" s="156"/>
      <c r="BI164" s="156"/>
      <c r="BJ164" s="14"/>
      <c r="BK164" s="156">
        <f t="shared" si="9"/>
        <v>0</v>
      </c>
      <c r="BL164" s="14"/>
      <c r="BM164" s="155"/>
    </row>
    <row r="165" spans="1:65" s="2" customFormat="1" ht="36" customHeight="1">
      <c r="A165" s="26"/>
      <c r="B165" s="143"/>
      <c r="C165" s="144" t="s">
        <v>2398</v>
      </c>
      <c r="D165" s="144" t="s">
        <v>184</v>
      </c>
      <c r="E165" s="180" t="s">
        <v>2440</v>
      </c>
      <c r="F165" s="178" t="s">
        <v>1960</v>
      </c>
      <c r="G165" s="181" t="s">
        <v>299</v>
      </c>
      <c r="H165" s="182">
        <v>2</v>
      </c>
      <c r="I165" s="149"/>
      <c r="J165" s="149">
        <f t="shared" si="0"/>
        <v>0</v>
      </c>
      <c r="K165" s="150"/>
      <c r="L165" s="27"/>
      <c r="M165" s="151" t="s">
        <v>1</v>
      </c>
      <c r="N165" s="152" t="s">
        <v>39</v>
      </c>
      <c r="O165" s="153">
        <v>0.33500000000000002</v>
      </c>
      <c r="P165" s="153">
        <f t="shared" si="1"/>
        <v>0.67</v>
      </c>
      <c r="Q165" s="153">
        <v>0</v>
      </c>
      <c r="R165" s="153">
        <f t="shared" si="2"/>
        <v>0</v>
      </c>
      <c r="S165" s="153">
        <v>0</v>
      </c>
      <c r="T165" s="154">
        <f t="shared" si="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442</v>
      </c>
      <c r="AT165" s="155" t="s">
        <v>184</v>
      </c>
      <c r="AU165" s="155" t="s">
        <v>86</v>
      </c>
      <c r="AY165" s="14" t="s">
        <v>182</v>
      </c>
      <c r="BE165" s="156">
        <f t="shared" si="4"/>
        <v>0</v>
      </c>
      <c r="BF165" s="156">
        <f t="shared" si="5"/>
        <v>0</v>
      </c>
      <c r="BG165" s="156">
        <f t="shared" si="6"/>
        <v>0</v>
      </c>
      <c r="BH165" s="156">
        <f t="shared" si="7"/>
        <v>0</v>
      </c>
      <c r="BI165" s="156">
        <f t="shared" si="8"/>
        <v>0</v>
      </c>
      <c r="BJ165" s="14" t="s">
        <v>86</v>
      </c>
      <c r="BK165" s="156">
        <f t="shared" si="9"/>
        <v>0</v>
      </c>
      <c r="BL165" s="14" t="s">
        <v>442</v>
      </c>
      <c r="BM165" s="155" t="s">
        <v>1963</v>
      </c>
    </row>
    <row r="166" spans="1:65" s="2" customFormat="1" ht="36" customHeight="1">
      <c r="A166" s="26"/>
      <c r="B166" s="143"/>
      <c r="C166" s="144" t="s">
        <v>2399</v>
      </c>
      <c r="D166" s="144" t="s">
        <v>184</v>
      </c>
      <c r="E166" s="180" t="s">
        <v>1966</v>
      </c>
      <c r="F166" s="178" t="s">
        <v>1967</v>
      </c>
      <c r="G166" s="181" t="s">
        <v>299</v>
      </c>
      <c r="H166" s="182">
        <v>4</v>
      </c>
      <c r="I166" s="149"/>
      <c r="J166" s="149">
        <f t="shared" ref="J166:J197" si="10">ROUND(I166*H166,2)</f>
        <v>0</v>
      </c>
      <c r="K166" s="150"/>
      <c r="L166" s="27"/>
      <c r="M166" s="151" t="s">
        <v>1</v>
      </c>
      <c r="N166" s="152" t="s">
        <v>39</v>
      </c>
      <c r="O166" s="153">
        <v>0.33500000000000002</v>
      </c>
      <c r="P166" s="153">
        <f t="shared" ref="P166:P197" si="11">O166*H166</f>
        <v>1.34</v>
      </c>
      <c r="Q166" s="153">
        <v>0</v>
      </c>
      <c r="R166" s="153">
        <f t="shared" ref="R166:R197" si="12">Q166*H166</f>
        <v>0</v>
      </c>
      <c r="S166" s="153">
        <v>0</v>
      </c>
      <c r="T166" s="154">
        <f t="shared" ref="T166:T197" si="13">S166*H166</f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442</v>
      </c>
      <c r="AT166" s="155" t="s">
        <v>184</v>
      </c>
      <c r="AU166" s="155" t="s">
        <v>86</v>
      </c>
      <c r="AY166" s="14" t="s">
        <v>182</v>
      </c>
      <c r="BE166" s="156">
        <f t="shared" ref="BE166:BE197" si="14">IF(N166="základná",J166,0)</f>
        <v>0</v>
      </c>
      <c r="BF166" s="156">
        <f t="shared" ref="BF166:BF197" si="15">IF(N166="znížená",J166,0)</f>
        <v>0</v>
      </c>
      <c r="BG166" s="156">
        <f t="shared" ref="BG166:BG197" si="16">IF(N166="zákl. prenesená",J166,0)</f>
        <v>0</v>
      </c>
      <c r="BH166" s="156">
        <f t="shared" ref="BH166:BH197" si="17">IF(N166="zníž. prenesená",J166,0)</f>
        <v>0</v>
      </c>
      <c r="BI166" s="156">
        <f t="shared" ref="BI166:BI197" si="18">IF(N166="nulová",J166,0)</f>
        <v>0</v>
      </c>
      <c r="BJ166" s="14" t="s">
        <v>86</v>
      </c>
      <c r="BK166" s="156">
        <f t="shared" ref="BK166:BK197" si="19">ROUND(I166*H166,2)</f>
        <v>0</v>
      </c>
      <c r="BL166" s="14" t="s">
        <v>442</v>
      </c>
      <c r="BM166" s="155" t="s">
        <v>1964</v>
      </c>
    </row>
    <row r="167" spans="1:65" s="2" customFormat="1" ht="24" customHeight="1">
      <c r="A167" s="26"/>
      <c r="B167" s="143"/>
      <c r="C167" s="144" t="s">
        <v>2400</v>
      </c>
      <c r="D167" s="157" t="s">
        <v>246</v>
      </c>
      <c r="E167" s="183" t="s">
        <v>1969</v>
      </c>
      <c r="F167" s="179" t="s">
        <v>2441</v>
      </c>
      <c r="G167" s="184" t="s">
        <v>299</v>
      </c>
      <c r="H167" s="185">
        <v>4</v>
      </c>
      <c r="I167" s="162"/>
      <c r="J167" s="162">
        <f t="shared" si="10"/>
        <v>0</v>
      </c>
      <c r="K167" s="163"/>
      <c r="L167" s="164"/>
      <c r="M167" s="165" t="s">
        <v>1</v>
      </c>
      <c r="N167" s="166" t="s">
        <v>39</v>
      </c>
      <c r="O167" s="153">
        <v>0</v>
      </c>
      <c r="P167" s="153">
        <f t="shared" si="11"/>
        <v>0</v>
      </c>
      <c r="Q167" s="153">
        <v>1.34E-3</v>
      </c>
      <c r="R167" s="153">
        <f t="shared" si="12"/>
        <v>5.3600000000000002E-3</v>
      </c>
      <c r="S167" s="153">
        <v>0</v>
      </c>
      <c r="T167" s="154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698</v>
      </c>
      <c r="AT167" s="155" t="s">
        <v>246</v>
      </c>
      <c r="AU167" s="155" t="s">
        <v>86</v>
      </c>
      <c r="AY167" s="14" t="s">
        <v>182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4" t="s">
        <v>86</v>
      </c>
      <c r="BK167" s="156">
        <f t="shared" si="19"/>
        <v>0</v>
      </c>
      <c r="BL167" s="14" t="s">
        <v>698</v>
      </c>
      <c r="BM167" s="155" t="s">
        <v>1965</v>
      </c>
    </row>
    <row r="168" spans="1:65" s="2" customFormat="1" ht="36" customHeight="1">
      <c r="A168" s="26"/>
      <c r="B168" s="143"/>
      <c r="C168" s="144" t="s">
        <v>2401</v>
      </c>
      <c r="D168" s="144" t="s">
        <v>184</v>
      </c>
      <c r="E168" s="180" t="s">
        <v>1971</v>
      </c>
      <c r="F168" s="178" t="s">
        <v>1972</v>
      </c>
      <c r="G168" s="181" t="s">
        <v>299</v>
      </c>
      <c r="H168" s="182">
        <v>3</v>
      </c>
      <c r="I168" s="149"/>
      <c r="J168" s="149">
        <f t="shared" si="10"/>
        <v>0</v>
      </c>
      <c r="K168" s="150"/>
      <c r="L168" s="27"/>
      <c r="M168" s="151" t="s">
        <v>1</v>
      </c>
      <c r="N168" s="152" t="s">
        <v>39</v>
      </c>
      <c r="O168" s="153">
        <v>0.34499999999999997</v>
      </c>
      <c r="P168" s="153">
        <f t="shared" si="11"/>
        <v>1.0349999999999999</v>
      </c>
      <c r="Q168" s="153">
        <v>0</v>
      </c>
      <c r="R168" s="153">
        <f t="shared" si="12"/>
        <v>0</v>
      </c>
      <c r="S168" s="153">
        <v>0</v>
      </c>
      <c r="T168" s="154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442</v>
      </c>
      <c r="AT168" s="155" t="s">
        <v>184</v>
      </c>
      <c r="AU168" s="155" t="s">
        <v>86</v>
      </c>
      <c r="AY168" s="14" t="s">
        <v>182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4" t="s">
        <v>86</v>
      </c>
      <c r="BK168" s="156">
        <f t="shared" si="19"/>
        <v>0</v>
      </c>
      <c r="BL168" s="14" t="s">
        <v>442</v>
      </c>
      <c r="BM168" s="155" t="s">
        <v>1968</v>
      </c>
    </row>
    <row r="169" spans="1:65" s="2" customFormat="1" ht="24" customHeight="1">
      <c r="A169" s="26"/>
      <c r="B169" s="143"/>
      <c r="C169" s="144" t="s">
        <v>2402</v>
      </c>
      <c r="D169" s="157" t="s">
        <v>246</v>
      </c>
      <c r="E169" s="183" t="s">
        <v>1969</v>
      </c>
      <c r="F169" s="179" t="s">
        <v>2442</v>
      </c>
      <c r="G169" s="184" t="s">
        <v>299</v>
      </c>
      <c r="H169" s="185">
        <v>3</v>
      </c>
      <c r="I169" s="162"/>
      <c r="J169" s="162">
        <f t="shared" si="10"/>
        <v>0</v>
      </c>
      <c r="K169" s="163"/>
      <c r="L169" s="164"/>
      <c r="M169" s="165" t="s">
        <v>1</v>
      </c>
      <c r="N169" s="166" t="s">
        <v>39</v>
      </c>
      <c r="O169" s="153">
        <v>0</v>
      </c>
      <c r="P169" s="153">
        <f t="shared" si="11"/>
        <v>0</v>
      </c>
      <c r="Q169" s="153">
        <v>3.2599999999999999E-3</v>
      </c>
      <c r="R169" s="153">
        <f t="shared" si="12"/>
        <v>9.7800000000000005E-3</v>
      </c>
      <c r="S169" s="153">
        <v>0</v>
      </c>
      <c r="T169" s="154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698</v>
      </c>
      <c r="AT169" s="155" t="s">
        <v>246</v>
      </c>
      <c r="AU169" s="155" t="s">
        <v>86</v>
      </c>
      <c r="AY169" s="14" t="s">
        <v>182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4" t="s">
        <v>86</v>
      </c>
      <c r="BK169" s="156">
        <f t="shared" si="19"/>
        <v>0</v>
      </c>
      <c r="BL169" s="14" t="s">
        <v>698</v>
      </c>
      <c r="BM169" s="155" t="s">
        <v>1970</v>
      </c>
    </row>
    <row r="170" spans="1:65" s="2" customFormat="1" ht="36" customHeight="1">
      <c r="A170" s="26"/>
      <c r="B170" s="143"/>
      <c r="C170" s="144" t="s">
        <v>2403</v>
      </c>
      <c r="D170" s="144" t="s">
        <v>184</v>
      </c>
      <c r="E170" s="180" t="s">
        <v>1975</v>
      </c>
      <c r="F170" s="178" t="s">
        <v>1976</v>
      </c>
      <c r="G170" s="181" t="s">
        <v>299</v>
      </c>
      <c r="H170" s="182">
        <v>4</v>
      </c>
      <c r="I170" s="149"/>
      <c r="J170" s="149">
        <f t="shared" si="10"/>
        <v>0</v>
      </c>
      <c r="K170" s="150"/>
      <c r="L170" s="27"/>
      <c r="M170" s="151" t="s">
        <v>1</v>
      </c>
      <c r="N170" s="152" t="s">
        <v>39</v>
      </c>
      <c r="O170" s="153">
        <v>0.33500000000000002</v>
      </c>
      <c r="P170" s="153">
        <f t="shared" si="11"/>
        <v>1.34</v>
      </c>
      <c r="Q170" s="153">
        <v>0</v>
      </c>
      <c r="R170" s="153">
        <f t="shared" si="12"/>
        <v>0</v>
      </c>
      <c r="S170" s="153">
        <v>0</v>
      </c>
      <c r="T170" s="154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442</v>
      </c>
      <c r="AT170" s="155" t="s">
        <v>184</v>
      </c>
      <c r="AU170" s="155" t="s">
        <v>86</v>
      </c>
      <c r="AY170" s="14" t="s">
        <v>182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4" t="s">
        <v>86</v>
      </c>
      <c r="BK170" s="156">
        <f t="shared" si="19"/>
        <v>0</v>
      </c>
      <c r="BL170" s="14" t="s">
        <v>442</v>
      </c>
      <c r="BM170" s="155" t="s">
        <v>1973</v>
      </c>
    </row>
    <row r="171" spans="1:65" s="2" customFormat="1" ht="24" customHeight="1">
      <c r="A171" s="26"/>
      <c r="B171" s="143"/>
      <c r="C171" s="144" t="s">
        <v>2404</v>
      </c>
      <c r="D171" s="157" t="s">
        <v>246</v>
      </c>
      <c r="E171" s="183" t="s">
        <v>1978</v>
      </c>
      <c r="F171" s="179" t="s">
        <v>2443</v>
      </c>
      <c r="G171" s="184" t="s">
        <v>299</v>
      </c>
      <c r="H171" s="185">
        <v>4</v>
      </c>
      <c r="I171" s="162"/>
      <c r="J171" s="162">
        <f t="shared" si="10"/>
        <v>0</v>
      </c>
      <c r="K171" s="163"/>
      <c r="L171" s="164"/>
      <c r="M171" s="165" t="s">
        <v>1</v>
      </c>
      <c r="N171" s="166" t="s">
        <v>39</v>
      </c>
      <c r="O171" s="153">
        <v>0</v>
      </c>
      <c r="P171" s="153">
        <f t="shared" si="11"/>
        <v>0</v>
      </c>
      <c r="Q171" s="153">
        <v>1.5499999999999999E-3</v>
      </c>
      <c r="R171" s="153">
        <f t="shared" si="12"/>
        <v>6.1999999999999998E-3</v>
      </c>
      <c r="S171" s="153">
        <v>0</v>
      </c>
      <c r="T171" s="154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698</v>
      </c>
      <c r="AT171" s="155" t="s">
        <v>246</v>
      </c>
      <c r="AU171" s="155" t="s">
        <v>86</v>
      </c>
      <c r="AY171" s="14" t="s">
        <v>182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4" t="s">
        <v>86</v>
      </c>
      <c r="BK171" s="156">
        <f t="shared" si="19"/>
        <v>0</v>
      </c>
      <c r="BL171" s="14" t="s">
        <v>698</v>
      </c>
      <c r="BM171" s="155" t="s">
        <v>1974</v>
      </c>
    </row>
    <row r="172" spans="1:65" s="2" customFormat="1" ht="24" customHeight="1">
      <c r="A172" s="26"/>
      <c r="B172" s="143"/>
      <c r="C172" s="144" t="s">
        <v>2405</v>
      </c>
      <c r="D172" s="144" t="s">
        <v>184</v>
      </c>
      <c r="E172" s="180" t="s">
        <v>2444</v>
      </c>
      <c r="F172" s="178" t="s">
        <v>2445</v>
      </c>
      <c r="G172" s="181" t="s">
        <v>299</v>
      </c>
      <c r="H172" s="182">
        <v>1</v>
      </c>
      <c r="I172" s="149"/>
      <c r="J172" s="149">
        <f t="shared" si="10"/>
        <v>0</v>
      </c>
      <c r="K172" s="150"/>
      <c r="L172" s="27"/>
      <c r="M172" s="151" t="s">
        <v>1</v>
      </c>
      <c r="N172" s="152" t="s">
        <v>39</v>
      </c>
      <c r="O172" s="153">
        <v>0.36499999999999999</v>
      </c>
      <c r="P172" s="153">
        <f t="shared" si="11"/>
        <v>0.36499999999999999</v>
      </c>
      <c r="Q172" s="153">
        <v>0</v>
      </c>
      <c r="R172" s="153">
        <f t="shared" si="12"/>
        <v>0</v>
      </c>
      <c r="S172" s="153">
        <v>0</v>
      </c>
      <c r="T172" s="154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442</v>
      </c>
      <c r="AT172" s="155" t="s">
        <v>184</v>
      </c>
      <c r="AU172" s="155" t="s">
        <v>86</v>
      </c>
      <c r="AY172" s="14" t="s">
        <v>182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4" t="s">
        <v>86</v>
      </c>
      <c r="BK172" s="156">
        <f t="shared" si="19"/>
        <v>0</v>
      </c>
      <c r="BL172" s="14" t="s">
        <v>442</v>
      </c>
      <c r="BM172" s="155" t="s">
        <v>1977</v>
      </c>
    </row>
    <row r="173" spans="1:65" s="2" customFormat="1" ht="24" customHeight="1">
      <c r="A173" s="26"/>
      <c r="B173" s="143"/>
      <c r="C173" s="144" t="s">
        <v>2406</v>
      </c>
      <c r="D173" s="157" t="s">
        <v>246</v>
      </c>
      <c r="E173" s="183" t="s">
        <v>2446</v>
      </c>
      <c r="F173" s="179" t="s">
        <v>2447</v>
      </c>
      <c r="G173" s="184" t="s">
        <v>299</v>
      </c>
      <c r="H173" s="185">
        <v>1</v>
      </c>
      <c r="I173" s="162"/>
      <c r="J173" s="162">
        <f t="shared" si="10"/>
        <v>0</v>
      </c>
      <c r="K173" s="163"/>
      <c r="L173" s="164"/>
      <c r="M173" s="165" t="s">
        <v>1</v>
      </c>
      <c r="N173" s="166" t="s">
        <v>39</v>
      </c>
      <c r="O173" s="153">
        <v>0</v>
      </c>
      <c r="P173" s="153">
        <f t="shared" si="11"/>
        <v>0</v>
      </c>
      <c r="Q173" s="153">
        <v>5.2500000000000003E-3</v>
      </c>
      <c r="R173" s="153">
        <f t="shared" si="12"/>
        <v>5.2500000000000003E-3</v>
      </c>
      <c r="S173" s="153">
        <v>0</v>
      </c>
      <c r="T173" s="154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698</v>
      </c>
      <c r="AT173" s="155" t="s">
        <v>246</v>
      </c>
      <c r="AU173" s="155" t="s">
        <v>86</v>
      </c>
      <c r="AY173" s="14" t="s">
        <v>182</v>
      </c>
      <c r="BE173" s="156">
        <f t="shared" si="14"/>
        <v>0</v>
      </c>
      <c r="BF173" s="156">
        <f t="shared" si="15"/>
        <v>0</v>
      </c>
      <c r="BG173" s="156">
        <f t="shared" si="16"/>
        <v>0</v>
      </c>
      <c r="BH173" s="156">
        <f t="shared" si="17"/>
        <v>0</v>
      </c>
      <c r="BI173" s="156">
        <f t="shared" si="18"/>
        <v>0</v>
      </c>
      <c r="BJ173" s="14" t="s">
        <v>86</v>
      </c>
      <c r="BK173" s="156">
        <f t="shared" si="19"/>
        <v>0</v>
      </c>
      <c r="BL173" s="14" t="s">
        <v>698</v>
      </c>
      <c r="BM173" s="155" t="s">
        <v>1979</v>
      </c>
    </row>
    <row r="174" spans="1:65" s="2" customFormat="1" ht="16.5" customHeight="1">
      <c r="A174" s="26"/>
      <c r="B174" s="143"/>
      <c r="C174" s="144" t="s">
        <v>2407</v>
      </c>
      <c r="D174" s="144" t="s">
        <v>184</v>
      </c>
      <c r="E174" s="145" t="s">
        <v>1980</v>
      </c>
      <c r="F174" s="146" t="s">
        <v>1981</v>
      </c>
      <c r="G174" s="147" t="s">
        <v>198</v>
      </c>
      <c r="H174" s="148">
        <v>50</v>
      </c>
      <c r="I174" s="149"/>
      <c r="J174" s="149">
        <f t="shared" si="10"/>
        <v>0</v>
      </c>
      <c r="K174" s="150"/>
      <c r="L174" s="27"/>
      <c r="M174" s="151" t="s">
        <v>1</v>
      </c>
      <c r="N174" s="152" t="s">
        <v>39</v>
      </c>
      <c r="O174" s="153">
        <v>0.02</v>
      </c>
      <c r="P174" s="153">
        <f t="shared" si="11"/>
        <v>1</v>
      </c>
      <c r="Q174" s="153">
        <v>0</v>
      </c>
      <c r="R174" s="153">
        <f t="shared" si="12"/>
        <v>0</v>
      </c>
      <c r="S174" s="153">
        <v>0</v>
      </c>
      <c r="T174" s="154">
        <f t="shared" si="1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442</v>
      </c>
      <c r="AT174" s="155" t="s">
        <v>184</v>
      </c>
      <c r="AU174" s="155" t="s">
        <v>86</v>
      </c>
      <c r="AY174" s="14" t="s">
        <v>182</v>
      </c>
      <c r="BE174" s="156">
        <f t="shared" si="14"/>
        <v>0</v>
      </c>
      <c r="BF174" s="156">
        <f t="shared" si="15"/>
        <v>0</v>
      </c>
      <c r="BG174" s="156">
        <f t="shared" si="16"/>
        <v>0</v>
      </c>
      <c r="BH174" s="156">
        <f t="shared" si="17"/>
        <v>0</v>
      </c>
      <c r="BI174" s="156">
        <f t="shared" si="18"/>
        <v>0</v>
      </c>
      <c r="BJ174" s="14" t="s">
        <v>86</v>
      </c>
      <c r="BK174" s="156">
        <f t="shared" si="19"/>
        <v>0</v>
      </c>
      <c r="BL174" s="14" t="s">
        <v>442</v>
      </c>
      <c r="BM174" s="155" t="s">
        <v>1982</v>
      </c>
    </row>
    <row r="175" spans="1:65" s="2" customFormat="1" ht="24" customHeight="1">
      <c r="A175" s="26"/>
      <c r="B175" s="143"/>
      <c r="C175" s="144" t="s">
        <v>2408</v>
      </c>
      <c r="D175" s="157" t="s">
        <v>246</v>
      </c>
      <c r="E175" s="158" t="s">
        <v>1983</v>
      </c>
      <c r="F175" s="159" t="s">
        <v>1984</v>
      </c>
      <c r="G175" s="160" t="s">
        <v>826</v>
      </c>
      <c r="H175" s="161">
        <v>12.5</v>
      </c>
      <c r="I175" s="162"/>
      <c r="J175" s="162">
        <f t="shared" si="10"/>
        <v>0</v>
      </c>
      <c r="K175" s="163"/>
      <c r="L175" s="164"/>
      <c r="M175" s="165" t="s">
        <v>1</v>
      </c>
      <c r="N175" s="166" t="s">
        <v>39</v>
      </c>
      <c r="O175" s="153">
        <v>0</v>
      </c>
      <c r="P175" s="153">
        <f t="shared" si="11"/>
        <v>0</v>
      </c>
      <c r="Q175" s="153">
        <v>1E-3</v>
      </c>
      <c r="R175" s="153">
        <f t="shared" si="12"/>
        <v>1.2500000000000001E-2</v>
      </c>
      <c r="S175" s="153">
        <v>0</v>
      </c>
      <c r="T175" s="154">
        <f t="shared" si="1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698</v>
      </c>
      <c r="AT175" s="155" t="s">
        <v>246</v>
      </c>
      <c r="AU175" s="155" t="s">
        <v>86</v>
      </c>
      <c r="AY175" s="14" t="s">
        <v>182</v>
      </c>
      <c r="BE175" s="156">
        <f t="shared" si="14"/>
        <v>0</v>
      </c>
      <c r="BF175" s="156">
        <f t="shared" si="15"/>
        <v>0</v>
      </c>
      <c r="BG175" s="156">
        <f t="shared" si="16"/>
        <v>0</v>
      </c>
      <c r="BH175" s="156">
        <f t="shared" si="17"/>
        <v>0</v>
      </c>
      <c r="BI175" s="156">
        <f t="shared" si="18"/>
        <v>0</v>
      </c>
      <c r="BJ175" s="14" t="s">
        <v>86</v>
      </c>
      <c r="BK175" s="156">
        <f t="shared" si="19"/>
        <v>0</v>
      </c>
      <c r="BL175" s="14" t="s">
        <v>698</v>
      </c>
      <c r="BM175" s="155" t="s">
        <v>1985</v>
      </c>
    </row>
    <row r="176" spans="1:65" s="2" customFormat="1" ht="24" customHeight="1">
      <c r="A176" s="26"/>
      <c r="B176" s="143"/>
      <c r="C176" s="144" t="s">
        <v>2409</v>
      </c>
      <c r="D176" s="144" t="s">
        <v>184</v>
      </c>
      <c r="E176" s="145" t="s">
        <v>1986</v>
      </c>
      <c r="F176" s="146" t="s">
        <v>1987</v>
      </c>
      <c r="G176" s="147" t="s">
        <v>299</v>
      </c>
      <c r="H176" s="148">
        <v>40</v>
      </c>
      <c r="I176" s="149"/>
      <c r="J176" s="149">
        <f t="shared" si="10"/>
        <v>0</v>
      </c>
      <c r="K176" s="150"/>
      <c r="L176" s="27"/>
      <c r="M176" s="151" t="s">
        <v>1</v>
      </c>
      <c r="N176" s="152" t="s">
        <v>39</v>
      </c>
      <c r="O176" s="153">
        <v>7.4999999999999997E-2</v>
      </c>
      <c r="P176" s="153">
        <f t="shared" si="11"/>
        <v>3</v>
      </c>
      <c r="Q176" s="153">
        <v>0</v>
      </c>
      <c r="R176" s="153">
        <f t="shared" si="12"/>
        <v>0</v>
      </c>
      <c r="S176" s="153">
        <v>0</v>
      </c>
      <c r="T176" s="154">
        <f t="shared" si="1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442</v>
      </c>
      <c r="AT176" s="155" t="s">
        <v>184</v>
      </c>
      <c r="AU176" s="155" t="s">
        <v>86</v>
      </c>
      <c r="AY176" s="14" t="s">
        <v>182</v>
      </c>
      <c r="BE176" s="156">
        <f t="shared" si="14"/>
        <v>0</v>
      </c>
      <c r="BF176" s="156">
        <f t="shared" si="15"/>
        <v>0</v>
      </c>
      <c r="BG176" s="156">
        <f t="shared" si="16"/>
        <v>0</v>
      </c>
      <c r="BH176" s="156">
        <f t="shared" si="17"/>
        <v>0</v>
      </c>
      <c r="BI176" s="156">
        <f t="shared" si="18"/>
        <v>0</v>
      </c>
      <c r="BJ176" s="14" t="s">
        <v>86</v>
      </c>
      <c r="BK176" s="156">
        <f t="shared" si="19"/>
        <v>0</v>
      </c>
      <c r="BL176" s="14" t="s">
        <v>442</v>
      </c>
      <c r="BM176" s="155" t="s">
        <v>1988</v>
      </c>
    </row>
    <row r="177" spans="1:65" s="2" customFormat="1" ht="24" customHeight="1">
      <c r="A177" s="26"/>
      <c r="B177" s="143"/>
      <c r="C177" s="144" t="s">
        <v>2410</v>
      </c>
      <c r="D177" s="157" t="s">
        <v>246</v>
      </c>
      <c r="E177" s="158" t="s">
        <v>1989</v>
      </c>
      <c r="F177" s="159" t="s">
        <v>1990</v>
      </c>
      <c r="G177" s="160" t="s">
        <v>826</v>
      </c>
      <c r="H177" s="161">
        <v>37.68</v>
      </c>
      <c r="I177" s="162"/>
      <c r="J177" s="162">
        <f t="shared" si="10"/>
        <v>0</v>
      </c>
      <c r="K177" s="163"/>
      <c r="L177" s="164"/>
      <c r="M177" s="165" t="s">
        <v>1</v>
      </c>
      <c r="N177" s="166" t="s">
        <v>39</v>
      </c>
      <c r="O177" s="153">
        <v>0</v>
      </c>
      <c r="P177" s="153">
        <f t="shared" si="11"/>
        <v>0</v>
      </c>
      <c r="Q177" s="153">
        <v>1E-3</v>
      </c>
      <c r="R177" s="153">
        <f t="shared" si="12"/>
        <v>3.7679999999999998E-2</v>
      </c>
      <c r="S177" s="153">
        <v>0</v>
      </c>
      <c r="T177" s="154">
        <f t="shared" si="1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698</v>
      </c>
      <c r="AT177" s="155" t="s">
        <v>246</v>
      </c>
      <c r="AU177" s="155" t="s">
        <v>86</v>
      </c>
      <c r="AY177" s="14" t="s">
        <v>182</v>
      </c>
      <c r="BE177" s="156">
        <f t="shared" si="14"/>
        <v>0</v>
      </c>
      <c r="BF177" s="156">
        <f t="shared" si="15"/>
        <v>0</v>
      </c>
      <c r="BG177" s="156">
        <f t="shared" si="16"/>
        <v>0</v>
      </c>
      <c r="BH177" s="156">
        <f t="shared" si="17"/>
        <v>0</v>
      </c>
      <c r="BI177" s="156">
        <f t="shared" si="18"/>
        <v>0</v>
      </c>
      <c r="BJ177" s="14" t="s">
        <v>86</v>
      </c>
      <c r="BK177" s="156">
        <f t="shared" si="19"/>
        <v>0</v>
      </c>
      <c r="BL177" s="14" t="s">
        <v>698</v>
      </c>
      <c r="BM177" s="155" t="s">
        <v>1991</v>
      </c>
    </row>
    <row r="178" spans="1:65" s="2" customFormat="1" ht="24" customHeight="1">
      <c r="A178" s="26"/>
      <c r="B178" s="143"/>
      <c r="C178" s="144" t="s">
        <v>2411</v>
      </c>
      <c r="D178" s="144" t="s">
        <v>184</v>
      </c>
      <c r="E178" s="145" t="s">
        <v>1992</v>
      </c>
      <c r="F178" s="146" t="s">
        <v>1993</v>
      </c>
      <c r="G178" s="147" t="s">
        <v>198</v>
      </c>
      <c r="H178" s="148">
        <v>9</v>
      </c>
      <c r="I178" s="149"/>
      <c r="J178" s="149">
        <f t="shared" si="10"/>
        <v>0</v>
      </c>
      <c r="K178" s="150"/>
      <c r="L178" s="27"/>
      <c r="M178" s="151" t="s">
        <v>1</v>
      </c>
      <c r="N178" s="152" t="s">
        <v>39</v>
      </c>
      <c r="O178" s="153">
        <v>6.5000000000000002E-2</v>
      </c>
      <c r="P178" s="153">
        <f t="shared" si="11"/>
        <v>0.58499999999999996</v>
      </c>
      <c r="Q178" s="153">
        <v>0</v>
      </c>
      <c r="R178" s="153">
        <f t="shared" si="12"/>
        <v>0</v>
      </c>
      <c r="S178" s="153">
        <v>0</v>
      </c>
      <c r="T178" s="154">
        <f t="shared" si="1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442</v>
      </c>
      <c r="AT178" s="155" t="s">
        <v>184</v>
      </c>
      <c r="AU178" s="155" t="s">
        <v>86</v>
      </c>
      <c r="AY178" s="14" t="s">
        <v>182</v>
      </c>
      <c r="BE178" s="156">
        <f t="shared" si="14"/>
        <v>0</v>
      </c>
      <c r="BF178" s="156">
        <f t="shared" si="15"/>
        <v>0</v>
      </c>
      <c r="BG178" s="156">
        <f t="shared" si="16"/>
        <v>0</v>
      </c>
      <c r="BH178" s="156">
        <f t="shared" si="17"/>
        <v>0</v>
      </c>
      <c r="BI178" s="156">
        <f t="shared" si="18"/>
        <v>0</v>
      </c>
      <c r="BJ178" s="14" t="s">
        <v>86</v>
      </c>
      <c r="BK178" s="156">
        <f t="shared" si="19"/>
        <v>0</v>
      </c>
      <c r="BL178" s="14" t="s">
        <v>442</v>
      </c>
      <c r="BM178" s="155" t="s">
        <v>1994</v>
      </c>
    </row>
    <row r="179" spans="1:65" s="2" customFormat="1" ht="24" customHeight="1">
      <c r="A179" s="26"/>
      <c r="B179" s="143"/>
      <c r="C179" s="144" t="s">
        <v>2412</v>
      </c>
      <c r="D179" s="157" t="s">
        <v>246</v>
      </c>
      <c r="E179" s="158" t="s">
        <v>1995</v>
      </c>
      <c r="F179" s="159" t="s">
        <v>1996</v>
      </c>
      <c r="G179" s="160" t="s">
        <v>826</v>
      </c>
      <c r="H179" s="161">
        <v>9</v>
      </c>
      <c r="I179" s="162"/>
      <c r="J179" s="162">
        <f t="shared" si="10"/>
        <v>0</v>
      </c>
      <c r="K179" s="163"/>
      <c r="L179" s="164"/>
      <c r="M179" s="165" t="s">
        <v>1</v>
      </c>
      <c r="N179" s="166" t="s">
        <v>39</v>
      </c>
      <c r="O179" s="153">
        <v>0</v>
      </c>
      <c r="P179" s="153">
        <f t="shared" si="11"/>
        <v>0</v>
      </c>
      <c r="Q179" s="153">
        <v>1E-3</v>
      </c>
      <c r="R179" s="153">
        <f t="shared" si="12"/>
        <v>9.0000000000000011E-3</v>
      </c>
      <c r="S179" s="153">
        <v>0</v>
      </c>
      <c r="T179" s="154">
        <f t="shared" si="1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698</v>
      </c>
      <c r="AT179" s="155" t="s">
        <v>246</v>
      </c>
      <c r="AU179" s="155" t="s">
        <v>86</v>
      </c>
      <c r="AY179" s="14" t="s">
        <v>182</v>
      </c>
      <c r="BE179" s="156">
        <f t="shared" si="14"/>
        <v>0</v>
      </c>
      <c r="BF179" s="156">
        <f t="shared" si="15"/>
        <v>0</v>
      </c>
      <c r="BG179" s="156">
        <f t="shared" si="16"/>
        <v>0</v>
      </c>
      <c r="BH179" s="156">
        <f t="shared" si="17"/>
        <v>0</v>
      </c>
      <c r="BI179" s="156">
        <f t="shared" si="18"/>
        <v>0</v>
      </c>
      <c r="BJ179" s="14" t="s">
        <v>86</v>
      </c>
      <c r="BK179" s="156">
        <f t="shared" si="19"/>
        <v>0</v>
      </c>
      <c r="BL179" s="14" t="s">
        <v>698</v>
      </c>
      <c r="BM179" s="155" t="s">
        <v>1997</v>
      </c>
    </row>
    <row r="180" spans="1:65" s="2" customFormat="1" ht="24" customHeight="1">
      <c r="A180" s="26"/>
      <c r="B180" s="143"/>
      <c r="C180" s="144" t="s">
        <v>2413</v>
      </c>
      <c r="D180" s="157" t="s">
        <v>246</v>
      </c>
      <c r="E180" s="158" t="s">
        <v>1998</v>
      </c>
      <c r="F180" s="159" t="s">
        <v>1999</v>
      </c>
      <c r="G180" s="160" t="s">
        <v>299</v>
      </c>
      <c r="H180" s="161">
        <v>3</v>
      </c>
      <c r="I180" s="162"/>
      <c r="J180" s="162">
        <f t="shared" si="10"/>
        <v>0</v>
      </c>
      <c r="K180" s="163"/>
      <c r="L180" s="164"/>
      <c r="M180" s="165" t="s">
        <v>1</v>
      </c>
      <c r="N180" s="166" t="s">
        <v>39</v>
      </c>
      <c r="O180" s="153">
        <v>0</v>
      </c>
      <c r="P180" s="153">
        <f t="shared" si="11"/>
        <v>0</v>
      </c>
      <c r="Q180" s="153">
        <v>0</v>
      </c>
      <c r="R180" s="153">
        <f t="shared" si="12"/>
        <v>0</v>
      </c>
      <c r="S180" s="153">
        <v>0</v>
      </c>
      <c r="T180" s="154">
        <f t="shared" si="1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698</v>
      </c>
      <c r="AT180" s="155" t="s">
        <v>246</v>
      </c>
      <c r="AU180" s="155" t="s">
        <v>86</v>
      </c>
      <c r="AY180" s="14" t="s">
        <v>182</v>
      </c>
      <c r="BE180" s="156">
        <f t="shared" si="14"/>
        <v>0</v>
      </c>
      <c r="BF180" s="156">
        <f t="shared" si="15"/>
        <v>0</v>
      </c>
      <c r="BG180" s="156">
        <f t="shared" si="16"/>
        <v>0</v>
      </c>
      <c r="BH180" s="156">
        <f t="shared" si="17"/>
        <v>0</v>
      </c>
      <c r="BI180" s="156">
        <f t="shared" si="18"/>
        <v>0</v>
      </c>
      <c r="BJ180" s="14" t="s">
        <v>86</v>
      </c>
      <c r="BK180" s="156">
        <f t="shared" si="19"/>
        <v>0</v>
      </c>
      <c r="BL180" s="14" t="s">
        <v>698</v>
      </c>
      <c r="BM180" s="155" t="s">
        <v>2000</v>
      </c>
    </row>
    <row r="181" spans="1:65" s="2" customFormat="1" ht="16.5" customHeight="1">
      <c r="A181" s="26"/>
      <c r="B181" s="143"/>
      <c r="C181" s="144" t="s">
        <v>2414</v>
      </c>
      <c r="D181" s="144" t="s">
        <v>184</v>
      </c>
      <c r="E181" s="145" t="s">
        <v>2001</v>
      </c>
      <c r="F181" s="146" t="s">
        <v>2002</v>
      </c>
      <c r="G181" s="147" t="s">
        <v>299</v>
      </c>
      <c r="H181" s="148">
        <v>3</v>
      </c>
      <c r="I181" s="149"/>
      <c r="J181" s="149">
        <f t="shared" si="10"/>
        <v>0</v>
      </c>
      <c r="K181" s="150"/>
      <c r="L181" s="27"/>
      <c r="M181" s="151" t="s">
        <v>1</v>
      </c>
      <c r="N181" s="152" t="s">
        <v>39</v>
      </c>
      <c r="O181" s="153">
        <v>0.16300000000000001</v>
      </c>
      <c r="P181" s="153">
        <f t="shared" si="11"/>
        <v>0.48899999999999999</v>
      </c>
      <c r="Q181" s="153">
        <v>0</v>
      </c>
      <c r="R181" s="153">
        <f t="shared" si="12"/>
        <v>0</v>
      </c>
      <c r="S181" s="153">
        <v>0</v>
      </c>
      <c r="T181" s="154">
        <f t="shared" si="1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442</v>
      </c>
      <c r="AT181" s="155" t="s">
        <v>184</v>
      </c>
      <c r="AU181" s="155" t="s">
        <v>86</v>
      </c>
      <c r="AY181" s="14" t="s">
        <v>182</v>
      </c>
      <c r="BE181" s="156">
        <f t="shared" si="14"/>
        <v>0</v>
      </c>
      <c r="BF181" s="156">
        <f t="shared" si="15"/>
        <v>0</v>
      </c>
      <c r="BG181" s="156">
        <f t="shared" si="16"/>
        <v>0</v>
      </c>
      <c r="BH181" s="156">
        <f t="shared" si="17"/>
        <v>0</v>
      </c>
      <c r="BI181" s="156">
        <f t="shared" si="18"/>
        <v>0</v>
      </c>
      <c r="BJ181" s="14" t="s">
        <v>86</v>
      </c>
      <c r="BK181" s="156">
        <f t="shared" si="19"/>
        <v>0</v>
      </c>
      <c r="BL181" s="14" t="s">
        <v>442</v>
      </c>
      <c r="BM181" s="155" t="s">
        <v>2003</v>
      </c>
    </row>
    <row r="182" spans="1:65" s="2" customFormat="1" ht="16.5" customHeight="1">
      <c r="A182" s="26"/>
      <c r="B182" s="143"/>
      <c r="C182" s="144" t="s">
        <v>2415</v>
      </c>
      <c r="D182" s="144" t="s">
        <v>184</v>
      </c>
      <c r="E182" s="145" t="s">
        <v>2004</v>
      </c>
      <c r="F182" s="146" t="s">
        <v>2005</v>
      </c>
      <c r="G182" s="147" t="s">
        <v>299</v>
      </c>
      <c r="H182" s="148">
        <v>50</v>
      </c>
      <c r="I182" s="149"/>
      <c r="J182" s="149">
        <f t="shared" si="10"/>
        <v>0</v>
      </c>
      <c r="K182" s="150"/>
      <c r="L182" s="27"/>
      <c r="M182" s="151" t="s">
        <v>1</v>
      </c>
      <c r="N182" s="152" t="s">
        <v>39</v>
      </c>
      <c r="O182" s="153">
        <v>0.05</v>
      </c>
      <c r="P182" s="153">
        <f t="shared" si="11"/>
        <v>2.5</v>
      </c>
      <c r="Q182" s="153">
        <v>0</v>
      </c>
      <c r="R182" s="153">
        <f t="shared" si="12"/>
        <v>0</v>
      </c>
      <c r="S182" s="153">
        <v>0</v>
      </c>
      <c r="T182" s="154">
        <f t="shared" si="1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442</v>
      </c>
      <c r="AT182" s="155" t="s">
        <v>184</v>
      </c>
      <c r="AU182" s="155" t="s">
        <v>86</v>
      </c>
      <c r="AY182" s="14" t="s">
        <v>182</v>
      </c>
      <c r="BE182" s="156">
        <f t="shared" si="14"/>
        <v>0</v>
      </c>
      <c r="BF182" s="156">
        <f t="shared" si="15"/>
        <v>0</v>
      </c>
      <c r="BG182" s="156">
        <f t="shared" si="16"/>
        <v>0</v>
      </c>
      <c r="BH182" s="156">
        <f t="shared" si="17"/>
        <v>0</v>
      </c>
      <c r="BI182" s="156">
        <f t="shared" si="18"/>
        <v>0</v>
      </c>
      <c r="BJ182" s="14" t="s">
        <v>86</v>
      </c>
      <c r="BK182" s="156">
        <f t="shared" si="19"/>
        <v>0</v>
      </c>
      <c r="BL182" s="14" t="s">
        <v>442</v>
      </c>
      <c r="BM182" s="155" t="s">
        <v>2006</v>
      </c>
    </row>
    <row r="183" spans="1:65" s="2" customFormat="1" ht="24" customHeight="1">
      <c r="A183" s="26"/>
      <c r="B183" s="143"/>
      <c r="C183" s="144" t="s">
        <v>2416</v>
      </c>
      <c r="D183" s="157" t="s">
        <v>246</v>
      </c>
      <c r="E183" s="158" t="s">
        <v>2007</v>
      </c>
      <c r="F183" s="159" t="s">
        <v>2008</v>
      </c>
      <c r="G183" s="160" t="s">
        <v>299</v>
      </c>
      <c r="H183" s="161">
        <v>50</v>
      </c>
      <c r="I183" s="162"/>
      <c r="J183" s="162">
        <f t="shared" si="10"/>
        <v>0</v>
      </c>
      <c r="K183" s="163"/>
      <c r="L183" s="164"/>
      <c r="M183" s="165" t="s">
        <v>1</v>
      </c>
      <c r="N183" s="166" t="s">
        <v>39</v>
      </c>
      <c r="O183" s="153">
        <v>0</v>
      </c>
      <c r="P183" s="153">
        <f t="shared" si="11"/>
        <v>0</v>
      </c>
      <c r="Q183" s="153">
        <v>7.2999999999999996E-4</v>
      </c>
      <c r="R183" s="153">
        <f t="shared" si="12"/>
        <v>3.6499999999999998E-2</v>
      </c>
      <c r="S183" s="153">
        <v>0</v>
      </c>
      <c r="T183" s="154">
        <f t="shared" si="1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698</v>
      </c>
      <c r="AT183" s="155" t="s">
        <v>246</v>
      </c>
      <c r="AU183" s="155" t="s">
        <v>86</v>
      </c>
      <c r="AY183" s="14" t="s">
        <v>182</v>
      </c>
      <c r="BE183" s="156">
        <f t="shared" si="14"/>
        <v>0</v>
      </c>
      <c r="BF183" s="156">
        <f t="shared" si="15"/>
        <v>0</v>
      </c>
      <c r="BG183" s="156">
        <f t="shared" si="16"/>
        <v>0</v>
      </c>
      <c r="BH183" s="156">
        <f t="shared" si="17"/>
        <v>0</v>
      </c>
      <c r="BI183" s="156">
        <f t="shared" si="18"/>
        <v>0</v>
      </c>
      <c r="BJ183" s="14" t="s">
        <v>86</v>
      </c>
      <c r="BK183" s="156">
        <f t="shared" si="19"/>
        <v>0</v>
      </c>
      <c r="BL183" s="14" t="s">
        <v>698</v>
      </c>
      <c r="BM183" s="155" t="s">
        <v>2009</v>
      </c>
    </row>
    <row r="184" spans="1:65" s="2" customFormat="1" ht="24">
      <c r="A184" s="26"/>
      <c r="B184" s="143"/>
      <c r="C184" s="144" t="s">
        <v>2417</v>
      </c>
      <c r="D184" s="157" t="s">
        <v>246</v>
      </c>
      <c r="E184" s="158" t="s">
        <v>2010</v>
      </c>
      <c r="F184" s="159" t="s">
        <v>2011</v>
      </c>
      <c r="G184" s="160" t="s">
        <v>299</v>
      </c>
      <c r="H184" s="161">
        <v>50</v>
      </c>
      <c r="I184" s="162"/>
      <c r="J184" s="162">
        <f t="shared" si="10"/>
        <v>0</v>
      </c>
      <c r="K184" s="163"/>
      <c r="L184" s="164"/>
      <c r="M184" s="165" t="s">
        <v>1</v>
      </c>
      <c r="N184" s="166" t="s">
        <v>39</v>
      </c>
      <c r="O184" s="153">
        <v>0</v>
      </c>
      <c r="P184" s="153">
        <f t="shared" si="11"/>
        <v>0</v>
      </c>
      <c r="Q184" s="153">
        <v>4.0999999999999999E-4</v>
      </c>
      <c r="R184" s="153">
        <f t="shared" si="12"/>
        <v>2.0500000000000001E-2</v>
      </c>
      <c r="S184" s="153">
        <v>0</v>
      </c>
      <c r="T184" s="154">
        <f t="shared" si="1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698</v>
      </c>
      <c r="AT184" s="155" t="s">
        <v>246</v>
      </c>
      <c r="AU184" s="155" t="s">
        <v>86</v>
      </c>
      <c r="AY184" s="14" t="s">
        <v>182</v>
      </c>
      <c r="BE184" s="156">
        <f t="shared" si="14"/>
        <v>0</v>
      </c>
      <c r="BF184" s="156">
        <f t="shared" si="15"/>
        <v>0</v>
      </c>
      <c r="BG184" s="156">
        <f t="shared" si="16"/>
        <v>0</v>
      </c>
      <c r="BH184" s="156">
        <f t="shared" si="17"/>
        <v>0</v>
      </c>
      <c r="BI184" s="156">
        <f t="shared" si="18"/>
        <v>0</v>
      </c>
      <c r="BJ184" s="14" t="s">
        <v>86</v>
      </c>
      <c r="BK184" s="156">
        <f t="shared" si="19"/>
        <v>0</v>
      </c>
      <c r="BL184" s="14" t="s">
        <v>698</v>
      </c>
      <c r="BM184" s="155" t="s">
        <v>2012</v>
      </c>
    </row>
    <row r="185" spans="1:65" s="2" customFormat="1" ht="16.5" customHeight="1">
      <c r="A185" s="26"/>
      <c r="B185" s="143"/>
      <c r="C185" s="144" t="s">
        <v>2418</v>
      </c>
      <c r="D185" s="144" t="s">
        <v>184</v>
      </c>
      <c r="E185" s="145" t="s">
        <v>2013</v>
      </c>
      <c r="F185" s="146" t="s">
        <v>2014</v>
      </c>
      <c r="G185" s="147" t="s">
        <v>299</v>
      </c>
      <c r="H185" s="148">
        <v>9</v>
      </c>
      <c r="I185" s="149"/>
      <c r="J185" s="149">
        <f t="shared" si="10"/>
        <v>0</v>
      </c>
      <c r="K185" s="150"/>
      <c r="L185" s="27"/>
      <c r="M185" s="151" t="s">
        <v>1</v>
      </c>
      <c r="N185" s="152" t="s">
        <v>39</v>
      </c>
      <c r="O185" s="153">
        <v>0.1</v>
      </c>
      <c r="P185" s="153">
        <f t="shared" si="11"/>
        <v>0.9</v>
      </c>
      <c r="Q185" s="153">
        <v>0</v>
      </c>
      <c r="R185" s="153">
        <f t="shared" si="12"/>
        <v>0</v>
      </c>
      <c r="S185" s="153">
        <v>0</v>
      </c>
      <c r="T185" s="154">
        <f t="shared" si="1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442</v>
      </c>
      <c r="AT185" s="155" t="s">
        <v>184</v>
      </c>
      <c r="AU185" s="155" t="s">
        <v>86</v>
      </c>
      <c r="AY185" s="14" t="s">
        <v>182</v>
      </c>
      <c r="BE185" s="156">
        <f t="shared" si="14"/>
        <v>0</v>
      </c>
      <c r="BF185" s="156">
        <f t="shared" si="15"/>
        <v>0</v>
      </c>
      <c r="BG185" s="156">
        <f t="shared" si="16"/>
        <v>0</v>
      </c>
      <c r="BH185" s="156">
        <f t="shared" si="17"/>
        <v>0</v>
      </c>
      <c r="BI185" s="156">
        <f t="shared" si="18"/>
        <v>0</v>
      </c>
      <c r="BJ185" s="14" t="s">
        <v>86</v>
      </c>
      <c r="BK185" s="156">
        <f t="shared" si="19"/>
        <v>0</v>
      </c>
      <c r="BL185" s="14" t="s">
        <v>442</v>
      </c>
      <c r="BM185" s="155" t="s">
        <v>2015</v>
      </c>
    </row>
    <row r="186" spans="1:65" s="2" customFormat="1" ht="24" customHeight="1">
      <c r="A186" s="26"/>
      <c r="B186" s="143"/>
      <c r="C186" s="144" t="s">
        <v>2419</v>
      </c>
      <c r="D186" s="157" t="s">
        <v>246</v>
      </c>
      <c r="E186" s="158" t="s">
        <v>2016</v>
      </c>
      <c r="F186" s="159" t="s">
        <v>2017</v>
      </c>
      <c r="G186" s="160" t="s">
        <v>299</v>
      </c>
      <c r="H186" s="161">
        <v>9</v>
      </c>
      <c r="I186" s="162"/>
      <c r="J186" s="162">
        <f t="shared" si="10"/>
        <v>0</v>
      </c>
      <c r="K186" s="163"/>
      <c r="L186" s="164"/>
      <c r="M186" s="165" t="s">
        <v>1</v>
      </c>
      <c r="N186" s="166" t="s">
        <v>39</v>
      </c>
      <c r="O186" s="153">
        <v>0</v>
      </c>
      <c r="P186" s="153">
        <f t="shared" si="11"/>
        <v>0</v>
      </c>
      <c r="Q186" s="153">
        <v>1.9000000000000001E-4</v>
      </c>
      <c r="R186" s="153">
        <f t="shared" si="12"/>
        <v>1.7100000000000001E-3</v>
      </c>
      <c r="S186" s="153">
        <v>0</v>
      </c>
      <c r="T186" s="154">
        <f t="shared" si="1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698</v>
      </c>
      <c r="AT186" s="155" t="s">
        <v>246</v>
      </c>
      <c r="AU186" s="155" t="s">
        <v>86</v>
      </c>
      <c r="AY186" s="14" t="s">
        <v>182</v>
      </c>
      <c r="BE186" s="156">
        <f t="shared" si="14"/>
        <v>0</v>
      </c>
      <c r="BF186" s="156">
        <f t="shared" si="15"/>
        <v>0</v>
      </c>
      <c r="BG186" s="156">
        <f t="shared" si="16"/>
        <v>0</v>
      </c>
      <c r="BH186" s="156">
        <f t="shared" si="17"/>
        <v>0</v>
      </c>
      <c r="BI186" s="156">
        <f t="shared" si="18"/>
        <v>0</v>
      </c>
      <c r="BJ186" s="14" t="s">
        <v>86</v>
      </c>
      <c r="BK186" s="156">
        <f t="shared" si="19"/>
        <v>0</v>
      </c>
      <c r="BL186" s="14" t="s">
        <v>698</v>
      </c>
      <c r="BM186" s="155" t="s">
        <v>2018</v>
      </c>
    </row>
    <row r="187" spans="1:65" s="2" customFormat="1" ht="16.5" customHeight="1">
      <c r="A187" s="26"/>
      <c r="B187" s="143"/>
      <c r="C187" s="144" t="s">
        <v>2420</v>
      </c>
      <c r="D187" s="144" t="s">
        <v>184</v>
      </c>
      <c r="E187" s="145" t="s">
        <v>2019</v>
      </c>
      <c r="F187" s="146" t="s">
        <v>2020</v>
      </c>
      <c r="G187" s="147" t="s">
        <v>299</v>
      </c>
      <c r="H187" s="148">
        <v>49</v>
      </c>
      <c r="I187" s="149"/>
      <c r="J187" s="149">
        <f t="shared" si="10"/>
        <v>0</v>
      </c>
      <c r="K187" s="150"/>
      <c r="L187" s="27"/>
      <c r="M187" s="151" t="s">
        <v>1</v>
      </c>
      <c r="N187" s="152" t="s">
        <v>39</v>
      </c>
      <c r="O187" s="153">
        <v>0.11700000000000001</v>
      </c>
      <c r="P187" s="153">
        <f t="shared" si="11"/>
        <v>5.7330000000000005</v>
      </c>
      <c r="Q187" s="153">
        <v>0</v>
      </c>
      <c r="R187" s="153">
        <f t="shared" si="12"/>
        <v>0</v>
      </c>
      <c r="S187" s="153">
        <v>0</v>
      </c>
      <c r="T187" s="154">
        <f t="shared" si="1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5" t="s">
        <v>442</v>
      </c>
      <c r="AT187" s="155" t="s">
        <v>184</v>
      </c>
      <c r="AU187" s="155" t="s">
        <v>86</v>
      </c>
      <c r="AY187" s="14" t="s">
        <v>182</v>
      </c>
      <c r="BE187" s="156">
        <f t="shared" si="14"/>
        <v>0</v>
      </c>
      <c r="BF187" s="156">
        <f t="shared" si="15"/>
        <v>0</v>
      </c>
      <c r="BG187" s="156">
        <f t="shared" si="16"/>
        <v>0</v>
      </c>
      <c r="BH187" s="156">
        <f t="shared" si="17"/>
        <v>0</v>
      </c>
      <c r="BI187" s="156">
        <f t="shared" si="18"/>
        <v>0</v>
      </c>
      <c r="BJ187" s="14" t="s">
        <v>86</v>
      </c>
      <c r="BK187" s="156">
        <f t="shared" si="19"/>
        <v>0</v>
      </c>
      <c r="BL187" s="14" t="s">
        <v>442</v>
      </c>
      <c r="BM187" s="155" t="s">
        <v>2021</v>
      </c>
    </row>
    <row r="188" spans="1:65" s="2" customFormat="1" ht="24" customHeight="1">
      <c r="A188" s="26"/>
      <c r="B188" s="143"/>
      <c r="C188" s="144" t="s">
        <v>2421</v>
      </c>
      <c r="D188" s="157" t="s">
        <v>246</v>
      </c>
      <c r="E188" s="158" t="s">
        <v>2022</v>
      </c>
      <c r="F188" s="159" t="s">
        <v>2023</v>
      </c>
      <c r="G188" s="160" t="s">
        <v>299</v>
      </c>
      <c r="H188" s="161">
        <v>49</v>
      </c>
      <c r="I188" s="162"/>
      <c r="J188" s="162">
        <f t="shared" si="10"/>
        <v>0</v>
      </c>
      <c r="K188" s="163"/>
      <c r="L188" s="164"/>
      <c r="M188" s="165" t="s">
        <v>1</v>
      </c>
      <c r="N188" s="166" t="s">
        <v>39</v>
      </c>
      <c r="O188" s="153">
        <v>0</v>
      </c>
      <c r="P188" s="153">
        <f t="shared" si="11"/>
        <v>0</v>
      </c>
      <c r="Q188" s="153">
        <v>1.3999999999999999E-4</v>
      </c>
      <c r="R188" s="153">
        <f t="shared" si="12"/>
        <v>6.8599999999999998E-3</v>
      </c>
      <c r="S188" s="153">
        <v>0</v>
      </c>
      <c r="T188" s="154">
        <f t="shared" si="1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698</v>
      </c>
      <c r="AT188" s="155" t="s">
        <v>246</v>
      </c>
      <c r="AU188" s="155" t="s">
        <v>86</v>
      </c>
      <c r="AY188" s="14" t="s">
        <v>182</v>
      </c>
      <c r="BE188" s="156">
        <f t="shared" si="14"/>
        <v>0</v>
      </c>
      <c r="BF188" s="156">
        <f t="shared" si="15"/>
        <v>0</v>
      </c>
      <c r="BG188" s="156">
        <f t="shared" si="16"/>
        <v>0</v>
      </c>
      <c r="BH188" s="156">
        <f t="shared" si="17"/>
        <v>0</v>
      </c>
      <c r="BI188" s="156">
        <f t="shared" si="18"/>
        <v>0</v>
      </c>
      <c r="BJ188" s="14" t="s">
        <v>86</v>
      </c>
      <c r="BK188" s="156">
        <f t="shared" si="19"/>
        <v>0</v>
      </c>
      <c r="BL188" s="14" t="s">
        <v>698</v>
      </c>
      <c r="BM188" s="155" t="s">
        <v>2024</v>
      </c>
    </row>
    <row r="189" spans="1:65" s="2" customFormat="1" ht="16.5" customHeight="1">
      <c r="A189" s="26"/>
      <c r="B189" s="143"/>
      <c r="C189" s="144" t="s">
        <v>2422</v>
      </c>
      <c r="D189" s="144" t="s">
        <v>184</v>
      </c>
      <c r="E189" s="145" t="s">
        <v>2025</v>
      </c>
      <c r="F189" s="146" t="s">
        <v>2026</v>
      </c>
      <c r="G189" s="147" t="s">
        <v>299</v>
      </c>
      <c r="H189" s="148">
        <v>3</v>
      </c>
      <c r="I189" s="149"/>
      <c r="J189" s="149">
        <f t="shared" si="10"/>
        <v>0</v>
      </c>
      <c r="K189" s="150"/>
      <c r="L189" s="27"/>
      <c r="M189" s="151" t="s">
        <v>1</v>
      </c>
      <c r="N189" s="152" t="s">
        <v>39</v>
      </c>
      <c r="O189" s="153">
        <v>0.16700000000000001</v>
      </c>
      <c r="P189" s="153">
        <f t="shared" si="11"/>
        <v>0.501</v>
      </c>
      <c r="Q189" s="153">
        <v>0</v>
      </c>
      <c r="R189" s="153">
        <f t="shared" si="12"/>
        <v>0</v>
      </c>
      <c r="S189" s="153">
        <v>0</v>
      </c>
      <c r="T189" s="154">
        <f t="shared" si="1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442</v>
      </c>
      <c r="AT189" s="155" t="s">
        <v>184</v>
      </c>
      <c r="AU189" s="155" t="s">
        <v>86</v>
      </c>
      <c r="AY189" s="14" t="s">
        <v>182</v>
      </c>
      <c r="BE189" s="156">
        <f t="shared" si="14"/>
        <v>0</v>
      </c>
      <c r="BF189" s="156">
        <f t="shared" si="15"/>
        <v>0</v>
      </c>
      <c r="BG189" s="156">
        <f t="shared" si="16"/>
        <v>0</v>
      </c>
      <c r="BH189" s="156">
        <f t="shared" si="17"/>
        <v>0</v>
      </c>
      <c r="BI189" s="156">
        <f t="shared" si="18"/>
        <v>0</v>
      </c>
      <c r="BJ189" s="14" t="s">
        <v>86</v>
      </c>
      <c r="BK189" s="156">
        <f t="shared" si="19"/>
        <v>0</v>
      </c>
      <c r="BL189" s="14" t="s">
        <v>442</v>
      </c>
      <c r="BM189" s="155" t="s">
        <v>2027</v>
      </c>
    </row>
    <row r="190" spans="1:65" s="2" customFormat="1" ht="24" customHeight="1">
      <c r="A190" s="26"/>
      <c r="B190" s="143"/>
      <c r="C190" s="144" t="s">
        <v>2423</v>
      </c>
      <c r="D190" s="157" t="s">
        <v>246</v>
      </c>
      <c r="E190" s="158" t="s">
        <v>2028</v>
      </c>
      <c r="F190" s="159" t="s">
        <v>2029</v>
      </c>
      <c r="G190" s="160" t="s">
        <v>299</v>
      </c>
      <c r="H190" s="161">
        <v>3</v>
      </c>
      <c r="I190" s="162"/>
      <c r="J190" s="162">
        <f t="shared" si="10"/>
        <v>0</v>
      </c>
      <c r="K190" s="163"/>
      <c r="L190" s="164"/>
      <c r="M190" s="165" t="s">
        <v>1</v>
      </c>
      <c r="N190" s="166" t="s">
        <v>39</v>
      </c>
      <c r="O190" s="153">
        <v>0</v>
      </c>
      <c r="P190" s="153">
        <f t="shared" si="11"/>
        <v>0</v>
      </c>
      <c r="Q190" s="153">
        <v>3.8999999999999999E-4</v>
      </c>
      <c r="R190" s="153">
        <f t="shared" si="12"/>
        <v>1.17E-3</v>
      </c>
      <c r="S190" s="153">
        <v>0</v>
      </c>
      <c r="T190" s="154">
        <f t="shared" si="1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698</v>
      </c>
      <c r="AT190" s="155" t="s">
        <v>246</v>
      </c>
      <c r="AU190" s="155" t="s">
        <v>86</v>
      </c>
      <c r="AY190" s="14" t="s">
        <v>182</v>
      </c>
      <c r="BE190" s="156">
        <f t="shared" si="14"/>
        <v>0</v>
      </c>
      <c r="BF190" s="156">
        <f t="shared" si="15"/>
        <v>0</v>
      </c>
      <c r="BG190" s="156">
        <f t="shared" si="16"/>
        <v>0</v>
      </c>
      <c r="BH190" s="156">
        <f t="shared" si="17"/>
        <v>0</v>
      </c>
      <c r="BI190" s="156">
        <f t="shared" si="18"/>
        <v>0</v>
      </c>
      <c r="BJ190" s="14" t="s">
        <v>86</v>
      </c>
      <c r="BK190" s="156">
        <f t="shared" si="19"/>
        <v>0</v>
      </c>
      <c r="BL190" s="14" t="s">
        <v>698</v>
      </c>
      <c r="BM190" s="155" t="s">
        <v>2030</v>
      </c>
    </row>
    <row r="191" spans="1:65" s="2" customFormat="1" ht="16.5" customHeight="1">
      <c r="A191" s="26"/>
      <c r="B191" s="143"/>
      <c r="C191" s="144" t="s">
        <v>2424</v>
      </c>
      <c r="D191" s="144" t="s">
        <v>184</v>
      </c>
      <c r="E191" s="145" t="s">
        <v>2031</v>
      </c>
      <c r="F191" s="146" t="s">
        <v>2032</v>
      </c>
      <c r="G191" s="147" t="s">
        <v>299</v>
      </c>
      <c r="H191" s="148">
        <v>6</v>
      </c>
      <c r="I191" s="149"/>
      <c r="J191" s="149">
        <f t="shared" si="10"/>
        <v>0</v>
      </c>
      <c r="K191" s="150"/>
      <c r="L191" s="27"/>
      <c r="M191" s="151" t="s">
        <v>1</v>
      </c>
      <c r="N191" s="152" t="s">
        <v>39</v>
      </c>
      <c r="O191" s="153">
        <v>0.16700000000000001</v>
      </c>
      <c r="P191" s="153">
        <f t="shared" si="11"/>
        <v>1.002</v>
      </c>
      <c r="Q191" s="153">
        <v>0</v>
      </c>
      <c r="R191" s="153">
        <f t="shared" si="12"/>
        <v>0</v>
      </c>
      <c r="S191" s="153">
        <v>0</v>
      </c>
      <c r="T191" s="154">
        <f t="shared" si="1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442</v>
      </c>
      <c r="AT191" s="155" t="s">
        <v>184</v>
      </c>
      <c r="AU191" s="155" t="s">
        <v>86</v>
      </c>
      <c r="AY191" s="14" t="s">
        <v>182</v>
      </c>
      <c r="BE191" s="156">
        <f t="shared" si="14"/>
        <v>0</v>
      </c>
      <c r="BF191" s="156">
        <f t="shared" si="15"/>
        <v>0</v>
      </c>
      <c r="BG191" s="156">
        <f t="shared" si="16"/>
        <v>0</v>
      </c>
      <c r="BH191" s="156">
        <f t="shared" si="17"/>
        <v>0</v>
      </c>
      <c r="BI191" s="156">
        <f t="shared" si="18"/>
        <v>0</v>
      </c>
      <c r="BJ191" s="14" t="s">
        <v>86</v>
      </c>
      <c r="BK191" s="156">
        <f t="shared" si="19"/>
        <v>0</v>
      </c>
      <c r="BL191" s="14" t="s">
        <v>442</v>
      </c>
      <c r="BM191" s="155" t="s">
        <v>2033</v>
      </c>
    </row>
    <row r="192" spans="1:65" s="2" customFormat="1" ht="24" customHeight="1">
      <c r="A192" s="26"/>
      <c r="B192" s="143"/>
      <c r="C192" s="144" t="s">
        <v>2425</v>
      </c>
      <c r="D192" s="157" t="s">
        <v>246</v>
      </c>
      <c r="E192" s="158" t="s">
        <v>2034</v>
      </c>
      <c r="F192" s="159" t="s">
        <v>2035</v>
      </c>
      <c r="G192" s="160" t="s">
        <v>299</v>
      </c>
      <c r="H192" s="161">
        <v>6</v>
      </c>
      <c r="I192" s="162"/>
      <c r="J192" s="162">
        <f t="shared" si="10"/>
        <v>0</v>
      </c>
      <c r="K192" s="163"/>
      <c r="L192" s="164"/>
      <c r="M192" s="165" t="s">
        <v>1</v>
      </c>
      <c r="N192" s="166" t="s">
        <v>39</v>
      </c>
      <c r="O192" s="153">
        <v>0</v>
      </c>
      <c r="P192" s="153">
        <f t="shared" si="11"/>
        <v>0</v>
      </c>
      <c r="Q192" s="153">
        <v>2.7999999999999998E-4</v>
      </c>
      <c r="R192" s="153">
        <f t="shared" si="12"/>
        <v>1.6799999999999999E-3</v>
      </c>
      <c r="S192" s="153">
        <v>0</v>
      </c>
      <c r="T192" s="154">
        <f t="shared" si="1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698</v>
      </c>
      <c r="AT192" s="155" t="s">
        <v>246</v>
      </c>
      <c r="AU192" s="155" t="s">
        <v>86</v>
      </c>
      <c r="AY192" s="14" t="s">
        <v>182</v>
      </c>
      <c r="BE192" s="156">
        <f t="shared" si="14"/>
        <v>0</v>
      </c>
      <c r="BF192" s="156">
        <f t="shared" si="15"/>
        <v>0</v>
      </c>
      <c r="BG192" s="156">
        <f t="shared" si="16"/>
        <v>0</v>
      </c>
      <c r="BH192" s="156">
        <f t="shared" si="17"/>
        <v>0</v>
      </c>
      <c r="BI192" s="156">
        <f t="shared" si="18"/>
        <v>0</v>
      </c>
      <c r="BJ192" s="14" t="s">
        <v>86</v>
      </c>
      <c r="BK192" s="156">
        <f t="shared" si="19"/>
        <v>0</v>
      </c>
      <c r="BL192" s="14" t="s">
        <v>698</v>
      </c>
      <c r="BM192" s="155" t="s">
        <v>2036</v>
      </c>
    </row>
    <row r="193" spans="1:65" s="2" customFormat="1" ht="16.5" customHeight="1">
      <c r="A193" s="26"/>
      <c r="B193" s="143"/>
      <c r="C193" s="144" t="s">
        <v>2426</v>
      </c>
      <c r="D193" s="144" t="s">
        <v>184</v>
      </c>
      <c r="E193" s="145" t="s">
        <v>2037</v>
      </c>
      <c r="F193" s="146" t="s">
        <v>2038</v>
      </c>
      <c r="G193" s="147" t="s">
        <v>299</v>
      </c>
      <c r="H193" s="148">
        <v>3</v>
      </c>
      <c r="I193" s="149"/>
      <c r="J193" s="149">
        <f t="shared" si="10"/>
        <v>0</v>
      </c>
      <c r="K193" s="150"/>
      <c r="L193" s="27"/>
      <c r="M193" s="151" t="s">
        <v>1</v>
      </c>
      <c r="N193" s="152" t="s">
        <v>39</v>
      </c>
      <c r="O193" s="153">
        <v>0.71</v>
      </c>
      <c r="P193" s="153">
        <f t="shared" si="11"/>
        <v>2.13</v>
      </c>
      <c r="Q193" s="153">
        <v>0</v>
      </c>
      <c r="R193" s="153">
        <f t="shared" si="12"/>
        <v>0</v>
      </c>
      <c r="S193" s="153">
        <v>0</v>
      </c>
      <c r="T193" s="154">
        <f t="shared" si="1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5" t="s">
        <v>442</v>
      </c>
      <c r="AT193" s="155" t="s">
        <v>184</v>
      </c>
      <c r="AU193" s="155" t="s">
        <v>86</v>
      </c>
      <c r="AY193" s="14" t="s">
        <v>182</v>
      </c>
      <c r="BE193" s="156">
        <f t="shared" si="14"/>
        <v>0</v>
      </c>
      <c r="BF193" s="156">
        <f t="shared" si="15"/>
        <v>0</v>
      </c>
      <c r="BG193" s="156">
        <f t="shared" si="16"/>
        <v>0</v>
      </c>
      <c r="BH193" s="156">
        <f t="shared" si="17"/>
        <v>0</v>
      </c>
      <c r="BI193" s="156">
        <f t="shared" si="18"/>
        <v>0</v>
      </c>
      <c r="BJ193" s="14" t="s">
        <v>86</v>
      </c>
      <c r="BK193" s="156">
        <f t="shared" si="19"/>
        <v>0</v>
      </c>
      <c r="BL193" s="14" t="s">
        <v>442</v>
      </c>
      <c r="BM193" s="155" t="s">
        <v>2039</v>
      </c>
    </row>
    <row r="194" spans="1:65" s="2" customFormat="1" ht="24" customHeight="1">
      <c r="A194" s="26"/>
      <c r="B194" s="143"/>
      <c r="C194" s="144" t="s">
        <v>2427</v>
      </c>
      <c r="D194" s="157" t="s">
        <v>246</v>
      </c>
      <c r="E194" s="158" t="s">
        <v>2040</v>
      </c>
      <c r="F194" s="159" t="s">
        <v>2041</v>
      </c>
      <c r="G194" s="160" t="s">
        <v>299</v>
      </c>
      <c r="H194" s="161">
        <v>3</v>
      </c>
      <c r="I194" s="162"/>
      <c r="J194" s="162">
        <f t="shared" si="10"/>
        <v>0</v>
      </c>
      <c r="K194" s="163"/>
      <c r="L194" s="164"/>
      <c r="M194" s="165" t="s">
        <v>1</v>
      </c>
      <c r="N194" s="166" t="s">
        <v>39</v>
      </c>
      <c r="O194" s="153">
        <v>0</v>
      </c>
      <c r="P194" s="153">
        <f t="shared" si="11"/>
        <v>0</v>
      </c>
      <c r="Q194" s="153">
        <v>1.4599999999999999E-3</v>
      </c>
      <c r="R194" s="153">
        <f t="shared" si="12"/>
        <v>4.3800000000000002E-3</v>
      </c>
      <c r="S194" s="153">
        <v>0</v>
      </c>
      <c r="T194" s="154">
        <f t="shared" si="1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5" t="s">
        <v>698</v>
      </c>
      <c r="AT194" s="155" t="s">
        <v>246</v>
      </c>
      <c r="AU194" s="155" t="s">
        <v>86</v>
      </c>
      <c r="AY194" s="14" t="s">
        <v>182</v>
      </c>
      <c r="BE194" s="156">
        <f t="shared" si="14"/>
        <v>0</v>
      </c>
      <c r="BF194" s="156">
        <f t="shared" si="15"/>
        <v>0</v>
      </c>
      <c r="BG194" s="156">
        <f t="shared" si="16"/>
        <v>0</v>
      </c>
      <c r="BH194" s="156">
        <f t="shared" si="17"/>
        <v>0</v>
      </c>
      <c r="BI194" s="156">
        <f t="shared" si="18"/>
        <v>0</v>
      </c>
      <c r="BJ194" s="14" t="s">
        <v>86</v>
      </c>
      <c r="BK194" s="156">
        <f t="shared" si="19"/>
        <v>0</v>
      </c>
      <c r="BL194" s="14" t="s">
        <v>698</v>
      </c>
      <c r="BM194" s="155" t="s">
        <v>2042</v>
      </c>
    </row>
    <row r="195" spans="1:65" s="2" customFormat="1" ht="16.5" customHeight="1">
      <c r="A195" s="26"/>
      <c r="B195" s="143"/>
      <c r="C195" s="144" t="s">
        <v>2428</v>
      </c>
      <c r="D195" s="144" t="s">
        <v>184</v>
      </c>
      <c r="E195" s="145" t="s">
        <v>2043</v>
      </c>
      <c r="F195" s="146" t="s">
        <v>2044</v>
      </c>
      <c r="G195" s="147" t="s">
        <v>299</v>
      </c>
      <c r="H195" s="148">
        <v>6</v>
      </c>
      <c r="I195" s="149"/>
      <c r="J195" s="149">
        <f t="shared" si="10"/>
        <v>0</v>
      </c>
      <c r="K195" s="150"/>
      <c r="L195" s="27"/>
      <c r="M195" s="151" t="s">
        <v>1</v>
      </c>
      <c r="N195" s="152" t="s">
        <v>39</v>
      </c>
      <c r="O195" s="153">
        <v>0.32100000000000001</v>
      </c>
      <c r="P195" s="153">
        <f t="shared" si="11"/>
        <v>1.9260000000000002</v>
      </c>
      <c r="Q195" s="153">
        <v>0</v>
      </c>
      <c r="R195" s="153">
        <f t="shared" si="12"/>
        <v>0</v>
      </c>
      <c r="S195" s="153">
        <v>0</v>
      </c>
      <c r="T195" s="154">
        <f t="shared" si="1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442</v>
      </c>
      <c r="AT195" s="155" t="s">
        <v>184</v>
      </c>
      <c r="AU195" s="155" t="s">
        <v>86</v>
      </c>
      <c r="AY195" s="14" t="s">
        <v>182</v>
      </c>
      <c r="BE195" s="156">
        <f t="shared" si="14"/>
        <v>0</v>
      </c>
      <c r="BF195" s="156">
        <f t="shared" si="15"/>
        <v>0</v>
      </c>
      <c r="BG195" s="156">
        <f t="shared" si="16"/>
        <v>0</v>
      </c>
      <c r="BH195" s="156">
        <f t="shared" si="17"/>
        <v>0</v>
      </c>
      <c r="BI195" s="156">
        <f t="shared" si="18"/>
        <v>0</v>
      </c>
      <c r="BJ195" s="14" t="s">
        <v>86</v>
      </c>
      <c r="BK195" s="156">
        <f t="shared" si="19"/>
        <v>0</v>
      </c>
      <c r="BL195" s="14" t="s">
        <v>442</v>
      </c>
      <c r="BM195" s="155" t="s">
        <v>2045</v>
      </c>
    </row>
    <row r="196" spans="1:65" s="2" customFormat="1" ht="24" customHeight="1">
      <c r="A196" s="26"/>
      <c r="B196" s="143"/>
      <c r="C196" s="144" t="s">
        <v>2429</v>
      </c>
      <c r="D196" s="157" t="s">
        <v>246</v>
      </c>
      <c r="E196" s="158" t="s">
        <v>2046</v>
      </c>
      <c r="F196" s="159" t="s">
        <v>2047</v>
      </c>
      <c r="G196" s="160" t="s">
        <v>299</v>
      </c>
      <c r="H196" s="161">
        <v>6</v>
      </c>
      <c r="I196" s="162"/>
      <c r="J196" s="162">
        <f t="shared" si="10"/>
        <v>0</v>
      </c>
      <c r="K196" s="163"/>
      <c r="L196" s="164"/>
      <c r="M196" s="165" t="s">
        <v>1</v>
      </c>
      <c r="N196" s="166" t="s">
        <v>39</v>
      </c>
      <c r="O196" s="153">
        <v>0</v>
      </c>
      <c r="P196" s="153">
        <f t="shared" si="11"/>
        <v>0</v>
      </c>
      <c r="Q196" s="153">
        <v>2.3000000000000001E-4</v>
      </c>
      <c r="R196" s="153">
        <f t="shared" si="12"/>
        <v>1.3800000000000002E-3</v>
      </c>
      <c r="S196" s="153">
        <v>0</v>
      </c>
      <c r="T196" s="154">
        <f t="shared" si="1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698</v>
      </c>
      <c r="AT196" s="155" t="s">
        <v>246</v>
      </c>
      <c r="AU196" s="155" t="s">
        <v>86</v>
      </c>
      <c r="AY196" s="14" t="s">
        <v>182</v>
      </c>
      <c r="BE196" s="156">
        <f t="shared" si="14"/>
        <v>0</v>
      </c>
      <c r="BF196" s="156">
        <f t="shared" si="15"/>
        <v>0</v>
      </c>
      <c r="BG196" s="156">
        <f t="shared" si="16"/>
        <v>0</v>
      </c>
      <c r="BH196" s="156">
        <f t="shared" si="17"/>
        <v>0</v>
      </c>
      <c r="BI196" s="156">
        <f t="shared" si="18"/>
        <v>0</v>
      </c>
      <c r="BJ196" s="14" t="s">
        <v>86</v>
      </c>
      <c r="BK196" s="156">
        <f t="shared" si="19"/>
        <v>0</v>
      </c>
      <c r="BL196" s="14" t="s">
        <v>698</v>
      </c>
      <c r="BM196" s="155" t="s">
        <v>2048</v>
      </c>
    </row>
    <row r="197" spans="1:65" s="2" customFormat="1" ht="16.5" customHeight="1">
      <c r="A197" s="26"/>
      <c r="B197" s="143"/>
      <c r="C197" s="144" t="s">
        <v>2430</v>
      </c>
      <c r="D197" s="144" t="s">
        <v>184</v>
      </c>
      <c r="E197" s="145" t="s">
        <v>2049</v>
      </c>
      <c r="F197" s="146" t="s">
        <v>2050</v>
      </c>
      <c r="G197" s="147" t="s">
        <v>198</v>
      </c>
      <c r="H197" s="148">
        <v>40</v>
      </c>
      <c r="I197" s="149"/>
      <c r="J197" s="149">
        <f t="shared" si="10"/>
        <v>0</v>
      </c>
      <c r="K197" s="150"/>
      <c r="L197" s="27"/>
      <c r="M197" s="151" t="s">
        <v>1</v>
      </c>
      <c r="N197" s="152" t="s">
        <v>39</v>
      </c>
      <c r="O197" s="153">
        <v>2.5999999999999999E-2</v>
      </c>
      <c r="P197" s="153">
        <f t="shared" si="11"/>
        <v>1.04</v>
      </c>
      <c r="Q197" s="153">
        <v>0</v>
      </c>
      <c r="R197" s="153">
        <f t="shared" si="12"/>
        <v>0</v>
      </c>
      <c r="S197" s="153">
        <v>0</v>
      </c>
      <c r="T197" s="154">
        <f t="shared" si="1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5" t="s">
        <v>442</v>
      </c>
      <c r="AT197" s="155" t="s">
        <v>184</v>
      </c>
      <c r="AU197" s="155" t="s">
        <v>86</v>
      </c>
      <c r="AY197" s="14" t="s">
        <v>182</v>
      </c>
      <c r="BE197" s="156">
        <f t="shared" si="14"/>
        <v>0</v>
      </c>
      <c r="BF197" s="156">
        <f t="shared" si="15"/>
        <v>0</v>
      </c>
      <c r="BG197" s="156">
        <f t="shared" si="16"/>
        <v>0</v>
      </c>
      <c r="BH197" s="156">
        <f t="shared" si="17"/>
        <v>0</v>
      </c>
      <c r="BI197" s="156">
        <f t="shared" si="18"/>
        <v>0</v>
      </c>
      <c r="BJ197" s="14" t="s">
        <v>86</v>
      </c>
      <c r="BK197" s="156">
        <f t="shared" si="19"/>
        <v>0</v>
      </c>
      <c r="BL197" s="14" t="s">
        <v>442</v>
      </c>
      <c r="BM197" s="155" t="s">
        <v>2051</v>
      </c>
    </row>
    <row r="198" spans="1:65" s="2" customFormat="1" ht="16.5" customHeight="1">
      <c r="A198" s="26"/>
      <c r="B198" s="143"/>
      <c r="C198" s="144" t="s">
        <v>2431</v>
      </c>
      <c r="D198" s="157" t="s">
        <v>246</v>
      </c>
      <c r="E198" s="158" t="s">
        <v>2052</v>
      </c>
      <c r="F198" s="159" t="s">
        <v>2053</v>
      </c>
      <c r="G198" s="160" t="s">
        <v>198</v>
      </c>
      <c r="H198" s="161">
        <v>40</v>
      </c>
      <c r="I198" s="162"/>
      <c r="J198" s="162">
        <f t="shared" ref="J198:J206" si="20">ROUND(I198*H198,2)</f>
        <v>0</v>
      </c>
      <c r="K198" s="163"/>
      <c r="L198" s="164"/>
      <c r="M198" s="165" t="s">
        <v>1</v>
      </c>
      <c r="N198" s="166" t="s">
        <v>39</v>
      </c>
      <c r="O198" s="153">
        <v>0</v>
      </c>
      <c r="P198" s="153">
        <f t="shared" ref="P198:P206" si="21">O198*H198</f>
        <v>0</v>
      </c>
      <c r="Q198" s="153">
        <v>3.2000000000000003E-4</v>
      </c>
      <c r="R198" s="153">
        <f t="shared" ref="R198:R206" si="22">Q198*H198</f>
        <v>1.2800000000000001E-2</v>
      </c>
      <c r="S198" s="153">
        <v>0</v>
      </c>
      <c r="T198" s="154">
        <f t="shared" ref="T198:T206" si="23">S198*H198</f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698</v>
      </c>
      <c r="AT198" s="155" t="s">
        <v>246</v>
      </c>
      <c r="AU198" s="155" t="s">
        <v>86</v>
      </c>
      <c r="AY198" s="14" t="s">
        <v>182</v>
      </c>
      <c r="BE198" s="156">
        <f t="shared" ref="BE198:BE206" si="24">IF(N198="základná",J198,0)</f>
        <v>0</v>
      </c>
      <c r="BF198" s="156">
        <f t="shared" ref="BF198:BF206" si="25">IF(N198="znížená",J198,0)</f>
        <v>0</v>
      </c>
      <c r="BG198" s="156">
        <f t="shared" ref="BG198:BG206" si="26">IF(N198="zákl. prenesená",J198,0)</f>
        <v>0</v>
      </c>
      <c r="BH198" s="156">
        <f t="shared" ref="BH198:BH206" si="27">IF(N198="zníž. prenesená",J198,0)</f>
        <v>0</v>
      </c>
      <c r="BI198" s="156">
        <f t="shared" ref="BI198:BI206" si="28">IF(N198="nulová",J198,0)</f>
        <v>0</v>
      </c>
      <c r="BJ198" s="14" t="s">
        <v>86</v>
      </c>
      <c r="BK198" s="156">
        <f t="shared" ref="BK198:BK206" si="29">ROUND(I198*H198,2)</f>
        <v>0</v>
      </c>
      <c r="BL198" s="14" t="s">
        <v>698</v>
      </c>
      <c r="BM198" s="155" t="s">
        <v>2054</v>
      </c>
    </row>
    <row r="199" spans="1:65" s="2" customFormat="1" ht="16.5" customHeight="1">
      <c r="A199" s="26"/>
      <c r="B199" s="143"/>
      <c r="C199" s="144" t="s">
        <v>2432</v>
      </c>
      <c r="D199" s="144" t="s">
        <v>184</v>
      </c>
      <c r="E199" s="145" t="s">
        <v>2055</v>
      </c>
      <c r="F199" s="146" t="s">
        <v>2056</v>
      </c>
      <c r="G199" s="147" t="s">
        <v>198</v>
      </c>
      <c r="H199" s="148">
        <v>120</v>
      </c>
      <c r="I199" s="149"/>
      <c r="J199" s="149">
        <f t="shared" si="20"/>
        <v>0</v>
      </c>
      <c r="K199" s="150"/>
      <c r="L199" s="27"/>
      <c r="M199" s="151" t="s">
        <v>1</v>
      </c>
      <c r="N199" s="152" t="s">
        <v>39</v>
      </c>
      <c r="O199" s="153">
        <v>4.8000000000000001E-2</v>
      </c>
      <c r="P199" s="153">
        <f t="shared" si="21"/>
        <v>5.76</v>
      </c>
      <c r="Q199" s="153">
        <v>0</v>
      </c>
      <c r="R199" s="153">
        <f t="shared" si="22"/>
        <v>0</v>
      </c>
      <c r="S199" s="153">
        <v>0</v>
      </c>
      <c r="T199" s="154">
        <f t="shared" si="2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5" t="s">
        <v>442</v>
      </c>
      <c r="AT199" s="155" t="s">
        <v>184</v>
      </c>
      <c r="AU199" s="155" t="s">
        <v>86</v>
      </c>
      <c r="AY199" s="14" t="s">
        <v>182</v>
      </c>
      <c r="BE199" s="156">
        <f t="shared" si="24"/>
        <v>0</v>
      </c>
      <c r="BF199" s="156">
        <f t="shared" si="25"/>
        <v>0</v>
      </c>
      <c r="BG199" s="156">
        <f t="shared" si="26"/>
        <v>0</v>
      </c>
      <c r="BH199" s="156">
        <f t="shared" si="27"/>
        <v>0</v>
      </c>
      <c r="BI199" s="156">
        <f t="shared" si="28"/>
        <v>0</v>
      </c>
      <c r="BJ199" s="14" t="s">
        <v>86</v>
      </c>
      <c r="BK199" s="156">
        <f t="shared" si="29"/>
        <v>0</v>
      </c>
      <c r="BL199" s="14" t="s">
        <v>442</v>
      </c>
      <c r="BM199" s="155" t="s">
        <v>2057</v>
      </c>
    </row>
    <row r="200" spans="1:65" s="2" customFormat="1" ht="16.5" customHeight="1">
      <c r="A200" s="26"/>
      <c r="B200" s="143"/>
      <c r="C200" s="144" t="s">
        <v>2433</v>
      </c>
      <c r="D200" s="157" t="s">
        <v>246</v>
      </c>
      <c r="E200" s="158" t="s">
        <v>2058</v>
      </c>
      <c r="F200" s="159" t="s">
        <v>2059</v>
      </c>
      <c r="G200" s="160" t="s">
        <v>198</v>
      </c>
      <c r="H200" s="161">
        <v>120</v>
      </c>
      <c r="I200" s="162"/>
      <c r="J200" s="162">
        <f t="shared" si="20"/>
        <v>0</v>
      </c>
      <c r="K200" s="163"/>
      <c r="L200" s="164"/>
      <c r="M200" s="165" t="s">
        <v>1</v>
      </c>
      <c r="N200" s="166" t="s">
        <v>39</v>
      </c>
      <c r="O200" s="153">
        <v>0</v>
      </c>
      <c r="P200" s="153">
        <f t="shared" si="21"/>
        <v>0</v>
      </c>
      <c r="Q200" s="153">
        <v>1.3999999999999999E-4</v>
      </c>
      <c r="R200" s="153">
        <f t="shared" si="22"/>
        <v>1.6799999999999999E-2</v>
      </c>
      <c r="S200" s="153">
        <v>0</v>
      </c>
      <c r="T200" s="154">
        <f t="shared" si="2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5" t="s">
        <v>698</v>
      </c>
      <c r="AT200" s="155" t="s">
        <v>246</v>
      </c>
      <c r="AU200" s="155" t="s">
        <v>86</v>
      </c>
      <c r="AY200" s="14" t="s">
        <v>182</v>
      </c>
      <c r="BE200" s="156">
        <f t="shared" si="24"/>
        <v>0</v>
      </c>
      <c r="BF200" s="156">
        <f t="shared" si="25"/>
        <v>0</v>
      </c>
      <c r="BG200" s="156">
        <f t="shared" si="26"/>
        <v>0</v>
      </c>
      <c r="BH200" s="156">
        <f t="shared" si="27"/>
        <v>0</v>
      </c>
      <c r="BI200" s="156">
        <f t="shared" si="28"/>
        <v>0</v>
      </c>
      <c r="BJ200" s="14" t="s">
        <v>86</v>
      </c>
      <c r="BK200" s="156">
        <f t="shared" si="29"/>
        <v>0</v>
      </c>
      <c r="BL200" s="14" t="s">
        <v>698</v>
      </c>
      <c r="BM200" s="155" t="s">
        <v>2060</v>
      </c>
    </row>
    <row r="201" spans="1:65" s="2" customFormat="1" ht="16.5" customHeight="1">
      <c r="A201" s="26"/>
      <c r="B201" s="143"/>
      <c r="C201" s="144" t="s">
        <v>2434</v>
      </c>
      <c r="D201" s="144" t="s">
        <v>184</v>
      </c>
      <c r="E201" s="145" t="s">
        <v>2061</v>
      </c>
      <c r="F201" s="146" t="s">
        <v>2062</v>
      </c>
      <c r="G201" s="147" t="s">
        <v>198</v>
      </c>
      <c r="H201" s="148">
        <v>150</v>
      </c>
      <c r="I201" s="149"/>
      <c r="J201" s="149">
        <f t="shared" si="20"/>
        <v>0</v>
      </c>
      <c r="K201" s="150"/>
      <c r="L201" s="27"/>
      <c r="M201" s="151" t="s">
        <v>1</v>
      </c>
      <c r="N201" s="152" t="s">
        <v>39</v>
      </c>
      <c r="O201" s="153">
        <v>5.3999999999999999E-2</v>
      </c>
      <c r="P201" s="153">
        <f t="shared" si="21"/>
        <v>8.1</v>
      </c>
      <c r="Q201" s="153">
        <v>0</v>
      </c>
      <c r="R201" s="153">
        <f t="shared" si="22"/>
        <v>0</v>
      </c>
      <c r="S201" s="153">
        <v>0</v>
      </c>
      <c r="T201" s="154">
        <f t="shared" si="2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5" t="s">
        <v>442</v>
      </c>
      <c r="AT201" s="155" t="s">
        <v>184</v>
      </c>
      <c r="AU201" s="155" t="s">
        <v>86</v>
      </c>
      <c r="AY201" s="14" t="s">
        <v>182</v>
      </c>
      <c r="BE201" s="156">
        <f t="shared" si="24"/>
        <v>0</v>
      </c>
      <c r="BF201" s="156">
        <f t="shared" si="25"/>
        <v>0</v>
      </c>
      <c r="BG201" s="156">
        <f t="shared" si="26"/>
        <v>0</v>
      </c>
      <c r="BH201" s="156">
        <f t="shared" si="27"/>
        <v>0</v>
      </c>
      <c r="BI201" s="156">
        <f t="shared" si="28"/>
        <v>0</v>
      </c>
      <c r="BJ201" s="14" t="s">
        <v>86</v>
      </c>
      <c r="BK201" s="156">
        <f t="shared" si="29"/>
        <v>0</v>
      </c>
      <c r="BL201" s="14" t="s">
        <v>442</v>
      </c>
      <c r="BM201" s="155" t="s">
        <v>2063</v>
      </c>
    </row>
    <row r="202" spans="1:65" s="2" customFormat="1" ht="16.5" customHeight="1">
      <c r="A202" s="26"/>
      <c r="B202" s="143"/>
      <c r="C202" s="144" t="s">
        <v>2435</v>
      </c>
      <c r="D202" s="157" t="s">
        <v>246</v>
      </c>
      <c r="E202" s="158" t="s">
        <v>2064</v>
      </c>
      <c r="F202" s="159" t="s">
        <v>2065</v>
      </c>
      <c r="G202" s="160" t="s">
        <v>198</v>
      </c>
      <c r="H202" s="161">
        <v>150</v>
      </c>
      <c r="I202" s="162"/>
      <c r="J202" s="162">
        <f t="shared" si="20"/>
        <v>0</v>
      </c>
      <c r="K202" s="163"/>
      <c r="L202" s="164"/>
      <c r="M202" s="165" t="s">
        <v>1</v>
      </c>
      <c r="N202" s="166" t="s">
        <v>39</v>
      </c>
      <c r="O202" s="153">
        <v>0</v>
      </c>
      <c r="P202" s="153">
        <f t="shared" si="21"/>
        <v>0</v>
      </c>
      <c r="Q202" s="153">
        <v>1.9000000000000001E-4</v>
      </c>
      <c r="R202" s="153">
        <f t="shared" si="22"/>
        <v>2.8500000000000001E-2</v>
      </c>
      <c r="S202" s="153">
        <v>0</v>
      </c>
      <c r="T202" s="154">
        <f t="shared" si="2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5" t="s">
        <v>698</v>
      </c>
      <c r="AT202" s="155" t="s">
        <v>246</v>
      </c>
      <c r="AU202" s="155" t="s">
        <v>86</v>
      </c>
      <c r="AY202" s="14" t="s">
        <v>182</v>
      </c>
      <c r="BE202" s="156">
        <f t="shared" si="24"/>
        <v>0</v>
      </c>
      <c r="BF202" s="156">
        <f t="shared" si="25"/>
        <v>0</v>
      </c>
      <c r="BG202" s="156">
        <f t="shared" si="26"/>
        <v>0</v>
      </c>
      <c r="BH202" s="156">
        <f t="shared" si="27"/>
        <v>0</v>
      </c>
      <c r="BI202" s="156">
        <f t="shared" si="28"/>
        <v>0</v>
      </c>
      <c r="BJ202" s="14" t="s">
        <v>86</v>
      </c>
      <c r="BK202" s="156">
        <f t="shared" si="29"/>
        <v>0</v>
      </c>
      <c r="BL202" s="14" t="s">
        <v>698</v>
      </c>
      <c r="BM202" s="155" t="s">
        <v>2066</v>
      </c>
    </row>
    <row r="203" spans="1:65" s="2" customFormat="1" ht="16.5" customHeight="1">
      <c r="A203" s="26"/>
      <c r="B203" s="143"/>
      <c r="C203" s="144" t="s">
        <v>2436</v>
      </c>
      <c r="D203" s="144" t="s">
        <v>184</v>
      </c>
      <c r="E203" s="145" t="s">
        <v>2067</v>
      </c>
      <c r="F203" s="146" t="s">
        <v>2068</v>
      </c>
      <c r="G203" s="147" t="s">
        <v>198</v>
      </c>
      <c r="H203" s="148">
        <v>15</v>
      </c>
      <c r="I203" s="149"/>
      <c r="J203" s="149">
        <f t="shared" si="20"/>
        <v>0</v>
      </c>
      <c r="K203" s="150"/>
      <c r="L203" s="27"/>
      <c r="M203" s="151" t="s">
        <v>1</v>
      </c>
      <c r="N203" s="152" t="s">
        <v>39</v>
      </c>
      <c r="O203" s="153">
        <v>0.06</v>
      </c>
      <c r="P203" s="153">
        <f t="shared" si="21"/>
        <v>0.89999999999999991</v>
      </c>
      <c r="Q203" s="153">
        <v>0</v>
      </c>
      <c r="R203" s="153">
        <f t="shared" si="22"/>
        <v>0</v>
      </c>
      <c r="S203" s="153">
        <v>0</v>
      </c>
      <c r="T203" s="154">
        <f t="shared" si="2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5" t="s">
        <v>442</v>
      </c>
      <c r="AT203" s="155" t="s">
        <v>184</v>
      </c>
      <c r="AU203" s="155" t="s">
        <v>86</v>
      </c>
      <c r="AY203" s="14" t="s">
        <v>182</v>
      </c>
      <c r="BE203" s="156">
        <f t="shared" si="24"/>
        <v>0</v>
      </c>
      <c r="BF203" s="156">
        <f t="shared" si="25"/>
        <v>0</v>
      </c>
      <c r="BG203" s="156">
        <f t="shared" si="26"/>
        <v>0</v>
      </c>
      <c r="BH203" s="156">
        <f t="shared" si="27"/>
        <v>0</v>
      </c>
      <c r="BI203" s="156">
        <f t="shared" si="28"/>
        <v>0</v>
      </c>
      <c r="BJ203" s="14" t="s">
        <v>86</v>
      </c>
      <c r="BK203" s="156">
        <f t="shared" si="29"/>
        <v>0</v>
      </c>
      <c r="BL203" s="14" t="s">
        <v>442</v>
      </c>
      <c r="BM203" s="155" t="s">
        <v>2069</v>
      </c>
    </row>
    <row r="204" spans="1:65" s="2" customFormat="1" ht="16.5" customHeight="1">
      <c r="A204" s="26"/>
      <c r="B204" s="143"/>
      <c r="C204" s="144" t="s">
        <v>2437</v>
      </c>
      <c r="D204" s="157" t="s">
        <v>246</v>
      </c>
      <c r="E204" s="158" t="s">
        <v>2070</v>
      </c>
      <c r="F204" s="159" t="s">
        <v>2071</v>
      </c>
      <c r="G204" s="160" t="s">
        <v>198</v>
      </c>
      <c r="H204" s="161">
        <v>15</v>
      </c>
      <c r="I204" s="162"/>
      <c r="J204" s="162">
        <f t="shared" si="20"/>
        <v>0</v>
      </c>
      <c r="K204" s="163"/>
      <c r="L204" s="164"/>
      <c r="M204" s="165" t="s">
        <v>1</v>
      </c>
      <c r="N204" s="166" t="s">
        <v>39</v>
      </c>
      <c r="O204" s="153">
        <v>0</v>
      </c>
      <c r="P204" s="153">
        <f t="shared" si="21"/>
        <v>0</v>
      </c>
      <c r="Q204" s="153">
        <v>4.0000000000000002E-4</v>
      </c>
      <c r="R204" s="153">
        <f t="shared" si="22"/>
        <v>6.0000000000000001E-3</v>
      </c>
      <c r="S204" s="153">
        <v>0</v>
      </c>
      <c r="T204" s="154">
        <f t="shared" si="2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5" t="s">
        <v>698</v>
      </c>
      <c r="AT204" s="155" t="s">
        <v>246</v>
      </c>
      <c r="AU204" s="155" t="s">
        <v>86</v>
      </c>
      <c r="AY204" s="14" t="s">
        <v>182</v>
      </c>
      <c r="BE204" s="156">
        <f t="shared" si="24"/>
        <v>0</v>
      </c>
      <c r="BF204" s="156">
        <f t="shared" si="25"/>
        <v>0</v>
      </c>
      <c r="BG204" s="156">
        <f t="shared" si="26"/>
        <v>0</v>
      </c>
      <c r="BH204" s="156">
        <f t="shared" si="27"/>
        <v>0</v>
      </c>
      <c r="BI204" s="156">
        <f t="shared" si="28"/>
        <v>0</v>
      </c>
      <c r="BJ204" s="14" t="s">
        <v>86</v>
      </c>
      <c r="BK204" s="156">
        <f t="shared" si="29"/>
        <v>0</v>
      </c>
      <c r="BL204" s="14" t="s">
        <v>698</v>
      </c>
      <c r="BM204" s="155" t="s">
        <v>2072</v>
      </c>
    </row>
    <row r="205" spans="1:65" s="2" customFormat="1" ht="24" customHeight="1">
      <c r="A205" s="26"/>
      <c r="B205" s="143"/>
      <c r="C205" s="144" t="s">
        <v>2438</v>
      </c>
      <c r="D205" s="157" t="s">
        <v>246</v>
      </c>
      <c r="E205" s="158" t="s">
        <v>2073</v>
      </c>
      <c r="F205" s="159" t="s">
        <v>2074</v>
      </c>
      <c r="G205" s="160" t="s">
        <v>2075</v>
      </c>
      <c r="H205" s="161">
        <v>1</v>
      </c>
      <c r="I205" s="162"/>
      <c r="J205" s="162">
        <f t="shared" si="20"/>
        <v>0</v>
      </c>
      <c r="K205" s="163"/>
      <c r="L205" s="164"/>
      <c r="M205" s="165" t="s">
        <v>1</v>
      </c>
      <c r="N205" s="166" t="s">
        <v>39</v>
      </c>
      <c r="O205" s="153">
        <v>0</v>
      </c>
      <c r="P205" s="153">
        <f t="shared" si="21"/>
        <v>0</v>
      </c>
      <c r="Q205" s="153">
        <v>0</v>
      </c>
      <c r="R205" s="153">
        <f t="shared" si="22"/>
        <v>0</v>
      </c>
      <c r="S205" s="153">
        <v>0</v>
      </c>
      <c r="T205" s="154">
        <f t="shared" si="2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5" t="s">
        <v>1488</v>
      </c>
      <c r="AT205" s="155" t="s">
        <v>246</v>
      </c>
      <c r="AU205" s="155" t="s">
        <v>86</v>
      </c>
      <c r="AY205" s="14" t="s">
        <v>182</v>
      </c>
      <c r="BE205" s="156">
        <f t="shared" si="24"/>
        <v>0</v>
      </c>
      <c r="BF205" s="156">
        <f t="shared" si="25"/>
        <v>0</v>
      </c>
      <c r="BG205" s="156">
        <f t="shared" si="26"/>
        <v>0</v>
      </c>
      <c r="BH205" s="156">
        <f t="shared" si="27"/>
        <v>0</v>
      </c>
      <c r="BI205" s="156">
        <f t="shared" si="28"/>
        <v>0</v>
      </c>
      <c r="BJ205" s="14" t="s">
        <v>86</v>
      </c>
      <c r="BK205" s="156">
        <f t="shared" si="29"/>
        <v>0</v>
      </c>
      <c r="BL205" s="14" t="s">
        <v>1488</v>
      </c>
      <c r="BM205" s="155" t="s">
        <v>2076</v>
      </c>
    </row>
    <row r="206" spans="1:65" s="2" customFormat="1" ht="16.5" customHeight="1">
      <c r="A206" s="26"/>
      <c r="B206" s="143"/>
      <c r="C206" s="144" t="s">
        <v>2439</v>
      </c>
      <c r="D206" s="157" t="s">
        <v>246</v>
      </c>
      <c r="E206" s="158" t="s">
        <v>2077</v>
      </c>
      <c r="F206" s="159" t="s">
        <v>2078</v>
      </c>
      <c r="G206" s="160" t="s">
        <v>826</v>
      </c>
      <c r="H206" s="161">
        <v>60</v>
      </c>
      <c r="I206" s="162"/>
      <c r="J206" s="162">
        <f t="shared" si="20"/>
        <v>0</v>
      </c>
      <c r="K206" s="163"/>
      <c r="L206" s="164"/>
      <c r="M206" s="165" t="s">
        <v>1</v>
      </c>
      <c r="N206" s="166" t="s">
        <v>39</v>
      </c>
      <c r="O206" s="153">
        <v>0</v>
      </c>
      <c r="P206" s="153">
        <f t="shared" si="21"/>
        <v>0</v>
      </c>
      <c r="Q206" s="153">
        <v>1E-3</v>
      </c>
      <c r="R206" s="153">
        <f t="shared" si="22"/>
        <v>0.06</v>
      </c>
      <c r="S206" s="153">
        <v>0</v>
      </c>
      <c r="T206" s="154">
        <f t="shared" si="2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5" t="s">
        <v>698</v>
      </c>
      <c r="AT206" s="155" t="s">
        <v>246</v>
      </c>
      <c r="AU206" s="155" t="s">
        <v>86</v>
      </c>
      <c r="AY206" s="14" t="s">
        <v>182</v>
      </c>
      <c r="BE206" s="156">
        <f t="shared" si="24"/>
        <v>0</v>
      </c>
      <c r="BF206" s="156">
        <f t="shared" si="25"/>
        <v>0</v>
      </c>
      <c r="BG206" s="156">
        <f t="shared" si="26"/>
        <v>0</v>
      </c>
      <c r="BH206" s="156">
        <f t="shared" si="27"/>
        <v>0</v>
      </c>
      <c r="BI206" s="156">
        <f t="shared" si="28"/>
        <v>0</v>
      </c>
      <c r="BJ206" s="14" t="s">
        <v>86</v>
      </c>
      <c r="BK206" s="156">
        <f t="shared" si="29"/>
        <v>0</v>
      </c>
      <c r="BL206" s="14" t="s">
        <v>698</v>
      </c>
      <c r="BM206" s="155" t="s">
        <v>2079</v>
      </c>
    </row>
    <row r="207" spans="1:65" s="12" customFormat="1" ht="22.9" customHeight="1">
      <c r="B207" s="131"/>
      <c r="D207" s="132" t="s">
        <v>72</v>
      </c>
      <c r="E207" s="141" t="s">
        <v>2080</v>
      </c>
      <c r="F207" s="141" t="s">
        <v>2081</v>
      </c>
      <c r="J207" s="142">
        <f>BK207</f>
        <v>0</v>
      </c>
      <c r="L207" s="131"/>
      <c r="M207" s="135"/>
      <c r="N207" s="136"/>
      <c r="O207" s="136"/>
      <c r="P207" s="137">
        <f>SUM(P208:P209)</f>
        <v>6.24</v>
      </c>
      <c r="Q207" s="136"/>
      <c r="R207" s="137">
        <f>SUM(R208:R209)</f>
        <v>8.0000000000000004E-4</v>
      </c>
      <c r="S207" s="136"/>
      <c r="T207" s="138">
        <f>SUM(T208:T209)</f>
        <v>0</v>
      </c>
      <c r="AR207" s="132" t="s">
        <v>93</v>
      </c>
      <c r="AT207" s="139" t="s">
        <v>72</v>
      </c>
      <c r="AU207" s="139" t="s">
        <v>80</v>
      </c>
      <c r="AY207" s="132" t="s">
        <v>182</v>
      </c>
      <c r="BK207" s="140">
        <f>SUM(BK208:BK209)</f>
        <v>0</v>
      </c>
    </row>
    <row r="208" spans="1:65" s="2" customFormat="1" ht="24" customHeight="1">
      <c r="A208" s="26"/>
      <c r="B208" s="143"/>
      <c r="C208" s="144">
        <v>77</v>
      </c>
      <c r="D208" s="144" t="s">
        <v>184</v>
      </c>
      <c r="E208" s="145" t="s">
        <v>2082</v>
      </c>
      <c r="F208" s="146" t="s">
        <v>2083</v>
      </c>
      <c r="G208" s="147" t="s">
        <v>299</v>
      </c>
      <c r="H208" s="148">
        <v>80</v>
      </c>
      <c r="I208" s="149"/>
      <c r="J208" s="149">
        <f>ROUND(I208*H208,2)</f>
        <v>0</v>
      </c>
      <c r="K208" s="150"/>
      <c r="L208" s="27"/>
      <c r="M208" s="151" t="s">
        <v>1</v>
      </c>
      <c r="N208" s="152" t="s">
        <v>39</v>
      </c>
      <c r="O208" s="153">
        <v>7.8E-2</v>
      </c>
      <c r="P208" s="153">
        <f>O208*H208</f>
        <v>6.24</v>
      </c>
      <c r="Q208" s="153">
        <v>0</v>
      </c>
      <c r="R208" s="153">
        <f>Q208*H208</f>
        <v>0</v>
      </c>
      <c r="S208" s="153">
        <v>0</v>
      </c>
      <c r="T208" s="154">
        <f>S208*H208</f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5" t="s">
        <v>442</v>
      </c>
      <c r="AT208" s="155" t="s">
        <v>184</v>
      </c>
      <c r="AU208" s="155" t="s">
        <v>86</v>
      </c>
      <c r="AY208" s="14" t="s">
        <v>182</v>
      </c>
      <c r="BE208" s="156">
        <f>IF(N208="základná",J208,0)</f>
        <v>0</v>
      </c>
      <c r="BF208" s="156">
        <f>IF(N208="znížená",J208,0)</f>
        <v>0</v>
      </c>
      <c r="BG208" s="156">
        <f>IF(N208="zákl. prenesená",J208,0)</f>
        <v>0</v>
      </c>
      <c r="BH208" s="156">
        <f>IF(N208="zníž. prenesená",J208,0)</f>
        <v>0</v>
      </c>
      <c r="BI208" s="156">
        <f>IF(N208="nulová",J208,0)</f>
        <v>0</v>
      </c>
      <c r="BJ208" s="14" t="s">
        <v>86</v>
      </c>
      <c r="BK208" s="156">
        <f>ROUND(I208*H208,2)</f>
        <v>0</v>
      </c>
      <c r="BL208" s="14" t="s">
        <v>442</v>
      </c>
      <c r="BM208" s="155" t="s">
        <v>2084</v>
      </c>
    </row>
    <row r="209" spans="1:65" s="2" customFormat="1" ht="16.5" customHeight="1">
      <c r="A209" s="26"/>
      <c r="B209" s="143"/>
      <c r="C209" s="157">
        <v>78</v>
      </c>
      <c r="D209" s="157" t="s">
        <v>246</v>
      </c>
      <c r="E209" s="158" t="s">
        <v>2085</v>
      </c>
      <c r="F209" s="159" t="s">
        <v>2086</v>
      </c>
      <c r="G209" s="160" t="s">
        <v>299</v>
      </c>
      <c r="H209" s="161">
        <v>80</v>
      </c>
      <c r="I209" s="162"/>
      <c r="J209" s="162">
        <f>ROUND(I209*H209,2)</f>
        <v>0</v>
      </c>
      <c r="K209" s="163"/>
      <c r="L209" s="164"/>
      <c r="M209" s="165" t="s">
        <v>1</v>
      </c>
      <c r="N209" s="166" t="s">
        <v>39</v>
      </c>
      <c r="O209" s="153">
        <v>0</v>
      </c>
      <c r="P209" s="153">
        <f>O209*H209</f>
        <v>0</v>
      </c>
      <c r="Q209" s="153">
        <v>1.0000000000000001E-5</v>
      </c>
      <c r="R209" s="153">
        <f>Q209*H209</f>
        <v>8.0000000000000004E-4</v>
      </c>
      <c r="S209" s="153">
        <v>0</v>
      </c>
      <c r="T209" s="154">
        <f>S209*H209</f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5" t="s">
        <v>698</v>
      </c>
      <c r="AT209" s="155" t="s">
        <v>246</v>
      </c>
      <c r="AU209" s="155" t="s">
        <v>86</v>
      </c>
      <c r="AY209" s="14" t="s">
        <v>182</v>
      </c>
      <c r="BE209" s="156">
        <f>IF(N209="základná",J209,0)</f>
        <v>0</v>
      </c>
      <c r="BF209" s="156">
        <f>IF(N209="znížená",J209,0)</f>
        <v>0</v>
      </c>
      <c r="BG209" s="156">
        <f>IF(N209="zákl. prenesená",J209,0)</f>
        <v>0</v>
      </c>
      <c r="BH209" s="156">
        <f>IF(N209="zníž. prenesená",J209,0)</f>
        <v>0</v>
      </c>
      <c r="BI209" s="156">
        <f>IF(N209="nulová",J209,0)</f>
        <v>0</v>
      </c>
      <c r="BJ209" s="14" t="s">
        <v>86</v>
      </c>
      <c r="BK209" s="156">
        <f>ROUND(I209*H209,2)</f>
        <v>0</v>
      </c>
      <c r="BL209" s="14" t="s">
        <v>698</v>
      </c>
      <c r="BM209" s="155" t="s">
        <v>2087</v>
      </c>
    </row>
    <row r="210" spans="1:65" s="12" customFormat="1" ht="25.9" customHeight="1">
      <c r="B210" s="131"/>
      <c r="D210" s="132" t="s">
        <v>72</v>
      </c>
      <c r="E210" s="133" t="s">
        <v>1483</v>
      </c>
      <c r="F210" s="133" t="s">
        <v>2088</v>
      </c>
      <c r="J210" s="134">
        <f>BK210</f>
        <v>0</v>
      </c>
      <c r="L210" s="131"/>
      <c r="M210" s="135"/>
      <c r="N210" s="136"/>
      <c r="O210" s="136"/>
      <c r="P210" s="137">
        <f>SUM(P211:P212)</f>
        <v>31.800000000000004</v>
      </c>
      <c r="Q210" s="136"/>
      <c r="R210" s="137">
        <f>SUM(R211:R212)</f>
        <v>0</v>
      </c>
      <c r="S210" s="136"/>
      <c r="T210" s="138">
        <f>SUM(T211:T212)</f>
        <v>0</v>
      </c>
      <c r="AR210" s="132" t="s">
        <v>188</v>
      </c>
      <c r="AT210" s="139" t="s">
        <v>72</v>
      </c>
      <c r="AU210" s="139" t="s">
        <v>73</v>
      </c>
      <c r="AY210" s="132" t="s">
        <v>182</v>
      </c>
      <c r="BK210" s="140">
        <f>SUM(BK211:BK212)</f>
        <v>0</v>
      </c>
    </row>
    <row r="211" spans="1:65" s="2" customFormat="1" ht="24" customHeight="1">
      <c r="A211" s="26"/>
      <c r="B211" s="143"/>
      <c r="C211" s="144">
        <v>79</v>
      </c>
      <c r="D211" s="144" t="s">
        <v>184</v>
      </c>
      <c r="E211" s="145" t="s">
        <v>2089</v>
      </c>
      <c r="F211" s="146" t="s">
        <v>2090</v>
      </c>
      <c r="G211" s="147" t="s">
        <v>1151</v>
      </c>
      <c r="H211" s="148">
        <v>20</v>
      </c>
      <c r="I211" s="149"/>
      <c r="J211" s="149">
        <f>ROUND(I211*H211,2)</f>
        <v>0</v>
      </c>
      <c r="K211" s="150"/>
      <c r="L211" s="27"/>
      <c r="M211" s="151" t="s">
        <v>1</v>
      </c>
      <c r="N211" s="152" t="s">
        <v>39</v>
      </c>
      <c r="O211" s="153">
        <v>1.06</v>
      </c>
      <c r="P211" s="153">
        <f>O211*H211</f>
        <v>21.200000000000003</v>
      </c>
      <c r="Q211" s="153">
        <v>0</v>
      </c>
      <c r="R211" s="153">
        <f>Q211*H211</f>
        <v>0</v>
      </c>
      <c r="S211" s="153">
        <v>0</v>
      </c>
      <c r="T211" s="154">
        <f>S211*H211</f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5" t="s">
        <v>1488</v>
      </c>
      <c r="AT211" s="155" t="s">
        <v>184</v>
      </c>
      <c r="AU211" s="155" t="s">
        <v>80</v>
      </c>
      <c r="AY211" s="14" t="s">
        <v>182</v>
      </c>
      <c r="BE211" s="156">
        <f>IF(N211="základná",J211,0)</f>
        <v>0</v>
      </c>
      <c r="BF211" s="156">
        <f>IF(N211="znížená",J211,0)</f>
        <v>0</v>
      </c>
      <c r="BG211" s="156">
        <f>IF(N211="zákl. prenesená",J211,0)</f>
        <v>0</v>
      </c>
      <c r="BH211" s="156">
        <f>IF(N211="zníž. prenesená",J211,0)</f>
        <v>0</v>
      </c>
      <c r="BI211" s="156">
        <f>IF(N211="nulová",J211,0)</f>
        <v>0</v>
      </c>
      <c r="BJ211" s="14" t="s">
        <v>86</v>
      </c>
      <c r="BK211" s="156">
        <f>ROUND(I211*H211,2)</f>
        <v>0</v>
      </c>
      <c r="BL211" s="14" t="s">
        <v>1488</v>
      </c>
      <c r="BM211" s="155" t="s">
        <v>2091</v>
      </c>
    </row>
    <row r="212" spans="1:65" s="2" customFormat="1" ht="36" customHeight="1">
      <c r="A212" s="26"/>
      <c r="B212" s="143"/>
      <c r="C212" s="144">
        <v>80</v>
      </c>
      <c r="D212" s="144" t="s">
        <v>184</v>
      </c>
      <c r="E212" s="145" t="s">
        <v>2092</v>
      </c>
      <c r="F212" s="146" t="s">
        <v>2093</v>
      </c>
      <c r="G212" s="147" t="s">
        <v>1151</v>
      </c>
      <c r="H212" s="148">
        <v>10</v>
      </c>
      <c r="I212" s="149"/>
      <c r="J212" s="149">
        <f>ROUND(I212*H212,2)</f>
        <v>0</v>
      </c>
      <c r="K212" s="150"/>
      <c r="L212" s="27"/>
      <c r="M212" s="167" t="s">
        <v>1</v>
      </c>
      <c r="N212" s="168" t="s">
        <v>39</v>
      </c>
      <c r="O212" s="169">
        <v>1.06</v>
      </c>
      <c r="P212" s="169">
        <f>O212*H212</f>
        <v>10.600000000000001</v>
      </c>
      <c r="Q212" s="169">
        <v>0</v>
      </c>
      <c r="R212" s="169">
        <f>Q212*H212</f>
        <v>0</v>
      </c>
      <c r="S212" s="169">
        <v>0</v>
      </c>
      <c r="T212" s="170">
        <f>S212*H212</f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5" t="s">
        <v>188</v>
      </c>
      <c r="AT212" s="155" t="s">
        <v>184</v>
      </c>
      <c r="AU212" s="155" t="s">
        <v>80</v>
      </c>
      <c r="AY212" s="14" t="s">
        <v>182</v>
      </c>
      <c r="BE212" s="156">
        <f>IF(N212="základná",J212,0)</f>
        <v>0</v>
      </c>
      <c r="BF212" s="156">
        <f>IF(N212="znížená",J212,0)</f>
        <v>0</v>
      </c>
      <c r="BG212" s="156">
        <f>IF(N212="zákl. prenesená",J212,0)</f>
        <v>0</v>
      </c>
      <c r="BH212" s="156">
        <f>IF(N212="zníž. prenesená",J212,0)</f>
        <v>0</v>
      </c>
      <c r="BI212" s="156">
        <f>IF(N212="nulová",J212,0)</f>
        <v>0</v>
      </c>
      <c r="BJ212" s="14" t="s">
        <v>86</v>
      </c>
      <c r="BK212" s="156">
        <f>ROUND(I212*H212,2)</f>
        <v>0</v>
      </c>
      <c r="BL212" s="14" t="s">
        <v>188</v>
      </c>
      <c r="BM212" s="155" t="s">
        <v>2094</v>
      </c>
    </row>
    <row r="213" spans="1:65" s="2" customFormat="1" ht="6.95" customHeight="1">
      <c r="A213" s="26"/>
      <c r="B213" s="41"/>
      <c r="C213" s="42"/>
      <c r="D213" s="42"/>
      <c r="E213" s="42"/>
      <c r="F213" s="42"/>
      <c r="G213" s="42"/>
      <c r="H213" s="42"/>
      <c r="I213" s="42"/>
      <c r="J213" s="42"/>
      <c r="K213" s="42"/>
      <c r="L213" s="27"/>
      <c r="M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</row>
  </sheetData>
  <autoFilter ref="C125:K212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52"/>
  <sheetViews>
    <sheetView showGridLines="0" topLeftCell="A115" workbookViewId="0">
      <selection activeCell="I132" sqref="I132:I225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6.33203125" style="1" customWidth="1"/>
    <col min="23" max="23" width="12.33203125" style="1" customWidth="1"/>
    <col min="24" max="24" width="15" style="1" customWidth="1"/>
    <col min="25" max="25" width="11" style="1" customWidth="1"/>
    <col min="26" max="26" width="15" style="1" customWidth="1"/>
    <col min="27" max="27" width="16.33203125" style="1" customWidth="1"/>
    <col min="28" max="28" width="11" style="1" customWidth="1"/>
    <col min="29" max="29" width="15" style="1" customWidth="1"/>
    <col min="30" max="30" width="16.33203125" style="1" customWidth="1"/>
    <col min="43" max="64" width="9.33203125" style="1" hidden="1"/>
  </cols>
  <sheetData>
    <row r="1" spans="1:45">
      <c r="A1" s="92"/>
    </row>
    <row r="2" spans="1:45" s="1" customFormat="1" ht="36.950000000000003" customHeight="1">
      <c r="L2" s="191" t="s">
        <v>5</v>
      </c>
      <c r="M2" s="189"/>
      <c r="N2" s="189"/>
      <c r="O2" s="189"/>
      <c r="P2" s="189"/>
      <c r="Q2" s="189"/>
      <c r="R2" s="189"/>
      <c r="S2" s="189"/>
      <c r="T2" s="189"/>
      <c r="U2" s="189"/>
      <c r="AS2" s="14" t="s">
        <v>106</v>
      </c>
    </row>
    <row r="3" spans="1:45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S3" s="14" t="s">
        <v>73</v>
      </c>
    </row>
    <row r="4" spans="1:45" s="1" customFormat="1" ht="24.95" customHeight="1">
      <c r="B4" s="17"/>
      <c r="D4" s="18" t="s">
        <v>131</v>
      </c>
      <c r="L4" s="17"/>
      <c r="M4" s="93" t="s">
        <v>9</v>
      </c>
      <c r="AS4" s="14" t="s">
        <v>3</v>
      </c>
    </row>
    <row r="5" spans="1:45" s="1" customFormat="1" ht="6.95" customHeight="1">
      <c r="B5" s="17"/>
      <c r="L5" s="17"/>
    </row>
    <row r="6" spans="1:45" s="1" customFormat="1" ht="12" customHeight="1">
      <c r="B6" s="17"/>
      <c r="D6" s="23" t="s">
        <v>13</v>
      </c>
      <c r="L6" s="17"/>
    </row>
    <row r="7" spans="1:45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5" s="1" customFormat="1" ht="12" customHeight="1">
      <c r="B8" s="17"/>
      <c r="D8" s="23" t="s">
        <v>132</v>
      </c>
      <c r="L8" s="17"/>
    </row>
    <row r="9" spans="1:45" s="2" customFormat="1" ht="16.5" customHeight="1">
      <c r="A9" s="26"/>
      <c r="B9" s="27"/>
      <c r="C9" s="26"/>
      <c r="D9" s="26"/>
      <c r="E9" s="226" t="s">
        <v>133</v>
      </c>
      <c r="F9" s="225"/>
      <c r="G9" s="225"/>
      <c r="H9" s="22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</row>
    <row r="10" spans="1:45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</row>
    <row r="11" spans="1:45" s="2" customFormat="1" ht="27" customHeight="1">
      <c r="A11" s="26"/>
      <c r="B11" s="27"/>
      <c r="C11" s="26"/>
      <c r="D11" s="26"/>
      <c r="E11" s="209" t="s">
        <v>2095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</row>
    <row r="12" spans="1:45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</row>
    <row r="13" spans="1:45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</row>
    <row r="14" spans="1:45" s="2" customFormat="1" ht="12" customHeight="1">
      <c r="A14" s="26"/>
      <c r="B14" s="27"/>
      <c r="C14" s="26"/>
      <c r="D14" s="23" t="s">
        <v>17</v>
      </c>
      <c r="E14" s="26"/>
      <c r="F14" s="21" t="s">
        <v>26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pans="1:45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45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s="2" customFormat="1" ht="18" customHeight="1">
      <c r="A20" s="26"/>
      <c r="B20" s="27"/>
      <c r="C20" s="26"/>
      <c r="D20" s="26"/>
      <c r="E20" s="188" t="str">
        <f>'Rekapitulácia stavby'!E14</f>
        <v xml:space="preserve"> </v>
      </c>
      <c r="F20" s="188"/>
      <c r="G20" s="188"/>
      <c r="H20" s="188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s="2" customFormat="1" ht="18" customHeight="1">
      <c r="A23" s="26"/>
      <c r="B23" s="27"/>
      <c r="C23" s="26"/>
      <c r="D23" s="26"/>
      <c r="E23" s="21" t="s">
        <v>1771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s="2" customFormat="1" ht="18" customHeight="1">
      <c r="A26" s="26"/>
      <c r="B26" s="27"/>
      <c r="C26" s="26"/>
      <c r="D26" s="26"/>
      <c r="E26" s="21" t="str">
        <f>IF('Rekapitulácia stavby'!E20="","",'Rekapitulácia stavby'!E20)</f>
        <v>Ing.Ivana Brecková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s="8" customFormat="1" ht="16.5" customHeight="1">
      <c r="A29" s="94"/>
      <c r="B29" s="95"/>
      <c r="C29" s="94"/>
      <c r="D29" s="94"/>
      <c r="E29" s="192" t="s">
        <v>1</v>
      </c>
      <c r="F29" s="192"/>
      <c r="G29" s="192"/>
      <c r="H29" s="192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</row>
    <row r="30" spans="1:30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ROUND(J129,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ROUND((SUM(BD129:BD151)),  2)</f>
        <v>0</v>
      </c>
      <c r="G35" s="26"/>
      <c r="H35" s="26"/>
      <c r="I35" s="100">
        <v>0.2</v>
      </c>
      <c r="J35" s="99">
        <f>ROUND(((SUM(BD129:BD151))*I35),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s="2" customFormat="1" ht="14.45" customHeight="1">
      <c r="A36" s="26"/>
      <c r="B36" s="27"/>
      <c r="C36" s="26"/>
      <c r="D36" s="26"/>
      <c r="E36" s="23" t="s">
        <v>39</v>
      </c>
      <c r="F36" s="99">
        <f>ROUND((SUM(BE129:BE151)),  2)</f>
        <v>0</v>
      </c>
      <c r="G36" s="26"/>
      <c r="H36" s="26"/>
      <c r="I36" s="100">
        <v>0.2</v>
      </c>
      <c r="J36" s="99">
        <f>ROUND(((SUM(BE129:BE151))*I36),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s="2" customFormat="1" ht="14.45" hidden="1" customHeight="1">
      <c r="A37" s="26"/>
      <c r="B37" s="27"/>
      <c r="C37" s="26"/>
      <c r="D37" s="26"/>
      <c r="E37" s="23" t="s">
        <v>40</v>
      </c>
      <c r="F37" s="99">
        <f>ROUND((SUM(BF129:BF151)),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s="2" customFormat="1" ht="14.45" hidden="1" customHeight="1">
      <c r="A38" s="26"/>
      <c r="B38" s="27"/>
      <c r="C38" s="26"/>
      <c r="D38" s="26"/>
      <c r="E38" s="23" t="s">
        <v>41</v>
      </c>
      <c r="F38" s="99">
        <f>ROUND((SUM(BG129:BG151)),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s="2" customFormat="1" ht="14.45" hidden="1" customHeight="1">
      <c r="A39" s="26"/>
      <c r="B39" s="27"/>
      <c r="C39" s="26"/>
      <c r="D39" s="26"/>
      <c r="E39" s="23" t="s">
        <v>42</v>
      </c>
      <c r="F39" s="99">
        <f>ROUND((SUM(BH129:BH151)),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s="1" customFormat="1" ht="14.45" customHeight="1">
      <c r="B43" s="17"/>
      <c r="L43" s="17"/>
    </row>
    <row r="44" spans="1:30" s="1" customFormat="1" ht="14.45" customHeight="1">
      <c r="B44" s="17"/>
      <c r="L44" s="17"/>
    </row>
    <row r="45" spans="1:30" s="1" customFormat="1" ht="14.45" customHeight="1">
      <c r="B45" s="17"/>
      <c r="L45" s="17"/>
    </row>
    <row r="46" spans="1:30" s="1" customFormat="1" ht="14.45" customHeight="1">
      <c r="B46" s="17"/>
      <c r="L46" s="17"/>
    </row>
    <row r="47" spans="1:30" s="1" customFormat="1" ht="14.45" customHeight="1">
      <c r="B47" s="17"/>
      <c r="L47" s="17"/>
    </row>
    <row r="48" spans="1:30" s="1" customFormat="1" ht="14.45" customHeight="1">
      <c r="B48" s="17"/>
      <c r="L48" s="17"/>
    </row>
    <row r="49" spans="1:30" s="1" customFormat="1" ht="14.45" customHeight="1">
      <c r="B49" s="17"/>
      <c r="L49" s="17"/>
    </row>
    <row r="50" spans="1:30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0">
      <c r="B51" s="17"/>
      <c r="L51" s="17"/>
    </row>
    <row r="52" spans="1:30">
      <c r="B52" s="17"/>
      <c r="L52" s="17"/>
    </row>
    <row r="53" spans="1:30">
      <c r="B53" s="17"/>
      <c r="L53" s="17"/>
    </row>
    <row r="54" spans="1:30">
      <c r="B54" s="17"/>
      <c r="L54" s="17"/>
    </row>
    <row r="55" spans="1:30">
      <c r="B55" s="17"/>
      <c r="L55" s="17"/>
    </row>
    <row r="56" spans="1:30">
      <c r="B56" s="17"/>
      <c r="L56" s="17"/>
    </row>
    <row r="57" spans="1:30">
      <c r="B57" s="17"/>
      <c r="L57" s="17"/>
    </row>
    <row r="58" spans="1:30">
      <c r="B58" s="17"/>
      <c r="L58" s="17"/>
    </row>
    <row r="59" spans="1:30">
      <c r="B59" s="17"/>
      <c r="L59" s="17"/>
    </row>
    <row r="60" spans="1:30">
      <c r="B60" s="17"/>
      <c r="L60" s="17"/>
    </row>
    <row r="61" spans="1:30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</row>
    <row r="62" spans="1:30">
      <c r="B62" s="17"/>
      <c r="L62" s="17"/>
    </row>
    <row r="63" spans="1:30">
      <c r="B63" s="17"/>
      <c r="L63" s="17"/>
    </row>
    <row r="64" spans="1:30">
      <c r="B64" s="17"/>
      <c r="L64" s="17"/>
    </row>
    <row r="65" spans="1:30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</row>
    <row r="66" spans="1:30">
      <c r="B66" s="17"/>
      <c r="L66" s="17"/>
    </row>
    <row r="67" spans="1:30">
      <c r="B67" s="17"/>
      <c r="L67" s="17"/>
    </row>
    <row r="68" spans="1:30">
      <c r="B68" s="17"/>
      <c r="L68" s="17"/>
    </row>
    <row r="69" spans="1:30">
      <c r="B69" s="17"/>
      <c r="L69" s="17"/>
    </row>
    <row r="70" spans="1:30">
      <c r="B70" s="17"/>
      <c r="L70" s="17"/>
    </row>
    <row r="71" spans="1:30">
      <c r="B71" s="17"/>
      <c r="L71" s="17"/>
    </row>
    <row r="72" spans="1:30">
      <c r="B72" s="17"/>
      <c r="L72" s="17"/>
    </row>
    <row r="73" spans="1:30">
      <c r="B73" s="17"/>
      <c r="L73" s="17"/>
    </row>
    <row r="74" spans="1:30">
      <c r="B74" s="17"/>
      <c r="L74" s="17"/>
    </row>
    <row r="75" spans="1:30">
      <c r="B75" s="17"/>
      <c r="L75" s="17"/>
    </row>
    <row r="76" spans="1:30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</row>
    <row r="77" spans="1:30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</row>
    <row r="81" spans="1:3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</row>
    <row r="82" spans="1:30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</row>
    <row r="83" spans="1:3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</row>
    <row r="84" spans="1:30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</row>
    <row r="85" spans="1:30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</row>
    <row r="86" spans="1:30" s="1" customFormat="1" ht="12" customHeight="1">
      <c r="B86" s="17"/>
      <c r="C86" s="23" t="s">
        <v>132</v>
      </c>
      <c r="L86" s="17"/>
    </row>
    <row r="87" spans="1:30" s="2" customFormat="1" ht="16.5" customHeight="1">
      <c r="A87" s="26"/>
      <c r="B87" s="27"/>
      <c r="C87" s="26"/>
      <c r="D87" s="26"/>
      <c r="E87" s="226" t="s">
        <v>133</v>
      </c>
      <c r="F87" s="225"/>
      <c r="G87" s="225"/>
      <c r="H87" s="22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</row>
    <row r="88" spans="1:30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</row>
    <row r="89" spans="1:30" s="2" customFormat="1" ht="27" customHeight="1">
      <c r="A89" s="26"/>
      <c r="B89" s="27"/>
      <c r="C89" s="26"/>
      <c r="D89" s="26"/>
      <c r="E89" s="209" t="str">
        <f>E11</f>
        <v>001.5 - 5. časť PL (výkaz rozdelený na 50% oprávnené a 50% neoprávnené náklady)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</row>
    <row r="90" spans="1:30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</row>
    <row r="91" spans="1:30" s="2" customFormat="1" ht="12" customHeight="1">
      <c r="A91" s="26"/>
      <c r="B91" s="27"/>
      <c r="C91" s="23" t="s">
        <v>17</v>
      </c>
      <c r="D91" s="26"/>
      <c r="E91" s="26"/>
      <c r="F91" s="21" t="str">
        <f>F14</f>
        <v xml:space="preserve"> 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</row>
    <row r="92" spans="1:30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</row>
    <row r="93" spans="1:30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Gasotherm plus s.r.o.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</row>
    <row r="94" spans="1:30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</row>
    <row r="95" spans="1:30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</row>
    <row r="96" spans="1:30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</row>
    <row r="97" spans="1:46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</row>
    <row r="98" spans="1:46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J129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T98" s="14" t="s">
        <v>140</v>
      </c>
    </row>
    <row r="99" spans="1:46" s="9" customFormat="1" ht="24.95" customHeight="1">
      <c r="B99" s="112"/>
      <c r="D99" s="113" t="s">
        <v>1772</v>
      </c>
      <c r="E99" s="114"/>
      <c r="F99" s="114"/>
      <c r="G99" s="114"/>
      <c r="H99" s="114"/>
      <c r="I99" s="114"/>
      <c r="J99" s="115">
        <f>J130</f>
        <v>0</v>
      </c>
      <c r="L99" s="112"/>
    </row>
    <row r="100" spans="1:46" s="10" customFormat="1" ht="19.899999999999999" customHeight="1">
      <c r="B100" s="116"/>
      <c r="D100" s="117" t="s">
        <v>2096</v>
      </c>
      <c r="E100" s="118"/>
      <c r="F100" s="118"/>
      <c r="G100" s="118"/>
      <c r="H100" s="118"/>
      <c r="I100" s="118"/>
      <c r="J100" s="119">
        <f>J131</f>
        <v>0</v>
      </c>
      <c r="L100" s="116"/>
    </row>
    <row r="101" spans="1:46" s="9" customFormat="1" ht="24.95" customHeight="1">
      <c r="B101" s="112"/>
      <c r="D101" s="113" t="s">
        <v>1773</v>
      </c>
      <c r="E101" s="114"/>
      <c r="F101" s="114"/>
      <c r="G101" s="114"/>
      <c r="H101" s="114"/>
      <c r="I101" s="114"/>
      <c r="J101" s="115">
        <f>J133</f>
        <v>0</v>
      </c>
      <c r="L101" s="112"/>
    </row>
    <row r="102" spans="1:46" s="10" customFormat="1" ht="19.899999999999999" customHeight="1">
      <c r="B102" s="116"/>
      <c r="D102" s="117" t="s">
        <v>2097</v>
      </c>
      <c r="E102" s="118"/>
      <c r="F102" s="118"/>
      <c r="G102" s="118"/>
      <c r="H102" s="118"/>
      <c r="I102" s="118"/>
      <c r="J102" s="119">
        <f>J134</f>
        <v>0</v>
      </c>
      <c r="L102" s="116"/>
    </row>
    <row r="103" spans="1:46" s="10" customFormat="1" ht="19.899999999999999" customHeight="1">
      <c r="B103" s="116"/>
      <c r="D103" s="117" t="s">
        <v>1777</v>
      </c>
      <c r="E103" s="118"/>
      <c r="F103" s="118"/>
      <c r="G103" s="118"/>
      <c r="H103" s="118"/>
      <c r="I103" s="118"/>
      <c r="J103" s="119">
        <f>J142</f>
        <v>0</v>
      </c>
      <c r="L103" s="116"/>
    </row>
    <row r="104" spans="1:46" s="10" customFormat="1" ht="19.899999999999999" customHeight="1">
      <c r="B104" s="116"/>
      <c r="D104" s="117" t="s">
        <v>2098</v>
      </c>
      <c r="E104" s="118"/>
      <c r="F104" s="118"/>
      <c r="G104" s="118"/>
      <c r="H104" s="118"/>
      <c r="I104" s="118"/>
      <c r="J104" s="119">
        <f>J144</f>
        <v>0</v>
      </c>
      <c r="L104" s="116"/>
    </row>
    <row r="105" spans="1:46" s="9" customFormat="1" ht="24.95" customHeight="1">
      <c r="B105" s="112"/>
      <c r="D105" s="113" t="s">
        <v>2099</v>
      </c>
      <c r="E105" s="114"/>
      <c r="F105" s="114"/>
      <c r="G105" s="114"/>
      <c r="H105" s="114"/>
      <c r="I105" s="114"/>
      <c r="J105" s="115">
        <f>J146</f>
        <v>0</v>
      </c>
      <c r="L105" s="112"/>
    </row>
    <row r="106" spans="1:46" s="10" customFormat="1" ht="19.899999999999999" customHeight="1">
      <c r="B106" s="116"/>
      <c r="D106" s="117" t="s">
        <v>2100</v>
      </c>
      <c r="E106" s="118"/>
      <c r="F106" s="118"/>
      <c r="G106" s="118"/>
      <c r="H106" s="118"/>
      <c r="I106" s="118"/>
      <c r="J106" s="119">
        <f>J147</f>
        <v>0</v>
      </c>
      <c r="L106" s="116"/>
    </row>
    <row r="107" spans="1:46" s="9" customFormat="1" ht="24.95" customHeight="1">
      <c r="B107" s="112"/>
      <c r="D107" s="113" t="s">
        <v>2101</v>
      </c>
      <c r="E107" s="114"/>
      <c r="F107" s="114"/>
      <c r="G107" s="114"/>
      <c r="H107" s="114"/>
      <c r="I107" s="114"/>
      <c r="J107" s="115">
        <f>J150</f>
        <v>0</v>
      </c>
      <c r="L107" s="112"/>
    </row>
    <row r="108" spans="1:46" s="2" customFormat="1" ht="21.7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</row>
    <row r="109" spans="1:46" s="2" customFormat="1" ht="6.95" customHeight="1">
      <c r="A109" s="26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</row>
    <row r="113" spans="1:30" s="2" customFormat="1" ht="6.95" customHeight="1">
      <c r="A113" s="26"/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</row>
    <row r="114" spans="1:30" s="2" customFormat="1" ht="24.95" customHeight="1">
      <c r="A114" s="26"/>
      <c r="B114" s="27"/>
      <c r="C114" s="18" t="s">
        <v>168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</row>
    <row r="115" spans="1:30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</row>
    <row r="116" spans="1:30" s="2" customFormat="1" ht="12" customHeight="1">
      <c r="A116" s="26"/>
      <c r="B116" s="27"/>
      <c r="C116" s="23" t="s">
        <v>13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</row>
    <row r="117" spans="1:30" s="2" customFormat="1" ht="25.5" customHeight="1">
      <c r="A117" s="26"/>
      <c r="B117" s="27"/>
      <c r="C117" s="26"/>
      <c r="D117" s="26"/>
      <c r="E117" s="226" t="str">
        <f>E7</f>
        <v>Komunitné centrum - Rekonštrukcia, prístavba ku kultúrnemu domu v obci Bačkov-(stupeň PSP)</v>
      </c>
      <c r="F117" s="227"/>
      <c r="G117" s="227"/>
      <c r="H117" s="227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</row>
    <row r="118" spans="1:30" s="1" customFormat="1" ht="12" customHeight="1">
      <c r="B118" s="17"/>
      <c r="C118" s="23" t="s">
        <v>132</v>
      </c>
      <c r="L118" s="17"/>
    </row>
    <row r="119" spans="1:30" s="2" customFormat="1" ht="16.5" customHeight="1">
      <c r="A119" s="26"/>
      <c r="B119" s="27"/>
      <c r="C119" s="26"/>
      <c r="D119" s="26"/>
      <c r="E119" s="226" t="s">
        <v>133</v>
      </c>
      <c r="F119" s="225"/>
      <c r="G119" s="225"/>
      <c r="H119" s="225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</row>
    <row r="120" spans="1:30" s="2" customFormat="1" ht="12" customHeight="1">
      <c r="A120" s="26"/>
      <c r="B120" s="27"/>
      <c r="C120" s="23" t="s">
        <v>134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</row>
    <row r="121" spans="1:30" s="2" customFormat="1" ht="27" customHeight="1">
      <c r="A121" s="26"/>
      <c r="B121" s="27"/>
      <c r="C121" s="26"/>
      <c r="D121" s="26"/>
      <c r="E121" s="209" t="str">
        <f>E11</f>
        <v>001.5 - 5. časť PL (výkaz rozdelený na 50% oprávnené a 50% neoprávnené náklady)</v>
      </c>
      <c r="F121" s="225"/>
      <c r="G121" s="225"/>
      <c r="H121" s="225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</row>
    <row r="122" spans="1:30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</row>
    <row r="123" spans="1:30" s="2" customFormat="1" ht="12" customHeight="1">
      <c r="A123" s="26"/>
      <c r="B123" s="27"/>
      <c r="C123" s="23" t="s">
        <v>17</v>
      </c>
      <c r="D123" s="26"/>
      <c r="E123" s="26"/>
      <c r="F123" s="21" t="str">
        <f>F14</f>
        <v xml:space="preserve"> </v>
      </c>
      <c r="G123" s="26"/>
      <c r="H123" s="26"/>
      <c r="I123" s="23" t="s">
        <v>19</v>
      </c>
      <c r="J123" s="49" t="str">
        <f>IF(J14="","",J14)</f>
        <v>15. 11. 2019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</row>
    <row r="124" spans="1:30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</row>
    <row r="125" spans="1:30" s="2" customFormat="1" ht="27.95" customHeight="1">
      <c r="A125" s="26"/>
      <c r="B125" s="27"/>
      <c r="C125" s="23" t="s">
        <v>21</v>
      </c>
      <c r="D125" s="26"/>
      <c r="E125" s="26"/>
      <c r="F125" s="21" t="str">
        <f>E17</f>
        <v>obec Bačkov</v>
      </c>
      <c r="G125" s="26"/>
      <c r="H125" s="26"/>
      <c r="I125" s="23" t="s">
        <v>27</v>
      </c>
      <c r="J125" s="24" t="str">
        <f>E23</f>
        <v>Gasotherm plus s.r.o.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</row>
    <row r="126" spans="1:30" s="2" customFormat="1" ht="15.2" customHeight="1">
      <c r="A126" s="26"/>
      <c r="B126" s="27"/>
      <c r="C126" s="23" t="s">
        <v>25</v>
      </c>
      <c r="D126" s="26"/>
      <c r="E126" s="26"/>
      <c r="F126" s="21" t="str">
        <f>IF(E20="","",E20)</f>
        <v xml:space="preserve"> </v>
      </c>
      <c r="G126" s="26"/>
      <c r="H126" s="26"/>
      <c r="I126" s="23" t="s">
        <v>30</v>
      </c>
      <c r="J126" s="24" t="str">
        <f>E26</f>
        <v>Ing.Ivana Brecková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</row>
    <row r="127" spans="1:30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</row>
    <row r="128" spans="1:30" s="11" customFormat="1" ht="29.25" customHeight="1">
      <c r="A128" s="120"/>
      <c r="B128" s="121"/>
      <c r="C128" s="122" t="s">
        <v>169</v>
      </c>
      <c r="D128" s="123" t="s">
        <v>58</v>
      </c>
      <c r="E128" s="123" t="s">
        <v>54</v>
      </c>
      <c r="F128" s="123" t="s">
        <v>55</v>
      </c>
      <c r="G128" s="123" t="s">
        <v>170</v>
      </c>
      <c r="H128" s="123" t="s">
        <v>171</v>
      </c>
      <c r="I128" s="123" t="s">
        <v>172</v>
      </c>
      <c r="J128" s="124" t="s">
        <v>138</v>
      </c>
      <c r="K128" s="125" t="s">
        <v>173</v>
      </c>
      <c r="L128" s="126"/>
      <c r="M128" s="56" t="s">
        <v>1</v>
      </c>
      <c r="N128" s="57" t="s">
        <v>37</v>
      </c>
      <c r="O128" s="57" t="s">
        <v>174</v>
      </c>
      <c r="P128" s="57" t="s">
        <v>175</v>
      </c>
      <c r="Q128" s="57" t="s">
        <v>176</v>
      </c>
      <c r="R128" s="57" t="s">
        <v>177</v>
      </c>
      <c r="S128" s="57" t="s">
        <v>178</v>
      </c>
      <c r="T128" s="58" t="s">
        <v>179</v>
      </c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</row>
    <row r="129" spans="1:64" s="2" customFormat="1" ht="22.9" customHeight="1">
      <c r="A129" s="26"/>
      <c r="B129" s="27"/>
      <c r="C129" s="63" t="s">
        <v>139</v>
      </c>
      <c r="D129" s="26"/>
      <c r="E129" s="26"/>
      <c r="F129" s="26"/>
      <c r="G129" s="26"/>
      <c r="H129" s="26"/>
      <c r="I129" s="26"/>
      <c r="J129" s="127">
        <f>BJ129</f>
        <v>0</v>
      </c>
      <c r="K129" s="26"/>
      <c r="L129" s="27"/>
      <c r="M129" s="59"/>
      <c r="N129" s="50"/>
      <c r="O129" s="60"/>
      <c r="P129" s="128">
        <f>P130+P133+P146+P150</f>
        <v>0</v>
      </c>
      <c r="Q129" s="60"/>
      <c r="R129" s="128">
        <f>R130+R133+R146+R150</f>
        <v>8.7049999999999992E-3</v>
      </c>
      <c r="S129" s="60"/>
      <c r="T129" s="129">
        <f>T130+T133+T146+T150</f>
        <v>0.18500000000000003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S129" s="14" t="s">
        <v>72</v>
      </c>
      <c r="AT129" s="14" t="s">
        <v>140</v>
      </c>
      <c r="BJ129" s="130">
        <f>BJ130+BJ133+BJ146+BJ150</f>
        <v>0</v>
      </c>
    </row>
    <row r="130" spans="1:64" s="12" customFormat="1" ht="25.9" customHeight="1">
      <c r="B130" s="131"/>
      <c r="D130" s="132" t="s">
        <v>72</v>
      </c>
      <c r="E130" s="133" t="s">
        <v>1502</v>
      </c>
      <c r="F130" s="133" t="s">
        <v>1779</v>
      </c>
      <c r="J130" s="134">
        <f>BJ130</f>
        <v>0</v>
      </c>
      <c r="L130" s="131"/>
      <c r="M130" s="135"/>
      <c r="N130" s="136"/>
      <c r="O130" s="136"/>
      <c r="P130" s="137">
        <f>P131</f>
        <v>0</v>
      </c>
      <c r="Q130" s="136"/>
      <c r="R130" s="137">
        <f>R131</f>
        <v>0</v>
      </c>
      <c r="S130" s="136"/>
      <c r="T130" s="138">
        <f>T131</f>
        <v>0</v>
      </c>
      <c r="AQ130" s="132" t="s">
        <v>80</v>
      </c>
      <c r="AS130" s="139" t="s">
        <v>72</v>
      </c>
      <c r="AT130" s="139" t="s">
        <v>73</v>
      </c>
      <c r="AX130" s="132" t="s">
        <v>182</v>
      </c>
      <c r="BJ130" s="140">
        <f>BJ131</f>
        <v>0</v>
      </c>
    </row>
    <row r="131" spans="1:64" s="12" customFormat="1" ht="22.9" customHeight="1">
      <c r="B131" s="131"/>
      <c r="D131" s="132" t="s">
        <v>72</v>
      </c>
      <c r="E131" s="141" t="s">
        <v>73</v>
      </c>
      <c r="F131" s="141" t="s">
        <v>2102</v>
      </c>
      <c r="J131" s="142">
        <f>BJ131</f>
        <v>0</v>
      </c>
      <c r="L131" s="131"/>
      <c r="M131" s="135"/>
      <c r="N131" s="136"/>
      <c r="O131" s="136"/>
      <c r="P131" s="137">
        <f>P132</f>
        <v>0</v>
      </c>
      <c r="Q131" s="136"/>
      <c r="R131" s="137">
        <f>R132</f>
        <v>0</v>
      </c>
      <c r="S131" s="136"/>
      <c r="T131" s="138">
        <f>T132</f>
        <v>0</v>
      </c>
      <c r="AQ131" s="132" t="s">
        <v>80</v>
      </c>
      <c r="AS131" s="139" t="s">
        <v>72</v>
      </c>
      <c r="AT131" s="139" t="s">
        <v>80</v>
      </c>
      <c r="AX131" s="132" t="s">
        <v>182</v>
      </c>
      <c r="BJ131" s="140">
        <f>BJ132</f>
        <v>0</v>
      </c>
    </row>
    <row r="132" spans="1:64" s="2" customFormat="1" ht="16.5" customHeight="1">
      <c r="A132" s="26"/>
      <c r="B132" s="143"/>
      <c r="C132" s="144" t="s">
        <v>80</v>
      </c>
      <c r="D132" s="144" t="s">
        <v>184</v>
      </c>
      <c r="E132" s="145" t="s">
        <v>2103</v>
      </c>
      <c r="F132" s="146" t="s">
        <v>2104</v>
      </c>
      <c r="G132" s="147" t="s">
        <v>293</v>
      </c>
      <c r="H132" s="148">
        <v>3</v>
      </c>
      <c r="I132" s="149"/>
      <c r="J132" s="149">
        <f>ROUND(I132*H132,2)</f>
        <v>0</v>
      </c>
      <c r="K132" s="150"/>
      <c r="L132" s="27"/>
      <c r="M132" s="151" t="s">
        <v>1</v>
      </c>
      <c r="N132" s="152" t="s">
        <v>39</v>
      </c>
      <c r="O132" s="153">
        <v>0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Q132" s="155" t="s">
        <v>188</v>
      </c>
      <c r="AS132" s="155" t="s">
        <v>184</v>
      </c>
      <c r="AT132" s="155" t="s">
        <v>86</v>
      </c>
      <c r="AX132" s="14" t="s">
        <v>182</v>
      </c>
      <c r="BD132" s="156">
        <f>IF(N132="základná",J132,0)</f>
        <v>0</v>
      </c>
      <c r="BE132" s="156">
        <f>IF(N132="znížená",J132,0)</f>
        <v>0</v>
      </c>
      <c r="BF132" s="156">
        <f>IF(N132="zákl. prenesená",J132,0)</f>
        <v>0</v>
      </c>
      <c r="BG132" s="156">
        <f>IF(N132="zníž. prenesená",J132,0)</f>
        <v>0</v>
      </c>
      <c r="BH132" s="156">
        <f>IF(N132="nulová",J132,0)</f>
        <v>0</v>
      </c>
      <c r="BI132" s="14" t="s">
        <v>86</v>
      </c>
      <c r="BJ132" s="156">
        <f>ROUND(I132*H132,2)</f>
        <v>0</v>
      </c>
      <c r="BK132" s="14" t="s">
        <v>188</v>
      </c>
      <c r="BL132" s="155" t="s">
        <v>86</v>
      </c>
    </row>
    <row r="133" spans="1:64" s="12" customFormat="1" ht="25.9" customHeight="1">
      <c r="B133" s="131"/>
      <c r="D133" s="132" t="s">
        <v>72</v>
      </c>
      <c r="E133" s="133" t="s">
        <v>1504</v>
      </c>
      <c r="F133" s="133" t="s">
        <v>1786</v>
      </c>
      <c r="J133" s="134">
        <f>BJ133</f>
        <v>0</v>
      </c>
      <c r="L133" s="131"/>
      <c r="M133" s="135"/>
      <c r="N133" s="136"/>
      <c r="O133" s="136"/>
      <c r="P133" s="137">
        <f>P134+P142+P144</f>
        <v>0</v>
      </c>
      <c r="Q133" s="136"/>
      <c r="R133" s="137">
        <f>R134+R142+R144</f>
        <v>8.7049999999999992E-3</v>
      </c>
      <c r="S133" s="136"/>
      <c r="T133" s="138">
        <f>T134+T142+T144</f>
        <v>0.18500000000000003</v>
      </c>
      <c r="AQ133" s="132" t="s">
        <v>86</v>
      </c>
      <c r="AS133" s="139" t="s">
        <v>72</v>
      </c>
      <c r="AT133" s="139" t="s">
        <v>73</v>
      </c>
      <c r="AX133" s="132" t="s">
        <v>182</v>
      </c>
      <c r="BJ133" s="140">
        <f>BJ134+BJ142+BJ144</f>
        <v>0</v>
      </c>
    </row>
    <row r="134" spans="1:64" s="12" customFormat="1" ht="22.9" customHeight="1">
      <c r="B134" s="131"/>
      <c r="D134" s="132" t="s">
        <v>72</v>
      </c>
      <c r="E134" s="141" t="s">
        <v>2105</v>
      </c>
      <c r="F134" s="141" t="s">
        <v>2106</v>
      </c>
      <c r="J134" s="142">
        <f>BJ134</f>
        <v>0</v>
      </c>
      <c r="L134" s="131"/>
      <c r="M134" s="135"/>
      <c r="N134" s="136"/>
      <c r="O134" s="136"/>
      <c r="P134" s="137">
        <f>SUM(P135:P141)</f>
        <v>0</v>
      </c>
      <c r="Q134" s="136"/>
      <c r="R134" s="137">
        <f>SUM(R135:R141)</f>
        <v>8.2150000000000001E-3</v>
      </c>
      <c r="S134" s="136"/>
      <c r="T134" s="138">
        <f>SUM(T135:T141)</f>
        <v>0.01</v>
      </c>
      <c r="AQ134" s="132" t="s">
        <v>86</v>
      </c>
      <c r="AS134" s="139" t="s">
        <v>72</v>
      </c>
      <c r="AT134" s="139" t="s">
        <v>80</v>
      </c>
      <c r="AX134" s="132" t="s">
        <v>182</v>
      </c>
      <c r="BJ134" s="140">
        <f>SUM(BJ135:BJ141)</f>
        <v>0</v>
      </c>
    </row>
    <row r="135" spans="1:64" s="2" customFormat="1" ht="16.5" customHeight="1">
      <c r="A135" s="26"/>
      <c r="B135" s="143"/>
      <c r="C135" s="144" t="s">
        <v>86</v>
      </c>
      <c r="D135" s="144" t="s">
        <v>184</v>
      </c>
      <c r="E135" s="145" t="s">
        <v>2107</v>
      </c>
      <c r="F135" s="146" t="s">
        <v>2108</v>
      </c>
      <c r="G135" s="147" t="s">
        <v>1785</v>
      </c>
      <c r="H135" s="148">
        <v>0.5</v>
      </c>
      <c r="I135" s="149"/>
      <c r="J135" s="149">
        <f t="shared" ref="J135:J141" si="0">ROUND(I135*H135,2)</f>
        <v>0</v>
      </c>
      <c r="K135" s="150"/>
      <c r="L135" s="27"/>
      <c r="M135" s="151" t="s">
        <v>1</v>
      </c>
      <c r="N135" s="152" t="s">
        <v>39</v>
      </c>
      <c r="O135" s="153">
        <v>0</v>
      </c>
      <c r="P135" s="153">
        <f t="shared" ref="P135:P141" si="1">O135*H135</f>
        <v>0</v>
      </c>
      <c r="Q135" s="153">
        <v>0</v>
      </c>
      <c r="R135" s="153">
        <f t="shared" ref="R135:R141" si="2">Q135*H135</f>
        <v>0</v>
      </c>
      <c r="S135" s="153">
        <v>0</v>
      </c>
      <c r="T135" s="154">
        <f t="shared" ref="T135:T141" si="3"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Q135" s="155" t="s">
        <v>245</v>
      </c>
      <c r="AS135" s="155" t="s">
        <v>184</v>
      </c>
      <c r="AT135" s="155" t="s">
        <v>86</v>
      </c>
      <c r="AX135" s="14" t="s">
        <v>182</v>
      </c>
      <c r="BD135" s="156">
        <f t="shared" ref="BD135:BD141" si="4">IF(N135="základná",J135,0)</f>
        <v>0</v>
      </c>
      <c r="BE135" s="156">
        <f t="shared" ref="BE135:BE141" si="5">IF(N135="znížená",J135,0)</f>
        <v>0</v>
      </c>
      <c r="BF135" s="156">
        <f t="shared" ref="BF135:BF141" si="6">IF(N135="zákl. prenesená",J135,0)</f>
        <v>0</v>
      </c>
      <c r="BG135" s="156">
        <f t="shared" ref="BG135:BG141" si="7">IF(N135="zníž. prenesená",J135,0)</f>
        <v>0</v>
      </c>
      <c r="BH135" s="156">
        <f t="shared" ref="BH135:BH141" si="8">IF(N135="nulová",J135,0)</f>
        <v>0</v>
      </c>
      <c r="BI135" s="14" t="s">
        <v>86</v>
      </c>
      <c r="BJ135" s="156">
        <f t="shared" ref="BJ135:BJ141" si="9">ROUND(I135*H135,2)</f>
        <v>0</v>
      </c>
      <c r="BK135" s="14" t="s">
        <v>245</v>
      </c>
      <c r="BL135" s="155" t="s">
        <v>188</v>
      </c>
    </row>
    <row r="136" spans="1:64" s="2" customFormat="1" ht="16.5" customHeight="1">
      <c r="A136" s="26"/>
      <c r="B136" s="143"/>
      <c r="C136" s="144" t="s">
        <v>93</v>
      </c>
      <c r="D136" s="144" t="s">
        <v>184</v>
      </c>
      <c r="E136" s="145" t="s">
        <v>2109</v>
      </c>
      <c r="F136" s="146" t="s">
        <v>2110</v>
      </c>
      <c r="G136" s="147" t="s">
        <v>198</v>
      </c>
      <c r="H136" s="148">
        <v>2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39</v>
      </c>
      <c r="O136" s="153">
        <v>0</v>
      </c>
      <c r="P136" s="153">
        <f t="shared" si="1"/>
        <v>0</v>
      </c>
      <c r="Q136" s="153">
        <v>2.31E-3</v>
      </c>
      <c r="R136" s="153">
        <f t="shared" si="2"/>
        <v>4.62E-3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Q136" s="155" t="s">
        <v>245</v>
      </c>
      <c r="AS136" s="155" t="s">
        <v>184</v>
      </c>
      <c r="AT136" s="155" t="s">
        <v>86</v>
      </c>
      <c r="AX136" s="14" t="s">
        <v>182</v>
      </c>
      <c r="BD136" s="156">
        <f t="shared" si="4"/>
        <v>0</v>
      </c>
      <c r="BE136" s="156">
        <f t="shared" si="5"/>
        <v>0</v>
      </c>
      <c r="BF136" s="156">
        <f t="shared" si="6"/>
        <v>0</v>
      </c>
      <c r="BG136" s="156">
        <f t="shared" si="7"/>
        <v>0</v>
      </c>
      <c r="BH136" s="156">
        <f t="shared" si="8"/>
        <v>0</v>
      </c>
      <c r="BI136" s="14" t="s">
        <v>86</v>
      </c>
      <c r="BJ136" s="156">
        <f t="shared" si="9"/>
        <v>0</v>
      </c>
      <c r="BK136" s="14" t="s">
        <v>245</v>
      </c>
      <c r="BL136" s="155" t="s">
        <v>204</v>
      </c>
    </row>
    <row r="137" spans="1:64" s="2" customFormat="1" ht="24" customHeight="1">
      <c r="A137" s="26"/>
      <c r="B137" s="143"/>
      <c r="C137" s="144" t="s">
        <v>188</v>
      </c>
      <c r="D137" s="144" t="s">
        <v>184</v>
      </c>
      <c r="E137" s="145" t="s">
        <v>2111</v>
      </c>
      <c r="F137" s="146" t="s">
        <v>2112</v>
      </c>
      <c r="G137" s="147" t="s">
        <v>198</v>
      </c>
      <c r="H137" s="148">
        <v>5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 t="shared" si="1"/>
        <v>0</v>
      </c>
      <c r="Q137" s="153">
        <v>1.4999999999999999E-4</v>
      </c>
      <c r="R137" s="153">
        <f t="shared" si="2"/>
        <v>7.4999999999999991E-4</v>
      </c>
      <c r="S137" s="153">
        <v>2E-3</v>
      </c>
      <c r="T137" s="154">
        <f t="shared" si="3"/>
        <v>0.01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Q137" s="155" t="s">
        <v>245</v>
      </c>
      <c r="AS137" s="155" t="s">
        <v>184</v>
      </c>
      <c r="AT137" s="155" t="s">
        <v>86</v>
      </c>
      <c r="AX137" s="14" t="s">
        <v>182</v>
      </c>
      <c r="BD137" s="156">
        <f t="shared" si="4"/>
        <v>0</v>
      </c>
      <c r="BE137" s="156">
        <f t="shared" si="5"/>
        <v>0</v>
      </c>
      <c r="BF137" s="156">
        <f t="shared" si="6"/>
        <v>0</v>
      </c>
      <c r="BG137" s="156">
        <f t="shared" si="7"/>
        <v>0</v>
      </c>
      <c r="BH137" s="156">
        <f t="shared" si="8"/>
        <v>0</v>
      </c>
      <c r="BI137" s="14" t="s">
        <v>86</v>
      </c>
      <c r="BJ137" s="156">
        <f t="shared" si="9"/>
        <v>0</v>
      </c>
      <c r="BK137" s="14" t="s">
        <v>245</v>
      </c>
      <c r="BL137" s="155" t="s">
        <v>213</v>
      </c>
    </row>
    <row r="138" spans="1:64" s="2" customFormat="1" ht="16.5" customHeight="1">
      <c r="A138" s="26"/>
      <c r="B138" s="143"/>
      <c r="C138" s="144" t="s">
        <v>200</v>
      </c>
      <c r="D138" s="144" t="s">
        <v>184</v>
      </c>
      <c r="E138" s="145" t="s">
        <v>2113</v>
      </c>
      <c r="F138" s="146" t="s">
        <v>2114</v>
      </c>
      <c r="G138" s="147" t="s">
        <v>198</v>
      </c>
      <c r="H138" s="148">
        <v>0.5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39</v>
      </c>
      <c r="O138" s="153">
        <v>0</v>
      </c>
      <c r="P138" s="153">
        <f t="shared" si="1"/>
        <v>0</v>
      </c>
      <c r="Q138" s="153">
        <v>4.3099999999999996E-3</v>
      </c>
      <c r="R138" s="153">
        <f t="shared" si="2"/>
        <v>2.1549999999999998E-3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Q138" s="155" t="s">
        <v>245</v>
      </c>
      <c r="AS138" s="155" t="s">
        <v>184</v>
      </c>
      <c r="AT138" s="155" t="s">
        <v>86</v>
      </c>
      <c r="AX138" s="14" t="s">
        <v>182</v>
      </c>
      <c r="BD138" s="156">
        <f t="shared" si="4"/>
        <v>0</v>
      </c>
      <c r="BE138" s="156">
        <f t="shared" si="5"/>
        <v>0</v>
      </c>
      <c r="BF138" s="156">
        <f t="shared" si="6"/>
        <v>0</v>
      </c>
      <c r="BG138" s="156">
        <f t="shared" si="7"/>
        <v>0</v>
      </c>
      <c r="BH138" s="156">
        <f t="shared" si="8"/>
        <v>0</v>
      </c>
      <c r="BI138" s="14" t="s">
        <v>86</v>
      </c>
      <c r="BJ138" s="156">
        <f t="shared" si="9"/>
        <v>0</v>
      </c>
      <c r="BK138" s="14" t="s">
        <v>245</v>
      </c>
      <c r="BL138" s="155" t="s">
        <v>221</v>
      </c>
    </row>
    <row r="139" spans="1:64" s="2" customFormat="1" ht="24" customHeight="1">
      <c r="A139" s="26"/>
      <c r="B139" s="143"/>
      <c r="C139" s="144" t="s">
        <v>204</v>
      </c>
      <c r="D139" s="144" t="s">
        <v>184</v>
      </c>
      <c r="E139" s="145" t="s">
        <v>2115</v>
      </c>
      <c r="F139" s="146" t="s">
        <v>2116</v>
      </c>
      <c r="G139" s="147" t="s">
        <v>1797</v>
      </c>
      <c r="H139" s="148">
        <v>0.5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39</v>
      </c>
      <c r="O139" s="153">
        <v>0</v>
      </c>
      <c r="P139" s="153">
        <f t="shared" si="1"/>
        <v>0</v>
      </c>
      <c r="Q139" s="153">
        <v>2.7999999999999998E-4</v>
      </c>
      <c r="R139" s="153">
        <f t="shared" si="2"/>
        <v>1.3999999999999999E-4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Q139" s="155" t="s">
        <v>245</v>
      </c>
      <c r="AS139" s="155" t="s">
        <v>184</v>
      </c>
      <c r="AT139" s="155" t="s">
        <v>86</v>
      </c>
      <c r="AX139" s="14" t="s">
        <v>182</v>
      </c>
      <c r="BD139" s="156">
        <f t="shared" si="4"/>
        <v>0</v>
      </c>
      <c r="BE139" s="156">
        <f t="shared" si="5"/>
        <v>0</v>
      </c>
      <c r="BF139" s="156">
        <f t="shared" si="6"/>
        <v>0</v>
      </c>
      <c r="BG139" s="156">
        <f t="shared" si="7"/>
        <v>0</v>
      </c>
      <c r="BH139" s="156">
        <f t="shared" si="8"/>
        <v>0</v>
      </c>
      <c r="BI139" s="14" t="s">
        <v>86</v>
      </c>
      <c r="BJ139" s="156">
        <f t="shared" si="9"/>
        <v>0</v>
      </c>
      <c r="BK139" s="14" t="s">
        <v>245</v>
      </c>
      <c r="BL139" s="155" t="s">
        <v>229</v>
      </c>
    </row>
    <row r="140" spans="1:64" s="2" customFormat="1" ht="16.5" customHeight="1">
      <c r="A140" s="26"/>
      <c r="B140" s="143"/>
      <c r="C140" s="144" t="s">
        <v>208</v>
      </c>
      <c r="D140" s="144" t="s">
        <v>184</v>
      </c>
      <c r="E140" s="145" t="s">
        <v>2117</v>
      </c>
      <c r="F140" s="146" t="s">
        <v>2118</v>
      </c>
      <c r="G140" s="147" t="s">
        <v>198</v>
      </c>
      <c r="H140" s="148">
        <v>0.5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39</v>
      </c>
      <c r="O140" s="153">
        <v>0</v>
      </c>
      <c r="P140" s="153">
        <f t="shared" si="1"/>
        <v>0</v>
      </c>
      <c r="Q140" s="153">
        <v>5.5999999999999995E-4</v>
      </c>
      <c r="R140" s="153">
        <f t="shared" si="2"/>
        <v>2.7999999999999998E-4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Q140" s="155" t="s">
        <v>245</v>
      </c>
      <c r="AS140" s="155" t="s">
        <v>184</v>
      </c>
      <c r="AT140" s="155" t="s">
        <v>86</v>
      </c>
      <c r="AX140" s="14" t="s">
        <v>182</v>
      </c>
      <c r="BD140" s="156">
        <f t="shared" si="4"/>
        <v>0</v>
      </c>
      <c r="BE140" s="156">
        <f t="shared" si="5"/>
        <v>0</v>
      </c>
      <c r="BF140" s="156">
        <f t="shared" si="6"/>
        <v>0</v>
      </c>
      <c r="BG140" s="156">
        <f t="shared" si="7"/>
        <v>0</v>
      </c>
      <c r="BH140" s="156">
        <f t="shared" si="8"/>
        <v>0</v>
      </c>
      <c r="BI140" s="14" t="s">
        <v>86</v>
      </c>
      <c r="BJ140" s="156">
        <f t="shared" si="9"/>
        <v>0</v>
      </c>
      <c r="BK140" s="14" t="s">
        <v>245</v>
      </c>
      <c r="BL140" s="155" t="s">
        <v>237</v>
      </c>
    </row>
    <row r="141" spans="1:64" s="2" customFormat="1" ht="16.5" customHeight="1">
      <c r="A141" s="26"/>
      <c r="B141" s="143"/>
      <c r="C141" s="144" t="s">
        <v>213</v>
      </c>
      <c r="D141" s="144" t="s">
        <v>184</v>
      </c>
      <c r="E141" s="145" t="s">
        <v>2119</v>
      </c>
      <c r="F141" s="146" t="s">
        <v>2120</v>
      </c>
      <c r="G141" s="147" t="s">
        <v>1797</v>
      </c>
      <c r="H141" s="148">
        <v>0.5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39</v>
      </c>
      <c r="O141" s="153">
        <v>0</v>
      </c>
      <c r="P141" s="153">
        <f t="shared" si="1"/>
        <v>0</v>
      </c>
      <c r="Q141" s="153">
        <v>5.4000000000000001E-4</v>
      </c>
      <c r="R141" s="153">
        <f t="shared" si="2"/>
        <v>2.7E-4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Q141" s="155" t="s">
        <v>245</v>
      </c>
      <c r="AS141" s="155" t="s">
        <v>184</v>
      </c>
      <c r="AT141" s="155" t="s">
        <v>86</v>
      </c>
      <c r="AX141" s="14" t="s">
        <v>182</v>
      </c>
      <c r="BD141" s="156">
        <f t="shared" si="4"/>
        <v>0</v>
      </c>
      <c r="BE141" s="156">
        <f t="shared" si="5"/>
        <v>0</v>
      </c>
      <c r="BF141" s="156">
        <f t="shared" si="6"/>
        <v>0</v>
      </c>
      <c r="BG141" s="156">
        <f t="shared" si="7"/>
        <v>0</v>
      </c>
      <c r="BH141" s="156">
        <f t="shared" si="8"/>
        <v>0</v>
      </c>
      <c r="BI141" s="14" t="s">
        <v>86</v>
      </c>
      <c r="BJ141" s="156">
        <f t="shared" si="9"/>
        <v>0</v>
      </c>
      <c r="BK141" s="14" t="s">
        <v>245</v>
      </c>
      <c r="BL141" s="155" t="s">
        <v>245</v>
      </c>
    </row>
    <row r="142" spans="1:64" s="12" customFormat="1" ht="22.9" customHeight="1">
      <c r="B142" s="131"/>
      <c r="D142" s="132" t="s">
        <v>72</v>
      </c>
      <c r="E142" s="141" t="s">
        <v>1834</v>
      </c>
      <c r="F142" s="141" t="s">
        <v>1835</v>
      </c>
      <c r="J142" s="142">
        <f>BJ142</f>
        <v>0</v>
      </c>
      <c r="L142" s="131"/>
      <c r="M142" s="135"/>
      <c r="N142" s="136"/>
      <c r="O142" s="136"/>
      <c r="P142" s="137">
        <f>P143</f>
        <v>0</v>
      </c>
      <c r="Q142" s="136"/>
      <c r="R142" s="137">
        <f>R143</f>
        <v>3.4999999999999994E-4</v>
      </c>
      <c r="S142" s="136"/>
      <c r="T142" s="138">
        <f>T143</f>
        <v>0.17500000000000002</v>
      </c>
      <c r="AQ142" s="132" t="s">
        <v>86</v>
      </c>
      <c r="AS142" s="139" t="s">
        <v>72</v>
      </c>
      <c r="AT142" s="139" t="s">
        <v>80</v>
      </c>
      <c r="AX142" s="132" t="s">
        <v>182</v>
      </c>
      <c r="BJ142" s="140">
        <f>BJ143</f>
        <v>0</v>
      </c>
    </row>
    <row r="143" spans="1:64" s="2" customFormat="1" ht="16.5" customHeight="1">
      <c r="A143" s="26"/>
      <c r="B143" s="143"/>
      <c r="C143" s="144" t="s">
        <v>217</v>
      </c>
      <c r="D143" s="144" t="s">
        <v>184</v>
      </c>
      <c r="E143" s="145" t="s">
        <v>2121</v>
      </c>
      <c r="F143" s="146" t="s">
        <v>2122</v>
      </c>
      <c r="G143" s="147" t="s">
        <v>1797</v>
      </c>
      <c r="H143" s="148">
        <v>2.5</v>
      </c>
      <c r="I143" s="149"/>
      <c r="J143" s="149">
        <f>ROUND(I143*H143,2)</f>
        <v>0</v>
      </c>
      <c r="K143" s="150"/>
      <c r="L143" s="27"/>
      <c r="M143" s="151" t="s">
        <v>1</v>
      </c>
      <c r="N143" s="152" t="s">
        <v>39</v>
      </c>
      <c r="O143" s="153">
        <v>0</v>
      </c>
      <c r="P143" s="153">
        <f>O143*H143</f>
        <v>0</v>
      </c>
      <c r="Q143" s="153">
        <v>1.3999999999999999E-4</v>
      </c>
      <c r="R143" s="153">
        <f>Q143*H143</f>
        <v>3.4999999999999994E-4</v>
      </c>
      <c r="S143" s="153">
        <v>7.0000000000000007E-2</v>
      </c>
      <c r="T143" s="154">
        <f>S143*H143</f>
        <v>0.17500000000000002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Q143" s="155" t="s">
        <v>245</v>
      </c>
      <c r="AS143" s="155" t="s">
        <v>184</v>
      </c>
      <c r="AT143" s="155" t="s">
        <v>86</v>
      </c>
      <c r="AX143" s="14" t="s">
        <v>182</v>
      </c>
      <c r="BD143" s="156">
        <f>IF(N143="základná",J143,0)</f>
        <v>0</v>
      </c>
      <c r="BE143" s="156">
        <f>IF(N143="znížená",J143,0)</f>
        <v>0</v>
      </c>
      <c r="BF143" s="156">
        <f>IF(N143="zákl. prenesená",J143,0)</f>
        <v>0</v>
      </c>
      <c r="BG143" s="156">
        <f>IF(N143="zníž. prenesená",J143,0)</f>
        <v>0</v>
      </c>
      <c r="BH143" s="156">
        <f>IF(N143="nulová",J143,0)</f>
        <v>0</v>
      </c>
      <c r="BI143" s="14" t="s">
        <v>86</v>
      </c>
      <c r="BJ143" s="156">
        <f>ROUND(I143*H143,2)</f>
        <v>0</v>
      </c>
      <c r="BK143" s="14" t="s">
        <v>245</v>
      </c>
      <c r="BL143" s="155" t="s">
        <v>255</v>
      </c>
    </row>
    <row r="144" spans="1:64" s="12" customFormat="1" ht="22.9" customHeight="1">
      <c r="B144" s="131"/>
      <c r="D144" s="132" t="s">
        <v>72</v>
      </c>
      <c r="E144" s="141" t="s">
        <v>1449</v>
      </c>
      <c r="F144" s="141" t="s">
        <v>2123</v>
      </c>
      <c r="J144" s="142">
        <f>BJ144</f>
        <v>0</v>
      </c>
      <c r="L144" s="131"/>
      <c r="M144" s="135"/>
      <c r="N144" s="136"/>
      <c r="O144" s="136"/>
      <c r="P144" s="137">
        <f>P145</f>
        <v>0</v>
      </c>
      <c r="Q144" s="136"/>
      <c r="R144" s="137">
        <f>R145</f>
        <v>1.3999999999999999E-4</v>
      </c>
      <c r="S144" s="136"/>
      <c r="T144" s="138">
        <f>T145</f>
        <v>0</v>
      </c>
      <c r="AQ144" s="132" t="s">
        <v>86</v>
      </c>
      <c r="AS144" s="139" t="s">
        <v>72</v>
      </c>
      <c r="AT144" s="139" t="s">
        <v>80</v>
      </c>
      <c r="AX144" s="132" t="s">
        <v>182</v>
      </c>
      <c r="BJ144" s="140">
        <f>BJ145</f>
        <v>0</v>
      </c>
    </row>
    <row r="145" spans="1:64" s="2" customFormat="1" ht="24" customHeight="1">
      <c r="A145" s="26"/>
      <c r="B145" s="143"/>
      <c r="C145" s="144" t="s">
        <v>221</v>
      </c>
      <c r="D145" s="144" t="s">
        <v>184</v>
      </c>
      <c r="E145" s="145" t="s">
        <v>2124</v>
      </c>
      <c r="F145" s="146" t="s">
        <v>2125</v>
      </c>
      <c r="G145" s="147" t="s">
        <v>198</v>
      </c>
      <c r="H145" s="148">
        <v>2</v>
      </c>
      <c r="I145" s="149"/>
      <c r="J145" s="149">
        <f>ROUND(I145*H145,2)</f>
        <v>0</v>
      </c>
      <c r="K145" s="150"/>
      <c r="L145" s="27"/>
      <c r="M145" s="151" t="s">
        <v>1</v>
      </c>
      <c r="N145" s="152" t="s">
        <v>39</v>
      </c>
      <c r="O145" s="153">
        <v>0</v>
      </c>
      <c r="P145" s="153">
        <f>O145*H145</f>
        <v>0</v>
      </c>
      <c r="Q145" s="153">
        <v>6.9999999999999994E-5</v>
      </c>
      <c r="R145" s="153">
        <f>Q145*H145</f>
        <v>1.3999999999999999E-4</v>
      </c>
      <c r="S145" s="153">
        <v>0</v>
      </c>
      <c r="T145" s="154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Q145" s="155" t="s">
        <v>245</v>
      </c>
      <c r="AS145" s="155" t="s">
        <v>184</v>
      </c>
      <c r="AT145" s="155" t="s">
        <v>86</v>
      </c>
      <c r="AX145" s="14" t="s">
        <v>182</v>
      </c>
      <c r="BD145" s="156">
        <f>IF(N145="základná",J145,0)</f>
        <v>0</v>
      </c>
      <c r="BE145" s="156">
        <f>IF(N145="znížená",J145,0)</f>
        <v>0</v>
      </c>
      <c r="BF145" s="156">
        <f>IF(N145="zákl. prenesená",J145,0)</f>
        <v>0</v>
      </c>
      <c r="BG145" s="156">
        <f>IF(N145="zníž. prenesená",J145,0)</f>
        <v>0</v>
      </c>
      <c r="BH145" s="156">
        <f>IF(N145="nulová",J145,0)</f>
        <v>0</v>
      </c>
      <c r="BI145" s="14" t="s">
        <v>86</v>
      </c>
      <c r="BJ145" s="156">
        <f>ROUND(I145*H145,2)</f>
        <v>0</v>
      </c>
      <c r="BK145" s="14" t="s">
        <v>245</v>
      </c>
      <c r="BL145" s="155" t="s">
        <v>7</v>
      </c>
    </row>
    <row r="146" spans="1:64" s="12" customFormat="1" ht="25.9" customHeight="1">
      <c r="B146" s="131"/>
      <c r="D146" s="132" t="s">
        <v>72</v>
      </c>
      <c r="E146" s="133" t="s">
        <v>1529</v>
      </c>
      <c r="F146" s="133" t="s">
        <v>2126</v>
      </c>
      <c r="J146" s="134">
        <f>BJ146</f>
        <v>0</v>
      </c>
      <c r="L146" s="131"/>
      <c r="M146" s="135"/>
      <c r="N146" s="136"/>
      <c r="O146" s="136"/>
      <c r="P146" s="137">
        <f>P147</f>
        <v>0</v>
      </c>
      <c r="Q146" s="136"/>
      <c r="R146" s="137">
        <f>R147</f>
        <v>0</v>
      </c>
      <c r="S146" s="136"/>
      <c r="T146" s="138">
        <f>T147</f>
        <v>0</v>
      </c>
      <c r="AQ146" s="132" t="s">
        <v>93</v>
      </c>
      <c r="AS146" s="139" t="s">
        <v>72</v>
      </c>
      <c r="AT146" s="139" t="s">
        <v>73</v>
      </c>
      <c r="AX146" s="132" t="s">
        <v>182</v>
      </c>
      <c r="BJ146" s="140">
        <f>BJ147</f>
        <v>0</v>
      </c>
    </row>
    <row r="147" spans="1:64" s="12" customFormat="1" ht="22.9" customHeight="1">
      <c r="B147" s="131"/>
      <c r="D147" s="132" t="s">
        <v>72</v>
      </c>
      <c r="E147" s="141" t="s">
        <v>1282</v>
      </c>
      <c r="F147" s="141" t="s">
        <v>2127</v>
      </c>
      <c r="J147" s="142">
        <f>BJ147</f>
        <v>0</v>
      </c>
      <c r="L147" s="131"/>
      <c r="M147" s="135"/>
      <c r="N147" s="136"/>
      <c r="O147" s="136"/>
      <c r="P147" s="137">
        <f>SUM(P148:P149)</f>
        <v>0</v>
      </c>
      <c r="Q147" s="136"/>
      <c r="R147" s="137">
        <f>SUM(R148:R149)</f>
        <v>0</v>
      </c>
      <c r="S147" s="136"/>
      <c r="T147" s="138">
        <f>SUM(T148:T149)</f>
        <v>0</v>
      </c>
      <c r="AQ147" s="132" t="s">
        <v>93</v>
      </c>
      <c r="AS147" s="139" t="s">
        <v>72</v>
      </c>
      <c r="AT147" s="139" t="s">
        <v>80</v>
      </c>
      <c r="AX147" s="132" t="s">
        <v>182</v>
      </c>
      <c r="BJ147" s="140">
        <f>SUM(BJ148:BJ149)</f>
        <v>0</v>
      </c>
    </row>
    <row r="148" spans="1:64" s="2" customFormat="1" ht="16.5" customHeight="1">
      <c r="A148" s="26"/>
      <c r="B148" s="143"/>
      <c r="C148" s="144" t="s">
        <v>225</v>
      </c>
      <c r="D148" s="144" t="s">
        <v>184</v>
      </c>
      <c r="E148" s="145" t="s">
        <v>2128</v>
      </c>
      <c r="F148" s="146" t="s">
        <v>2129</v>
      </c>
      <c r="G148" s="147" t="s">
        <v>1785</v>
      </c>
      <c r="H148" s="148">
        <v>0.5</v>
      </c>
      <c r="I148" s="149"/>
      <c r="J148" s="149">
        <f>ROUND(I148*H148,2)</f>
        <v>0</v>
      </c>
      <c r="K148" s="150"/>
      <c r="L148" s="27"/>
      <c r="M148" s="151" t="s">
        <v>1</v>
      </c>
      <c r="N148" s="152" t="s">
        <v>39</v>
      </c>
      <c r="O148" s="153">
        <v>0</v>
      </c>
      <c r="P148" s="153">
        <f>O148*H148</f>
        <v>0</v>
      </c>
      <c r="Q148" s="153">
        <v>0</v>
      </c>
      <c r="R148" s="153">
        <f>Q148*H148</f>
        <v>0</v>
      </c>
      <c r="S148" s="153">
        <v>0</v>
      </c>
      <c r="T148" s="154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Q148" s="155" t="s">
        <v>442</v>
      </c>
      <c r="AS148" s="155" t="s">
        <v>184</v>
      </c>
      <c r="AT148" s="155" t="s">
        <v>86</v>
      </c>
      <c r="AX148" s="14" t="s">
        <v>182</v>
      </c>
      <c r="BD148" s="156">
        <f>IF(N148="základná",J148,0)</f>
        <v>0</v>
      </c>
      <c r="BE148" s="156">
        <f>IF(N148="znížená",J148,0)</f>
        <v>0</v>
      </c>
      <c r="BF148" s="156">
        <f>IF(N148="zákl. prenesená",J148,0)</f>
        <v>0</v>
      </c>
      <c r="BG148" s="156">
        <f>IF(N148="zníž. prenesená",J148,0)</f>
        <v>0</v>
      </c>
      <c r="BH148" s="156">
        <f>IF(N148="nulová",J148,0)</f>
        <v>0</v>
      </c>
      <c r="BI148" s="14" t="s">
        <v>86</v>
      </c>
      <c r="BJ148" s="156">
        <f>ROUND(I148*H148,2)</f>
        <v>0</v>
      </c>
      <c r="BK148" s="14" t="s">
        <v>442</v>
      </c>
      <c r="BL148" s="155" t="s">
        <v>270</v>
      </c>
    </row>
    <row r="149" spans="1:64" s="2" customFormat="1" ht="16.5" customHeight="1">
      <c r="A149" s="26"/>
      <c r="B149" s="143"/>
      <c r="C149" s="144" t="s">
        <v>229</v>
      </c>
      <c r="D149" s="144" t="s">
        <v>184</v>
      </c>
      <c r="E149" s="145" t="s">
        <v>2130</v>
      </c>
      <c r="F149" s="146" t="s">
        <v>2131</v>
      </c>
      <c r="G149" s="147" t="s">
        <v>198</v>
      </c>
      <c r="H149" s="148">
        <v>2</v>
      </c>
      <c r="I149" s="149"/>
      <c r="J149" s="149">
        <f>ROUND(I149*H149,2)</f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>O149*H149</f>
        <v>0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Q149" s="155" t="s">
        <v>442</v>
      </c>
      <c r="AS149" s="155" t="s">
        <v>184</v>
      </c>
      <c r="AT149" s="155" t="s">
        <v>86</v>
      </c>
      <c r="AX149" s="14" t="s">
        <v>182</v>
      </c>
      <c r="BD149" s="156">
        <f>IF(N149="základná",J149,0)</f>
        <v>0</v>
      </c>
      <c r="BE149" s="156">
        <f>IF(N149="znížená",J149,0)</f>
        <v>0</v>
      </c>
      <c r="BF149" s="156">
        <f>IF(N149="zákl. prenesená",J149,0)</f>
        <v>0</v>
      </c>
      <c r="BG149" s="156">
        <f>IF(N149="zníž. prenesená",J149,0)</f>
        <v>0</v>
      </c>
      <c r="BH149" s="156">
        <f>IF(N149="nulová",J149,0)</f>
        <v>0</v>
      </c>
      <c r="BI149" s="14" t="s">
        <v>86</v>
      </c>
      <c r="BJ149" s="156">
        <f>ROUND(I149*H149,2)</f>
        <v>0</v>
      </c>
      <c r="BK149" s="14" t="s">
        <v>442</v>
      </c>
      <c r="BL149" s="155" t="s">
        <v>278</v>
      </c>
    </row>
    <row r="150" spans="1:64" s="12" customFormat="1" ht="25.9" customHeight="1">
      <c r="B150" s="131"/>
      <c r="D150" s="132" t="s">
        <v>72</v>
      </c>
      <c r="E150" s="133" t="s">
        <v>1533</v>
      </c>
      <c r="F150" s="133" t="s">
        <v>1854</v>
      </c>
      <c r="J150" s="134">
        <f>BJ150</f>
        <v>0</v>
      </c>
      <c r="L150" s="131"/>
      <c r="M150" s="135"/>
      <c r="N150" s="136"/>
      <c r="O150" s="136"/>
      <c r="P150" s="137">
        <f>P151</f>
        <v>0</v>
      </c>
      <c r="Q150" s="136"/>
      <c r="R150" s="137">
        <f>R151</f>
        <v>0</v>
      </c>
      <c r="S150" s="136"/>
      <c r="T150" s="138">
        <f>T151</f>
        <v>0</v>
      </c>
      <c r="AQ150" s="132" t="s">
        <v>93</v>
      </c>
      <c r="AS150" s="139" t="s">
        <v>72</v>
      </c>
      <c r="AT150" s="139" t="s">
        <v>73</v>
      </c>
      <c r="AX150" s="132" t="s">
        <v>182</v>
      </c>
      <c r="BJ150" s="140">
        <f>BJ151</f>
        <v>0</v>
      </c>
    </row>
    <row r="151" spans="1:64" s="2" customFormat="1" ht="16.5" customHeight="1">
      <c r="A151" s="26"/>
      <c r="B151" s="143"/>
      <c r="C151" s="144" t="s">
        <v>233</v>
      </c>
      <c r="D151" s="144" t="s">
        <v>184</v>
      </c>
      <c r="E151" s="145" t="s">
        <v>2132</v>
      </c>
      <c r="F151" s="146" t="s">
        <v>1856</v>
      </c>
      <c r="G151" s="147" t="s">
        <v>1785</v>
      </c>
      <c r="H151" s="148">
        <v>0.5</v>
      </c>
      <c r="I151" s="149"/>
      <c r="J151" s="149">
        <f>ROUND(I151*H151,2)</f>
        <v>0</v>
      </c>
      <c r="K151" s="150"/>
      <c r="L151" s="27"/>
      <c r="M151" s="167" t="s">
        <v>1</v>
      </c>
      <c r="N151" s="168" t="s">
        <v>39</v>
      </c>
      <c r="O151" s="169">
        <v>0</v>
      </c>
      <c r="P151" s="169">
        <f>O151*H151</f>
        <v>0</v>
      </c>
      <c r="Q151" s="169">
        <v>0</v>
      </c>
      <c r="R151" s="169">
        <f>Q151*H151</f>
        <v>0</v>
      </c>
      <c r="S151" s="169">
        <v>0</v>
      </c>
      <c r="T151" s="170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Q151" s="155" t="s">
        <v>442</v>
      </c>
      <c r="AS151" s="155" t="s">
        <v>184</v>
      </c>
      <c r="AT151" s="155" t="s">
        <v>80</v>
      </c>
      <c r="AX151" s="14" t="s">
        <v>182</v>
      </c>
      <c r="BD151" s="156">
        <f>IF(N151="základná",J151,0)</f>
        <v>0</v>
      </c>
      <c r="BE151" s="156">
        <f>IF(N151="znížená",J151,0)</f>
        <v>0</v>
      </c>
      <c r="BF151" s="156">
        <f>IF(N151="zákl. prenesená",J151,0)</f>
        <v>0</v>
      </c>
      <c r="BG151" s="156">
        <f>IF(N151="zníž. prenesená",J151,0)</f>
        <v>0</v>
      </c>
      <c r="BH151" s="156">
        <f>IF(N151="nulová",J151,0)</f>
        <v>0</v>
      </c>
      <c r="BI151" s="14" t="s">
        <v>86</v>
      </c>
      <c r="BJ151" s="156">
        <f>ROUND(I151*H151,2)</f>
        <v>0</v>
      </c>
      <c r="BK151" s="14" t="s">
        <v>442</v>
      </c>
      <c r="BL151" s="155" t="s">
        <v>286</v>
      </c>
    </row>
    <row r="152" spans="1:64" s="2" customFormat="1" ht="6.95" customHeight="1">
      <c r="A152" s="26"/>
      <c r="B152" s="41"/>
      <c r="C152" s="42"/>
      <c r="D152" s="42"/>
      <c r="E152" s="42"/>
      <c r="F152" s="42"/>
      <c r="G152" s="42"/>
      <c r="H152" s="42"/>
      <c r="I152" s="42"/>
      <c r="J152" s="42"/>
      <c r="K152" s="42"/>
      <c r="L152" s="27"/>
      <c r="M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</row>
  </sheetData>
  <autoFilter ref="C128:K151"/>
  <mergeCells count="12">
    <mergeCell ref="E121:H121"/>
    <mergeCell ref="L2:U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68"/>
  <sheetViews>
    <sheetView showGridLines="0" topLeftCell="A115" workbookViewId="0">
      <selection activeCell="I132" sqref="I132:I167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6.33203125" style="1" customWidth="1"/>
    <col min="23" max="23" width="12.33203125" style="1" customWidth="1"/>
    <col min="24" max="24" width="15" style="1" customWidth="1"/>
    <col min="25" max="25" width="11" style="1" customWidth="1"/>
    <col min="26" max="26" width="15" style="1" customWidth="1"/>
    <col min="27" max="27" width="16.33203125" style="1" customWidth="1"/>
    <col min="28" max="28" width="11" style="1" customWidth="1"/>
    <col min="29" max="29" width="15" style="1" customWidth="1"/>
    <col min="30" max="30" width="16.33203125" style="1" customWidth="1"/>
    <col min="43" max="64" width="9.33203125" style="1" hidden="1"/>
  </cols>
  <sheetData>
    <row r="1" spans="1:45">
      <c r="A1" s="92"/>
    </row>
    <row r="2" spans="1:45" s="1" customFormat="1" ht="36.950000000000003" customHeight="1">
      <c r="L2" s="191" t="s">
        <v>5</v>
      </c>
      <c r="M2" s="189"/>
      <c r="N2" s="189"/>
      <c r="O2" s="189"/>
      <c r="P2" s="189"/>
      <c r="Q2" s="189"/>
      <c r="R2" s="189"/>
      <c r="S2" s="189"/>
      <c r="T2" s="189"/>
      <c r="U2" s="189"/>
      <c r="AS2" s="14" t="s">
        <v>109</v>
      </c>
    </row>
    <row r="3" spans="1:45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S3" s="14" t="s">
        <v>73</v>
      </c>
    </row>
    <row r="4" spans="1:45" s="1" customFormat="1" ht="24.95" customHeight="1">
      <c r="B4" s="17"/>
      <c r="D4" s="18" t="s">
        <v>131</v>
      </c>
      <c r="L4" s="17"/>
      <c r="M4" s="93" t="s">
        <v>9</v>
      </c>
      <c r="AS4" s="14" t="s">
        <v>3</v>
      </c>
    </row>
    <row r="5" spans="1:45" s="1" customFormat="1" ht="6.95" customHeight="1">
      <c r="B5" s="17"/>
      <c r="L5" s="17"/>
    </row>
    <row r="6" spans="1:45" s="1" customFormat="1" ht="12" customHeight="1">
      <c r="B6" s="17"/>
      <c r="D6" s="23" t="s">
        <v>13</v>
      </c>
      <c r="L6" s="17"/>
    </row>
    <row r="7" spans="1:45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5" s="1" customFormat="1" ht="12" customHeight="1">
      <c r="B8" s="17"/>
      <c r="D8" s="23" t="s">
        <v>132</v>
      </c>
      <c r="L8" s="17"/>
    </row>
    <row r="9" spans="1:45" s="2" customFormat="1" ht="16.5" customHeight="1">
      <c r="A9" s="26"/>
      <c r="B9" s="27"/>
      <c r="C9" s="26"/>
      <c r="D9" s="26"/>
      <c r="E9" s="226" t="s">
        <v>133</v>
      </c>
      <c r="F9" s="225"/>
      <c r="G9" s="225"/>
      <c r="H9" s="22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</row>
    <row r="10" spans="1:45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</row>
    <row r="11" spans="1:45" s="2" customFormat="1" ht="27" customHeight="1">
      <c r="A11" s="26"/>
      <c r="B11" s="27"/>
      <c r="C11" s="26"/>
      <c r="D11" s="26"/>
      <c r="E11" s="209" t="s">
        <v>2133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</row>
    <row r="12" spans="1:45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</row>
    <row r="13" spans="1:45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</row>
    <row r="14" spans="1:45" s="2" customFormat="1" ht="12" customHeight="1">
      <c r="A14" s="26"/>
      <c r="B14" s="27"/>
      <c r="C14" s="26"/>
      <c r="D14" s="23" t="s">
        <v>17</v>
      </c>
      <c r="E14" s="26"/>
      <c r="F14" s="21" t="s">
        <v>26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pans="1:45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45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s="2" customFormat="1" ht="18" customHeight="1">
      <c r="A20" s="26"/>
      <c r="B20" s="27"/>
      <c r="C20" s="26"/>
      <c r="D20" s="26"/>
      <c r="E20" s="188" t="str">
        <f>'Rekapitulácia stavby'!E14</f>
        <v xml:space="preserve"> </v>
      </c>
      <c r="F20" s="188"/>
      <c r="G20" s="188"/>
      <c r="H20" s="188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s="2" customFormat="1" ht="18" customHeight="1">
      <c r="A23" s="26"/>
      <c r="B23" s="27"/>
      <c r="C23" s="26"/>
      <c r="D23" s="26"/>
      <c r="E23" s="21" t="s">
        <v>1771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s="2" customFormat="1" ht="18" customHeight="1">
      <c r="A26" s="26"/>
      <c r="B26" s="27"/>
      <c r="C26" s="26"/>
      <c r="D26" s="26"/>
      <c r="E26" s="21" t="str">
        <f>IF('Rekapitulácia stavby'!E20="","",'Rekapitulácia stavby'!E20)</f>
        <v>Ing.Ivana Brecková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s="8" customFormat="1" ht="16.5" customHeight="1">
      <c r="A29" s="94"/>
      <c r="B29" s="95"/>
      <c r="C29" s="94"/>
      <c r="D29" s="94"/>
      <c r="E29" s="192" t="s">
        <v>1</v>
      </c>
      <c r="F29" s="192"/>
      <c r="G29" s="192"/>
      <c r="H29" s="192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</row>
    <row r="30" spans="1:30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ROUND(J129,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ROUND((SUM(BD129:BD167)),  2)</f>
        <v>0</v>
      </c>
      <c r="G35" s="26"/>
      <c r="H35" s="26"/>
      <c r="I35" s="100">
        <v>0.2</v>
      </c>
      <c r="J35" s="99">
        <f>ROUND(((SUM(BD129:BD167))*I35),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s="2" customFormat="1" ht="14.45" customHeight="1">
      <c r="A36" s="26"/>
      <c r="B36" s="27"/>
      <c r="C36" s="26"/>
      <c r="D36" s="26"/>
      <c r="E36" s="23" t="s">
        <v>39</v>
      </c>
      <c r="F36" s="99">
        <f>ROUND((SUM(BE129:BE167)),  2)</f>
        <v>0</v>
      </c>
      <c r="G36" s="26"/>
      <c r="H36" s="26"/>
      <c r="I36" s="100">
        <v>0.2</v>
      </c>
      <c r="J36" s="99">
        <f>ROUND(((SUM(BE129:BE167))*I36),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s="2" customFormat="1" ht="14.45" hidden="1" customHeight="1">
      <c r="A37" s="26"/>
      <c r="B37" s="27"/>
      <c r="C37" s="26"/>
      <c r="D37" s="26"/>
      <c r="E37" s="23" t="s">
        <v>40</v>
      </c>
      <c r="F37" s="99">
        <f>ROUND((SUM(BF129:BF167)),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s="2" customFormat="1" ht="14.45" hidden="1" customHeight="1">
      <c r="A38" s="26"/>
      <c r="B38" s="27"/>
      <c r="C38" s="26"/>
      <c r="D38" s="26"/>
      <c r="E38" s="23" t="s">
        <v>41</v>
      </c>
      <c r="F38" s="99">
        <f>ROUND((SUM(BG129:BG167)),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s="2" customFormat="1" ht="14.45" hidden="1" customHeight="1">
      <c r="A39" s="26"/>
      <c r="B39" s="27"/>
      <c r="C39" s="26"/>
      <c r="D39" s="26"/>
      <c r="E39" s="23" t="s">
        <v>42</v>
      </c>
      <c r="F39" s="99">
        <f>ROUND((SUM(BH129:BH167)),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s="1" customFormat="1" ht="14.45" customHeight="1">
      <c r="B43" s="17"/>
      <c r="L43" s="17"/>
    </row>
    <row r="44" spans="1:30" s="1" customFormat="1" ht="14.45" customHeight="1">
      <c r="B44" s="17"/>
      <c r="L44" s="17"/>
    </row>
    <row r="45" spans="1:30" s="1" customFormat="1" ht="14.45" customHeight="1">
      <c r="B45" s="17"/>
      <c r="L45" s="17"/>
    </row>
    <row r="46" spans="1:30" s="1" customFormat="1" ht="14.45" customHeight="1">
      <c r="B46" s="17"/>
      <c r="L46" s="17"/>
    </row>
    <row r="47" spans="1:30" s="1" customFormat="1" ht="14.45" customHeight="1">
      <c r="B47" s="17"/>
      <c r="L47" s="17"/>
    </row>
    <row r="48" spans="1:30" s="1" customFormat="1" ht="14.45" customHeight="1">
      <c r="B48" s="17"/>
      <c r="L48" s="17"/>
    </row>
    <row r="49" spans="1:30" s="1" customFormat="1" ht="14.45" customHeight="1">
      <c r="B49" s="17"/>
      <c r="L49" s="17"/>
    </row>
    <row r="50" spans="1:30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0">
      <c r="B51" s="17"/>
      <c r="L51" s="17"/>
    </row>
    <row r="52" spans="1:30">
      <c r="B52" s="17"/>
      <c r="L52" s="17"/>
    </row>
    <row r="53" spans="1:30">
      <c r="B53" s="17"/>
      <c r="L53" s="17"/>
    </row>
    <row r="54" spans="1:30">
      <c r="B54" s="17"/>
      <c r="L54" s="17"/>
    </row>
    <row r="55" spans="1:30">
      <c r="B55" s="17"/>
      <c r="L55" s="17"/>
    </row>
    <row r="56" spans="1:30">
      <c r="B56" s="17"/>
      <c r="L56" s="17"/>
    </row>
    <row r="57" spans="1:30">
      <c r="B57" s="17"/>
      <c r="L57" s="17"/>
    </row>
    <row r="58" spans="1:30">
      <c r="B58" s="17"/>
      <c r="L58" s="17"/>
    </row>
    <row r="59" spans="1:30">
      <c r="B59" s="17"/>
      <c r="L59" s="17"/>
    </row>
    <row r="60" spans="1:30">
      <c r="B60" s="17"/>
      <c r="L60" s="17"/>
    </row>
    <row r="61" spans="1:30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</row>
    <row r="62" spans="1:30">
      <c r="B62" s="17"/>
      <c r="L62" s="17"/>
    </row>
    <row r="63" spans="1:30">
      <c r="B63" s="17"/>
      <c r="L63" s="17"/>
    </row>
    <row r="64" spans="1:30">
      <c r="B64" s="17"/>
      <c r="L64" s="17"/>
    </row>
    <row r="65" spans="1:30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</row>
    <row r="66" spans="1:30">
      <c r="B66" s="17"/>
      <c r="L66" s="17"/>
    </row>
    <row r="67" spans="1:30">
      <c r="B67" s="17"/>
      <c r="L67" s="17"/>
    </row>
    <row r="68" spans="1:30">
      <c r="B68" s="17"/>
      <c r="L68" s="17"/>
    </row>
    <row r="69" spans="1:30">
      <c r="B69" s="17"/>
      <c r="L69" s="17"/>
    </row>
    <row r="70" spans="1:30">
      <c r="B70" s="17"/>
      <c r="L70" s="17"/>
    </row>
    <row r="71" spans="1:30">
      <c r="B71" s="17"/>
      <c r="L71" s="17"/>
    </row>
    <row r="72" spans="1:30">
      <c r="B72" s="17"/>
      <c r="L72" s="17"/>
    </row>
    <row r="73" spans="1:30">
      <c r="B73" s="17"/>
      <c r="L73" s="17"/>
    </row>
    <row r="74" spans="1:30">
      <c r="B74" s="17"/>
      <c r="L74" s="17"/>
    </row>
    <row r="75" spans="1:30">
      <c r="B75" s="17"/>
      <c r="L75" s="17"/>
    </row>
    <row r="76" spans="1:30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</row>
    <row r="77" spans="1:30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</row>
    <row r="81" spans="1:3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</row>
    <row r="82" spans="1:30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</row>
    <row r="83" spans="1:3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</row>
    <row r="84" spans="1:30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</row>
    <row r="85" spans="1:30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</row>
    <row r="86" spans="1:30" s="1" customFormat="1" ht="12" customHeight="1">
      <c r="B86" s="17"/>
      <c r="C86" s="23" t="s">
        <v>132</v>
      </c>
      <c r="L86" s="17"/>
    </row>
    <row r="87" spans="1:30" s="2" customFormat="1" ht="16.5" customHeight="1">
      <c r="A87" s="26"/>
      <c r="B87" s="27"/>
      <c r="C87" s="26"/>
      <c r="D87" s="26"/>
      <c r="E87" s="226" t="s">
        <v>133</v>
      </c>
      <c r="F87" s="225"/>
      <c r="G87" s="225"/>
      <c r="H87" s="22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</row>
    <row r="88" spans="1:30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</row>
    <row r="89" spans="1:30" s="2" customFormat="1" ht="27" customHeight="1">
      <c r="A89" s="26"/>
      <c r="B89" s="27"/>
      <c r="C89" s="26"/>
      <c r="D89" s="26"/>
      <c r="E89" s="209" t="str">
        <f>E11</f>
        <v>001.6 - 6. časť Kotolňa (výkaz rozdelený na 50% oprávnené a 50% neoprávnené náklady)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</row>
    <row r="90" spans="1:30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</row>
    <row r="91" spans="1:30" s="2" customFormat="1" ht="12" customHeight="1">
      <c r="A91" s="26"/>
      <c r="B91" s="27"/>
      <c r="C91" s="23" t="s">
        <v>17</v>
      </c>
      <c r="D91" s="26"/>
      <c r="E91" s="26"/>
      <c r="F91" s="21" t="str">
        <f>F14</f>
        <v xml:space="preserve"> 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</row>
    <row r="92" spans="1:30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</row>
    <row r="93" spans="1:30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Gasotherm plus s.r.o.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</row>
    <row r="94" spans="1:30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</row>
    <row r="95" spans="1:30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</row>
    <row r="96" spans="1:30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</row>
    <row r="97" spans="1:46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</row>
    <row r="98" spans="1:46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J129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T98" s="14" t="s">
        <v>140</v>
      </c>
    </row>
    <row r="99" spans="1:46" s="9" customFormat="1" ht="24.95" customHeight="1">
      <c r="B99" s="112"/>
      <c r="D99" s="113" t="s">
        <v>1772</v>
      </c>
      <c r="E99" s="114"/>
      <c r="F99" s="114"/>
      <c r="G99" s="114"/>
      <c r="H99" s="114"/>
      <c r="I99" s="114"/>
      <c r="J99" s="115">
        <f>J130</f>
        <v>0</v>
      </c>
      <c r="L99" s="112"/>
    </row>
    <row r="100" spans="1:46" s="10" customFormat="1" ht="19.899999999999999" customHeight="1">
      <c r="B100" s="116"/>
      <c r="D100" s="117" t="s">
        <v>2096</v>
      </c>
      <c r="E100" s="118"/>
      <c r="F100" s="118"/>
      <c r="G100" s="118"/>
      <c r="H100" s="118"/>
      <c r="I100" s="118"/>
      <c r="J100" s="119">
        <f>J131</f>
        <v>0</v>
      </c>
      <c r="L100" s="116"/>
    </row>
    <row r="101" spans="1:46" s="9" customFormat="1" ht="24.95" customHeight="1">
      <c r="B101" s="112"/>
      <c r="D101" s="113" t="s">
        <v>1773</v>
      </c>
      <c r="E101" s="114"/>
      <c r="F101" s="114"/>
      <c r="G101" s="114"/>
      <c r="H101" s="114"/>
      <c r="I101" s="114"/>
      <c r="J101" s="115">
        <f>J133</f>
        <v>0</v>
      </c>
      <c r="L101" s="112"/>
    </row>
    <row r="102" spans="1:46" s="10" customFormat="1" ht="19.899999999999999" customHeight="1">
      <c r="B102" s="116"/>
      <c r="D102" s="117" t="s">
        <v>2134</v>
      </c>
      <c r="E102" s="118"/>
      <c r="F102" s="118"/>
      <c r="G102" s="118"/>
      <c r="H102" s="118"/>
      <c r="I102" s="118"/>
      <c r="J102" s="119">
        <f>J134</f>
        <v>0</v>
      </c>
      <c r="L102" s="116"/>
    </row>
    <row r="103" spans="1:46" s="10" customFormat="1" ht="19.899999999999999" customHeight="1">
      <c r="B103" s="116"/>
      <c r="D103" s="117" t="s">
        <v>2135</v>
      </c>
      <c r="E103" s="118"/>
      <c r="F103" s="118"/>
      <c r="G103" s="118"/>
      <c r="H103" s="118"/>
      <c r="I103" s="118"/>
      <c r="J103" s="119">
        <f>J136</f>
        <v>0</v>
      </c>
      <c r="L103" s="116"/>
    </row>
    <row r="104" spans="1:46" s="10" customFormat="1" ht="19.899999999999999" customHeight="1">
      <c r="B104" s="116"/>
      <c r="D104" s="117" t="s">
        <v>1774</v>
      </c>
      <c r="E104" s="118"/>
      <c r="F104" s="118"/>
      <c r="G104" s="118"/>
      <c r="H104" s="118"/>
      <c r="I104" s="118"/>
      <c r="J104" s="119">
        <f>J150</f>
        <v>0</v>
      </c>
      <c r="L104" s="116"/>
    </row>
    <row r="105" spans="1:46" s="10" customFormat="1" ht="19.899999999999999" customHeight="1">
      <c r="B105" s="116"/>
      <c r="D105" s="117" t="s">
        <v>1775</v>
      </c>
      <c r="E105" s="118"/>
      <c r="F105" s="118"/>
      <c r="G105" s="118"/>
      <c r="H105" s="118"/>
      <c r="I105" s="118"/>
      <c r="J105" s="119">
        <f>J152</f>
        <v>0</v>
      </c>
      <c r="L105" s="116"/>
    </row>
    <row r="106" spans="1:46" s="10" customFormat="1" ht="19.899999999999999" customHeight="1">
      <c r="B106" s="116"/>
      <c r="D106" s="117" t="s">
        <v>1776</v>
      </c>
      <c r="E106" s="118"/>
      <c r="F106" s="118"/>
      <c r="G106" s="118"/>
      <c r="H106" s="118"/>
      <c r="I106" s="118"/>
      <c r="J106" s="119">
        <f>J156</f>
        <v>0</v>
      </c>
      <c r="L106" s="116"/>
    </row>
    <row r="107" spans="1:46" s="10" customFormat="1" ht="19.899999999999999" customHeight="1">
      <c r="B107" s="116"/>
      <c r="D107" s="117" t="s">
        <v>2098</v>
      </c>
      <c r="E107" s="118"/>
      <c r="F107" s="118"/>
      <c r="G107" s="118"/>
      <c r="H107" s="118"/>
      <c r="I107" s="118"/>
      <c r="J107" s="119">
        <f>J166</f>
        <v>0</v>
      </c>
      <c r="L107" s="116"/>
    </row>
    <row r="108" spans="1:46" s="2" customFormat="1" ht="21.7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</row>
    <row r="109" spans="1:46" s="2" customFormat="1" ht="6.95" customHeight="1">
      <c r="A109" s="26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</row>
    <row r="113" spans="1:30" s="2" customFormat="1" ht="6.95" customHeight="1">
      <c r="A113" s="26"/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</row>
    <row r="114" spans="1:30" s="2" customFormat="1" ht="24.95" customHeight="1">
      <c r="A114" s="26"/>
      <c r="B114" s="27"/>
      <c r="C114" s="18" t="s">
        <v>168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</row>
    <row r="115" spans="1:30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</row>
    <row r="116" spans="1:30" s="2" customFormat="1" ht="12" customHeight="1">
      <c r="A116" s="26"/>
      <c r="B116" s="27"/>
      <c r="C116" s="23" t="s">
        <v>13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</row>
    <row r="117" spans="1:30" s="2" customFormat="1" ht="25.5" customHeight="1">
      <c r="A117" s="26"/>
      <c r="B117" s="27"/>
      <c r="C117" s="26"/>
      <c r="D117" s="26"/>
      <c r="E117" s="226" t="str">
        <f>E7</f>
        <v>Komunitné centrum - Rekonštrukcia, prístavba ku kultúrnemu domu v obci Bačkov-(stupeň PSP)</v>
      </c>
      <c r="F117" s="227"/>
      <c r="G117" s="227"/>
      <c r="H117" s="227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</row>
    <row r="118" spans="1:30" s="1" customFormat="1" ht="12" customHeight="1">
      <c r="B118" s="17"/>
      <c r="C118" s="23" t="s">
        <v>132</v>
      </c>
      <c r="L118" s="17"/>
    </row>
    <row r="119" spans="1:30" s="2" customFormat="1" ht="16.5" customHeight="1">
      <c r="A119" s="26"/>
      <c r="B119" s="27"/>
      <c r="C119" s="26"/>
      <c r="D119" s="26"/>
      <c r="E119" s="226" t="s">
        <v>133</v>
      </c>
      <c r="F119" s="225"/>
      <c r="G119" s="225"/>
      <c r="H119" s="225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</row>
    <row r="120" spans="1:30" s="2" customFormat="1" ht="12" customHeight="1">
      <c r="A120" s="26"/>
      <c r="B120" s="27"/>
      <c r="C120" s="23" t="s">
        <v>134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</row>
    <row r="121" spans="1:30" s="2" customFormat="1" ht="27" customHeight="1">
      <c r="A121" s="26"/>
      <c r="B121" s="27"/>
      <c r="C121" s="26"/>
      <c r="D121" s="26"/>
      <c r="E121" s="209" t="str">
        <f>E11</f>
        <v>001.6 - 6. časť Kotolňa (výkaz rozdelený na 50% oprávnené a 50% neoprávnené náklady)</v>
      </c>
      <c r="F121" s="225"/>
      <c r="G121" s="225"/>
      <c r="H121" s="225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</row>
    <row r="122" spans="1:30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</row>
    <row r="123" spans="1:30" s="2" customFormat="1" ht="12" customHeight="1">
      <c r="A123" s="26"/>
      <c r="B123" s="27"/>
      <c r="C123" s="23" t="s">
        <v>17</v>
      </c>
      <c r="D123" s="26"/>
      <c r="E123" s="26"/>
      <c r="F123" s="21" t="str">
        <f>F14</f>
        <v xml:space="preserve"> </v>
      </c>
      <c r="G123" s="26"/>
      <c r="H123" s="26"/>
      <c r="I123" s="23" t="s">
        <v>19</v>
      </c>
      <c r="J123" s="49" t="str">
        <f>IF(J14="","",J14)</f>
        <v>15. 11. 2019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</row>
    <row r="124" spans="1:30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</row>
    <row r="125" spans="1:30" s="2" customFormat="1" ht="27.95" customHeight="1">
      <c r="A125" s="26"/>
      <c r="B125" s="27"/>
      <c r="C125" s="23" t="s">
        <v>21</v>
      </c>
      <c r="D125" s="26"/>
      <c r="E125" s="26"/>
      <c r="F125" s="21" t="str">
        <f>E17</f>
        <v>obec Bačkov</v>
      </c>
      <c r="G125" s="26"/>
      <c r="H125" s="26"/>
      <c r="I125" s="23" t="s">
        <v>27</v>
      </c>
      <c r="J125" s="24" t="str">
        <f>E23</f>
        <v>Gasotherm plus s.r.o.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</row>
    <row r="126" spans="1:30" s="2" customFormat="1" ht="15.2" customHeight="1">
      <c r="A126" s="26"/>
      <c r="B126" s="27"/>
      <c r="C126" s="23" t="s">
        <v>25</v>
      </c>
      <c r="D126" s="26"/>
      <c r="E126" s="26"/>
      <c r="F126" s="21" t="str">
        <f>IF(E20="","",E20)</f>
        <v xml:space="preserve"> </v>
      </c>
      <c r="G126" s="26"/>
      <c r="H126" s="26"/>
      <c r="I126" s="23" t="s">
        <v>30</v>
      </c>
      <c r="J126" s="24" t="str">
        <f>E26</f>
        <v>Ing.Ivana Brecková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</row>
    <row r="127" spans="1:30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</row>
    <row r="128" spans="1:30" s="11" customFormat="1" ht="29.25" customHeight="1">
      <c r="A128" s="120"/>
      <c r="B128" s="121"/>
      <c r="C128" s="122" t="s">
        <v>169</v>
      </c>
      <c r="D128" s="123" t="s">
        <v>58</v>
      </c>
      <c r="E128" s="123" t="s">
        <v>54</v>
      </c>
      <c r="F128" s="123" t="s">
        <v>55</v>
      </c>
      <c r="G128" s="123" t="s">
        <v>170</v>
      </c>
      <c r="H128" s="123" t="s">
        <v>171</v>
      </c>
      <c r="I128" s="123" t="s">
        <v>172</v>
      </c>
      <c r="J128" s="124" t="s">
        <v>138</v>
      </c>
      <c r="K128" s="125" t="s">
        <v>173</v>
      </c>
      <c r="L128" s="126"/>
      <c r="M128" s="56" t="s">
        <v>1</v>
      </c>
      <c r="N128" s="57" t="s">
        <v>37</v>
      </c>
      <c r="O128" s="57" t="s">
        <v>174</v>
      </c>
      <c r="P128" s="57" t="s">
        <v>175</v>
      </c>
      <c r="Q128" s="57" t="s">
        <v>176</v>
      </c>
      <c r="R128" s="57" t="s">
        <v>177</v>
      </c>
      <c r="S128" s="57" t="s">
        <v>178</v>
      </c>
      <c r="T128" s="58" t="s">
        <v>179</v>
      </c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</row>
    <row r="129" spans="1:64" s="2" customFormat="1" ht="22.9" customHeight="1">
      <c r="A129" s="26"/>
      <c r="B129" s="27"/>
      <c r="C129" s="63" t="s">
        <v>139</v>
      </c>
      <c r="D129" s="26"/>
      <c r="E129" s="26"/>
      <c r="F129" s="26"/>
      <c r="G129" s="26"/>
      <c r="H129" s="26"/>
      <c r="I129" s="26"/>
      <c r="J129" s="127">
        <f>BJ129</f>
        <v>0</v>
      </c>
      <c r="K129" s="26"/>
      <c r="L129" s="27"/>
      <c r="M129" s="59"/>
      <c r="N129" s="50"/>
      <c r="O129" s="60"/>
      <c r="P129" s="128">
        <f>P130+P133</f>
        <v>0</v>
      </c>
      <c r="Q129" s="60"/>
      <c r="R129" s="128">
        <f>R130+R133</f>
        <v>0.27269499999999997</v>
      </c>
      <c r="S129" s="60"/>
      <c r="T129" s="129">
        <f>T130+T133</f>
        <v>0.1225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S129" s="14" t="s">
        <v>72</v>
      </c>
      <c r="AT129" s="14" t="s">
        <v>140</v>
      </c>
      <c r="BJ129" s="130">
        <f>BJ130+BJ133</f>
        <v>0</v>
      </c>
    </row>
    <row r="130" spans="1:64" s="12" customFormat="1" ht="25.9" customHeight="1">
      <c r="B130" s="131"/>
      <c r="D130" s="132" t="s">
        <v>72</v>
      </c>
      <c r="E130" s="133" t="s">
        <v>1502</v>
      </c>
      <c r="F130" s="133" t="s">
        <v>1779</v>
      </c>
      <c r="J130" s="134">
        <f>BJ130</f>
        <v>0</v>
      </c>
      <c r="L130" s="131"/>
      <c r="M130" s="135"/>
      <c r="N130" s="136"/>
      <c r="O130" s="136"/>
      <c r="P130" s="137">
        <f>P131</f>
        <v>0</v>
      </c>
      <c r="Q130" s="136"/>
      <c r="R130" s="137">
        <f>R131</f>
        <v>0</v>
      </c>
      <c r="S130" s="136"/>
      <c r="T130" s="138">
        <f>T131</f>
        <v>0</v>
      </c>
      <c r="AQ130" s="132" t="s">
        <v>80</v>
      </c>
      <c r="AS130" s="139" t="s">
        <v>72</v>
      </c>
      <c r="AT130" s="139" t="s">
        <v>73</v>
      </c>
      <c r="AX130" s="132" t="s">
        <v>182</v>
      </c>
      <c r="BJ130" s="140">
        <f>BJ131</f>
        <v>0</v>
      </c>
    </row>
    <row r="131" spans="1:64" s="12" customFormat="1" ht="22.9" customHeight="1">
      <c r="B131" s="131"/>
      <c r="D131" s="132" t="s">
        <v>72</v>
      </c>
      <c r="E131" s="141" t="s">
        <v>73</v>
      </c>
      <c r="F131" s="141" t="s">
        <v>2102</v>
      </c>
      <c r="J131" s="142">
        <f>BJ131</f>
        <v>0</v>
      </c>
      <c r="L131" s="131"/>
      <c r="M131" s="135"/>
      <c r="N131" s="136"/>
      <c r="O131" s="136"/>
      <c r="P131" s="137">
        <f>P132</f>
        <v>0</v>
      </c>
      <c r="Q131" s="136"/>
      <c r="R131" s="137">
        <f>R132</f>
        <v>0</v>
      </c>
      <c r="S131" s="136"/>
      <c r="T131" s="138">
        <f>T132</f>
        <v>0</v>
      </c>
      <c r="AQ131" s="132" t="s">
        <v>80</v>
      </c>
      <c r="AS131" s="139" t="s">
        <v>72</v>
      </c>
      <c r="AT131" s="139" t="s">
        <v>80</v>
      </c>
      <c r="AX131" s="132" t="s">
        <v>182</v>
      </c>
      <c r="BJ131" s="140">
        <f>BJ132</f>
        <v>0</v>
      </c>
    </row>
    <row r="132" spans="1:64" s="2" customFormat="1" ht="16.5" customHeight="1">
      <c r="A132" s="26"/>
      <c r="B132" s="143"/>
      <c r="C132" s="144" t="s">
        <v>80</v>
      </c>
      <c r="D132" s="144" t="s">
        <v>184</v>
      </c>
      <c r="E132" s="145" t="s">
        <v>2136</v>
      </c>
      <c r="F132" s="146" t="s">
        <v>2137</v>
      </c>
      <c r="G132" s="147" t="s">
        <v>1785</v>
      </c>
      <c r="H132" s="148">
        <v>0.5</v>
      </c>
      <c r="I132" s="149"/>
      <c r="J132" s="149">
        <f>ROUND(I132*H132,2)</f>
        <v>0</v>
      </c>
      <c r="K132" s="150"/>
      <c r="L132" s="27"/>
      <c r="M132" s="151" t="s">
        <v>1</v>
      </c>
      <c r="N132" s="152" t="s">
        <v>39</v>
      </c>
      <c r="O132" s="153">
        <v>0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Q132" s="155" t="s">
        <v>188</v>
      </c>
      <c r="AS132" s="155" t="s">
        <v>184</v>
      </c>
      <c r="AT132" s="155" t="s">
        <v>86</v>
      </c>
      <c r="AX132" s="14" t="s">
        <v>182</v>
      </c>
      <c r="BD132" s="156">
        <f>IF(N132="základná",J132,0)</f>
        <v>0</v>
      </c>
      <c r="BE132" s="156">
        <f>IF(N132="znížená",J132,0)</f>
        <v>0</v>
      </c>
      <c r="BF132" s="156">
        <f>IF(N132="zákl. prenesená",J132,0)</f>
        <v>0</v>
      </c>
      <c r="BG132" s="156">
        <f>IF(N132="zníž. prenesená",J132,0)</f>
        <v>0</v>
      </c>
      <c r="BH132" s="156">
        <f>IF(N132="nulová",J132,0)</f>
        <v>0</v>
      </c>
      <c r="BI132" s="14" t="s">
        <v>86</v>
      </c>
      <c r="BJ132" s="156">
        <f>ROUND(I132*H132,2)</f>
        <v>0</v>
      </c>
      <c r="BK132" s="14" t="s">
        <v>188</v>
      </c>
      <c r="BL132" s="155" t="s">
        <v>86</v>
      </c>
    </row>
    <row r="133" spans="1:64" s="12" customFormat="1" ht="25.9" customHeight="1">
      <c r="B133" s="131"/>
      <c r="D133" s="132" t="s">
        <v>72</v>
      </c>
      <c r="E133" s="133" t="s">
        <v>1504</v>
      </c>
      <c r="F133" s="133" t="s">
        <v>1786</v>
      </c>
      <c r="J133" s="134">
        <f>BJ133</f>
        <v>0</v>
      </c>
      <c r="L133" s="131"/>
      <c r="M133" s="135"/>
      <c r="N133" s="136"/>
      <c r="O133" s="136"/>
      <c r="P133" s="137">
        <f>P134+P136+P150+P152+P156+P166</f>
        <v>0</v>
      </c>
      <c r="Q133" s="136"/>
      <c r="R133" s="137">
        <f>R134+R136+R150+R152+R156+R166</f>
        <v>0.27269499999999997</v>
      </c>
      <c r="S133" s="136"/>
      <c r="T133" s="138">
        <f>T134+T136+T150+T152+T156+T166</f>
        <v>0.1225</v>
      </c>
      <c r="AQ133" s="132" t="s">
        <v>86</v>
      </c>
      <c r="AS133" s="139" t="s">
        <v>72</v>
      </c>
      <c r="AT133" s="139" t="s">
        <v>73</v>
      </c>
      <c r="AX133" s="132" t="s">
        <v>182</v>
      </c>
      <c r="BJ133" s="140">
        <f>BJ134+BJ136+BJ150+BJ152+BJ156+BJ166</f>
        <v>0</v>
      </c>
    </row>
    <row r="134" spans="1:64" s="12" customFormat="1" ht="22.9" customHeight="1">
      <c r="B134" s="131"/>
      <c r="D134" s="132" t="s">
        <v>72</v>
      </c>
      <c r="E134" s="141" t="s">
        <v>2138</v>
      </c>
      <c r="F134" s="141" t="s">
        <v>2139</v>
      </c>
      <c r="J134" s="142">
        <f>BJ134</f>
        <v>0</v>
      </c>
      <c r="L134" s="131"/>
      <c r="M134" s="135"/>
      <c r="N134" s="136"/>
      <c r="O134" s="136"/>
      <c r="P134" s="137">
        <f>P135</f>
        <v>0</v>
      </c>
      <c r="Q134" s="136"/>
      <c r="R134" s="137">
        <f>R135</f>
        <v>5.6999999999999998E-4</v>
      </c>
      <c r="S134" s="136"/>
      <c r="T134" s="138">
        <f>T135</f>
        <v>0</v>
      </c>
      <c r="AQ134" s="132" t="s">
        <v>86</v>
      </c>
      <c r="AS134" s="139" t="s">
        <v>72</v>
      </c>
      <c r="AT134" s="139" t="s">
        <v>80</v>
      </c>
      <c r="AX134" s="132" t="s">
        <v>182</v>
      </c>
      <c r="BJ134" s="140">
        <f>BJ135</f>
        <v>0</v>
      </c>
    </row>
    <row r="135" spans="1:64" s="2" customFormat="1" ht="16.5" customHeight="1">
      <c r="A135" s="26"/>
      <c r="B135" s="143"/>
      <c r="C135" s="144" t="s">
        <v>86</v>
      </c>
      <c r="D135" s="144" t="s">
        <v>184</v>
      </c>
      <c r="E135" s="145" t="s">
        <v>2140</v>
      </c>
      <c r="F135" s="146" t="s">
        <v>2141</v>
      </c>
      <c r="G135" s="147" t="s">
        <v>1785</v>
      </c>
      <c r="H135" s="148">
        <v>0.5</v>
      </c>
      <c r="I135" s="149"/>
      <c r="J135" s="149">
        <f>ROUND(I135*H135,2)</f>
        <v>0</v>
      </c>
      <c r="K135" s="150"/>
      <c r="L135" s="27"/>
      <c r="M135" s="151" t="s">
        <v>1</v>
      </c>
      <c r="N135" s="152" t="s">
        <v>39</v>
      </c>
      <c r="O135" s="153">
        <v>0</v>
      </c>
      <c r="P135" s="153">
        <f>O135*H135</f>
        <v>0</v>
      </c>
      <c r="Q135" s="153">
        <v>1.14E-3</v>
      </c>
      <c r="R135" s="153">
        <f>Q135*H135</f>
        <v>5.6999999999999998E-4</v>
      </c>
      <c r="S135" s="153">
        <v>0</v>
      </c>
      <c r="T135" s="154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Q135" s="155" t="s">
        <v>245</v>
      </c>
      <c r="AS135" s="155" t="s">
        <v>184</v>
      </c>
      <c r="AT135" s="155" t="s">
        <v>86</v>
      </c>
      <c r="AX135" s="14" t="s">
        <v>182</v>
      </c>
      <c r="BD135" s="156">
        <f>IF(N135="základná",J135,0)</f>
        <v>0</v>
      </c>
      <c r="BE135" s="156">
        <f>IF(N135="znížená",J135,0)</f>
        <v>0</v>
      </c>
      <c r="BF135" s="156">
        <f>IF(N135="zákl. prenesená",J135,0)</f>
        <v>0</v>
      </c>
      <c r="BG135" s="156">
        <f>IF(N135="zníž. prenesená",J135,0)</f>
        <v>0</v>
      </c>
      <c r="BH135" s="156">
        <f>IF(N135="nulová",J135,0)</f>
        <v>0</v>
      </c>
      <c r="BI135" s="14" t="s">
        <v>86</v>
      </c>
      <c r="BJ135" s="156">
        <f>ROUND(I135*H135,2)</f>
        <v>0</v>
      </c>
      <c r="BK135" s="14" t="s">
        <v>245</v>
      </c>
      <c r="BL135" s="155" t="s">
        <v>188</v>
      </c>
    </row>
    <row r="136" spans="1:64" s="12" customFormat="1" ht="22.9" customHeight="1">
      <c r="B136" s="131"/>
      <c r="D136" s="132" t="s">
        <v>72</v>
      </c>
      <c r="E136" s="141" t="s">
        <v>2142</v>
      </c>
      <c r="F136" s="141" t="s">
        <v>2143</v>
      </c>
      <c r="J136" s="142">
        <f>BJ136</f>
        <v>0</v>
      </c>
      <c r="L136" s="131"/>
      <c r="M136" s="135"/>
      <c r="N136" s="136"/>
      <c r="O136" s="136"/>
      <c r="P136" s="137">
        <f>SUM(P137:P149)</f>
        <v>0</v>
      </c>
      <c r="Q136" s="136"/>
      <c r="R136" s="137">
        <f>SUM(R137:R149)</f>
        <v>0.22767500000000002</v>
      </c>
      <c r="S136" s="136"/>
      <c r="T136" s="138">
        <f>SUM(T137:T149)</f>
        <v>0.1225</v>
      </c>
      <c r="AQ136" s="132" t="s">
        <v>86</v>
      </c>
      <c r="AS136" s="139" t="s">
        <v>72</v>
      </c>
      <c r="AT136" s="139" t="s">
        <v>80</v>
      </c>
      <c r="AX136" s="132" t="s">
        <v>182</v>
      </c>
      <c r="BJ136" s="140">
        <f>SUM(BJ137:BJ149)</f>
        <v>0</v>
      </c>
    </row>
    <row r="137" spans="1:64" s="2" customFormat="1" ht="16.5" customHeight="1">
      <c r="A137" s="26"/>
      <c r="B137" s="143"/>
      <c r="C137" s="144" t="s">
        <v>93</v>
      </c>
      <c r="D137" s="144" t="s">
        <v>184</v>
      </c>
      <c r="E137" s="145" t="s">
        <v>2144</v>
      </c>
      <c r="F137" s="146" t="s">
        <v>2145</v>
      </c>
      <c r="G137" s="147" t="s">
        <v>1785</v>
      </c>
      <c r="H137" s="148">
        <v>0.5</v>
      </c>
      <c r="I137" s="149"/>
      <c r="J137" s="149">
        <f t="shared" ref="J137:J149" si="0">ROUND(I137*H137,2)</f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 t="shared" ref="P137:P149" si="1">O137*H137</f>
        <v>0</v>
      </c>
      <c r="Q137" s="153">
        <v>1.0000000000000001E-5</v>
      </c>
      <c r="R137" s="153">
        <f t="shared" ref="R137:R149" si="2">Q137*H137</f>
        <v>5.0000000000000004E-6</v>
      </c>
      <c r="S137" s="153">
        <v>0.245</v>
      </c>
      <c r="T137" s="154">
        <f t="shared" ref="T137:T149" si="3">S137*H137</f>
        <v>0.1225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Q137" s="155" t="s">
        <v>245</v>
      </c>
      <c r="AS137" s="155" t="s">
        <v>184</v>
      </c>
      <c r="AT137" s="155" t="s">
        <v>86</v>
      </c>
      <c r="AX137" s="14" t="s">
        <v>182</v>
      </c>
      <c r="BD137" s="156">
        <f t="shared" ref="BD137:BD149" si="4">IF(N137="základná",J137,0)</f>
        <v>0</v>
      </c>
      <c r="BE137" s="156">
        <f t="shared" ref="BE137:BE149" si="5">IF(N137="znížená",J137,0)</f>
        <v>0</v>
      </c>
      <c r="BF137" s="156">
        <f t="shared" ref="BF137:BF149" si="6">IF(N137="zákl. prenesená",J137,0)</f>
        <v>0</v>
      </c>
      <c r="BG137" s="156">
        <f t="shared" ref="BG137:BG149" si="7">IF(N137="zníž. prenesená",J137,0)</f>
        <v>0</v>
      </c>
      <c r="BH137" s="156">
        <f t="shared" ref="BH137:BH149" si="8">IF(N137="nulová",J137,0)</f>
        <v>0</v>
      </c>
      <c r="BI137" s="14" t="s">
        <v>86</v>
      </c>
      <c r="BJ137" s="156">
        <f t="shared" ref="BJ137:BJ149" si="9">ROUND(I137*H137,2)</f>
        <v>0</v>
      </c>
      <c r="BK137" s="14" t="s">
        <v>245</v>
      </c>
      <c r="BL137" s="155" t="s">
        <v>204</v>
      </c>
    </row>
    <row r="138" spans="1:64" s="2" customFormat="1" ht="24" customHeight="1">
      <c r="A138" s="26"/>
      <c r="B138" s="143"/>
      <c r="C138" s="144" t="s">
        <v>188</v>
      </c>
      <c r="D138" s="144" t="s">
        <v>184</v>
      </c>
      <c r="E138" s="145" t="s">
        <v>2146</v>
      </c>
      <c r="F138" s="146" t="s">
        <v>2147</v>
      </c>
      <c r="G138" s="147" t="s">
        <v>1785</v>
      </c>
      <c r="H138" s="148">
        <v>0.5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39</v>
      </c>
      <c r="O138" s="153">
        <v>0</v>
      </c>
      <c r="P138" s="153">
        <f t="shared" si="1"/>
        <v>0</v>
      </c>
      <c r="Q138" s="153">
        <v>1.7000000000000001E-4</v>
      </c>
      <c r="R138" s="153">
        <f t="shared" si="2"/>
        <v>8.5000000000000006E-5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Q138" s="155" t="s">
        <v>245</v>
      </c>
      <c r="AS138" s="155" t="s">
        <v>184</v>
      </c>
      <c r="AT138" s="155" t="s">
        <v>86</v>
      </c>
      <c r="AX138" s="14" t="s">
        <v>182</v>
      </c>
      <c r="BD138" s="156">
        <f t="shared" si="4"/>
        <v>0</v>
      </c>
      <c r="BE138" s="156">
        <f t="shared" si="5"/>
        <v>0</v>
      </c>
      <c r="BF138" s="156">
        <f t="shared" si="6"/>
        <v>0</v>
      </c>
      <c r="BG138" s="156">
        <f t="shared" si="7"/>
        <v>0</v>
      </c>
      <c r="BH138" s="156">
        <f t="shared" si="8"/>
        <v>0</v>
      </c>
      <c r="BI138" s="14" t="s">
        <v>86</v>
      </c>
      <c r="BJ138" s="156">
        <f t="shared" si="9"/>
        <v>0</v>
      </c>
      <c r="BK138" s="14" t="s">
        <v>245</v>
      </c>
      <c r="BL138" s="155" t="s">
        <v>213</v>
      </c>
    </row>
    <row r="139" spans="1:64" s="2" customFormat="1" ht="16.5" customHeight="1">
      <c r="A139" s="26"/>
      <c r="B139" s="143"/>
      <c r="C139" s="157" t="s">
        <v>200</v>
      </c>
      <c r="D139" s="157" t="s">
        <v>246</v>
      </c>
      <c r="E139" s="158" t="s">
        <v>2148</v>
      </c>
      <c r="F139" s="159" t="s">
        <v>2149</v>
      </c>
      <c r="G139" s="160" t="s">
        <v>1797</v>
      </c>
      <c r="H139" s="161">
        <v>0.5</v>
      </c>
      <c r="I139" s="162"/>
      <c r="J139" s="162">
        <f t="shared" si="0"/>
        <v>0</v>
      </c>
      <c r="K139" s="163"/>
      <c r="L139" s="164"/>
      <c r="M139" s="165" t="s">
        <v>1</v>
      </c>
      <c r="N139" s="166" t="s">
        <v>39</v>
      </c>
      <c r="O139" s="153">
        <v>0</v>
      </c>
      <c r="P139" s="153">
        <f t="shared" si="1"/>
        <v>0</v>
      </c>
      <c r="Q139" s="153">
        <v>0.45500000000000002</v>
      </c>
      <c r="R139" s="153">
        <f t="shared" si="2"/>
        <v>0.22750000000000001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Q139" s="155" t="s">
        <v>313</v>
      </c>
      <c r="AS139" s="155" t="s">
        <v>246</v>
      </c>
      <c r="AT139" s="155" t="s">
        <v>86</v>
      </c>
      <c r="AX139" s="14" t="s">
        <v>182</v>
      </c>
      <c r="BD139" s="156">
        <f t="shared" si="4"/>
        <v>0</v>
      </c>
      <c r="BE139" s="156">
        <f t="shared" si="5"/>
        <v>0</v>
      </c>
      <c r="BF139" s="156">
        <f t="shared" si="6"/>
        <v>0</v>
      </c>
      <c r="BG139" s="156">
        <f t="shared" si="7"/>
        <v>0</v>
      </c>
      <c r="BH139" s="156">
        <f t="shared" si="8"/>
        <v>0</v>
      </c>
      <c r="BI139" s="14" t="s">
        <v>86</v>
      </c>
      <c r="BJ139" s="156">
        <f t="shared" si="9"/>
        <v>0</v>
      </c>
      <c r="BK139" s="14" t="s">
        <v>245</v>
      </c>
      <c r="BL139" s="155" t="s">
        <v>221</v>
      </c>
    </row>
    <row r="140" spans="1:64" s="2" customFormat="1" ht="16.5" customHeight="1">
      <c r="A140" s="26"/>
      <c r="B140" s="143"/>
      <c r="C140" s="157" t="s">
        <v>204</v>
      </c>
      <c r="D140" s="157" t="s">
        <v>246</v>
      </c>
      <c r="E140" s="158" t="s">
        <v>2150</v>
      </c>
      <c r="F140" s="159" t="s">
        <v>2151</v>
      </c>
      <c r="G140" s="160" t="s">
        <v>2075</v>
      </c>
      <c r="H140" s="161">
        <v>0.5</v>
      </c>
      <c r="I140" s="162"/>
      <c r="J140" s="162">
        <f t="shared" si="0"/>
        <v>0</v>
      </c>
      <c r="K140" s="163"/>
      <c r="L140" s="164"/>
      <c r="M140" s="165" t="s">
        <v>1</v>
      </c>
      <c r="N140" s="166" t="s">
        <v>39</v>
      </c>
      <c r="O140" s="153">
        <v>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Q140" s="155" t="s">
        <v>313</v>
      </c>
      <c r="AS140" s="155" t="s">
        <v>246</v>
      </c>
      <c r="AT140" s="155" t="s">
        <v>86</v>
      </c>
      <c r="AX140" s="14" t="s">
        <v>182</v>
      </c>
      <c r="BD140" s="156">
        <f t="shared" si="4"/>
        <v>0</v>
      </c>
      <c r="BE140" s="156">
        <f t="shared" si="5"/>
        <v>0</v>
      </c>
      <c r="BF140" s="156">
        <f t="shared" si="6"/>
        <v>0</v>
      </c>
      <c r="BG140" s="156">
        <f t="shared" si="7"/>
        <v>0</v>
      </c>
      <c r="BH140" s="156">
        <f t="shared" si="8"/>
        <v>0</v>
      </c>
      <c r="BI140" s="14" t="s">
        <v>86</v>
      </c>
      <c r="BJ140" s="156">
        <f t="shared" si="9"/>
        <v>0</v>
      </c>
      <c r="BK140" s="14" t="s">
        <v>245</v>
      </c>
      <c r="BL140" s="155" t="s">
        <v>229</v>
      </c>
    </row>
    <row r="141" spans="1:64" s="2" customFormat="1" ht="16.5" customHeight="1">
      <c r="A141" s="26"/>
      <c r="B141" s="143"/>
      <c r="C141" s="157" t="s">
        <v>208</v>
      </c>
      <c r="D141" s="157" t="s">
        <v>246</v>
      </c>
      <c r="E141" s="158" t="s">
        <v>2152</v>
      </c>
      <c r="F141" s="159" t="s">
        <v>2153</v>
      </c>
      <c r="G141" s="160" t="s">
        <v>1797</v>
      </c>
      <c r="H141" s="161">
        <v>0.5</v>
      </c>
      <c r="I141" s="162"/>
      <c r="J141" s="162">
        <f t="shared" si="0"/>
        <v>0</v>
      </c>
      <c r="K141" s="163"/>
      <c r="L141" s="164"/>
      <c r="M141" s="165" t="s">
        <v>1</v>
      </c>
      <c r="N141" s="166" t="s">
        <v>39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Q141" s="155" t="s">
        <v>313</v>
      </c>
      <c r="AS141" s="155" t="s">
        <v>246</v>
      </c>
      <c r="AT141" s="155" t="s">
        <v>86</v>
      </c>
      <c r="AX141" s="14" t="s">
        <v>182</v>
      </c>
      <c r="BD141" s="156">
        <f t="shared" si="4"/>
        <v>0</v>
      </c>
      <c r="BE141" s="156">
        <f t="shared" si="5"/>
        <v>0</v>
      </c>
      <c r="BF141" s="156">
        <f t="shared" si="6"/>
        <v>0</v>
      </c>
      <c r="BG141" s="156">
        <f t="shared" si="7"/>
        <v>0</v>
      </c>
      <c r="BH141" s="156">
        <f t="shared" si="8"/>
        <v>0</v>
      </c>
      <c r="BI141" s="14" t="s">
        <v>86</v>
      </c>
      <c r="BJ141" s="156">
        <f t="shared" si="9"/>
        <v>0</v>
      </c>
      <c r="BK141" s="14" t="s">
        <v>245</v>
      </c>
      <c r="BL141" s="155" t="s">
        <v>237</v>
      </c>
    </row>
    <row r="142" spans="1:64" s="2" customFormat="1" ht="16.5" customHeight="1">
      <c r="A142" s="26"/>
      <c r="B142" s="143"/>
      <c r="C142" s="157" t="s">
        <v>213</v>
      </c>
      <c r="D142" s="157" t="s">
        <v>246</v>
      </c>
      <c r="E142" s="158" t="s">
        <v>2154</v>
      </c>
      <c r="F142" s="159" t="s">
        <v>2155</v>
      </c>
      <c r="G142" s="160" t="s">
        <v>1785</v>
      </c>
      <c r="H142" s="161">
        <v>0.5</v>
      </c>
      <c r="I142" s="162"/>
      <c r="J142" s="162">
        <f t="shared" si="0"/>
        <v>0</v>
      </c>
      <c r="K142" s="163"/>
      <c r="L142" s="164"/>
      <c r="M142" s="165" t="s">
        <v>1</v>
      </c>
      <c r="N142" s="166" t="s">
        <v>39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Q142" s="155" t="s">
        <v>313</v>
      </c>
      <c r="AS142" s="155" t="s">
        <v>246</v>
      </c>
      <c r="AT142" s="155" t="s">
        <v>86</v>
      </c>
      <c r="AX142" s="14" t="s">
        <v>182</v>
      </c>
      <c r="BD142" s="156">
        <f t="shared" si="4"/>
        <v>0</v>
      </c>
      <c r="BE142" s="156">
        <f t="shared" si="5"/>
        <v>0</v>
      </c>
      <c r="BF142" s="156">
        <f t="shared" si="6"/>
        <v>0</v>
      </c>
      <c r="BG142" s="156">
        <f t="shared" si="7"/>
        <v>0</v>
      </c>
      <c r="BH142" s="156">
        <f t="shared" si="8"/>
        <v>0</v>
      </c>
      <c r="BI142" s="14" t="s">
        <v>86</v>
      </c>
      <c r="BJ142" s="156">
        <f t="shared" si="9"/>
        <v>0</v>
      </c>
      <c r="BK142" s="14" t="s">
        <v>245</v>
      </c>
      <c r="BL142" s="155" t="s">
        <v>245</v>
      </c>
    </row>
    <row r="143" spans="1:64" s="2" customFormat="1" ht="16.5" customHeight="1">
      <c r="A143" s="26"/>
      <c r="B143" s="143"/>
      <c r="C143" s="157" t="s">
        <v>217</v>
      </c>
      <c r="D143" s="157" t="s">
        <v>246</v>
      </c>
      <c r="E143" s="158" t="s">
        <v>2156</v>
      </c>
      <c r="F143" s="159" t="s">
        <v>2157</v>
      </c>
      <c r="G143" s="160" t="s">
        <v>1797</v>
      </c>
      <c r="H143" s="161">
        <v>0.5</v>
      </c>
      <c r="I143" s="162"/>
      <c r="J143" s="162">
        <f t="shared" si="0"/>
        <v>0</v>
      </c>
      <c r="K143" s="163"/>
      <c r="L143" s="164"/>
      <c r="M143" s="165" t="s">
        <v>1</v>
      </c>
      <c r="N143" s="166" t="s">
        <v>39</v>
      </c>
      <c r="O143" s="153">
        <v>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Q143" s="155" t="s">
        <v>313</v>
      </c>
      <c r="AS143" s="155" t="s">
        <v>246</v>
      </c>
      <c r="AT143" s="155" t="s">
        <v>86</v>
      </c>
      <c r="AX143" s="14" t="s">
        <v>182</v>
      </c>
      <c r="BD143" s="156">
        <f t="shared" si="4"/>
        <v>0</v>
      </c>
      <c r="BE143" s="156">
        <f t="shared" si="5"/>
        <v>0</v>
      </c>
      <c r="BF143" s="156">
        <f t="shared" si="6"/>
        <v>0</v>
      </c>
      <c r="BG143" s="156">
        <f t="shared" si="7"/>
        <v>0</v>
      </c>
      <c r="BH143" s="156">
        <f t="shared" si="8"/>
        <v>0</v>
      </c>
      <c r="BI143" s="14" t="s">
        <v>86</v>
      </c>
      <c r="BJ143" s="156">
        <f t="shared" si="9"/>
        <v>0</v>
      </c>
      <c r="BK143" s="14" t="s">
        <v>245</v>
      </c>
      <c r="BL143" s="155" t="s">
        <v>255</v>
      </c>
    </row>
    <row r="144" spans="1:64" s="2" customFormat="1" ht="16.5" customHeight="1">
      <c r="A144" s="26"/>
      <c r="B144" s="143"/>
      <c r="C144" s="157" t="s">
        <v>221</v>
      </c>
      <c r="D144" s="157" t="s">
        <v>246</v>
      </c>
      <c r="E144" s="158" t="s">
        <v>2158</v>
      </c>
      <c r="F144" s="159" t="s">
        <v>2159</v>
      </c>
      <c r="G144" s="160" t="s">
        <v>1785</v>
      </c>
      <c r="H144" s="161">
        <v>0.5</v>
      </c>
      <c r="I144" s="162"/>
      <c r="J144" s="162">
        <f t="shared" si="0"/>
        <v>0</v>
      </c>
      <c r="K144" s="163"/>
      <c r="L144" s="164"/>
      <c r="M144" s="165" t="s">
        <v>1</v>
      </c>
      <c r="N144" s="166" t="s">
        <v>39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Q144" s="155" t="s">
        <v>313</v>
      </c>
      <c r="AS144" s="155" t="s">
        <v>246</v>
      </c>
      <c r="AT144" s="155" t="s">
        <v>86</v>
      </c>
      <c r="AX144" s="14" t="s">
        <v>182</v>
      </c>
      <c r="BD144" s="156">
        <f t="shared" si="4"/>
        <v>0</v>
      </c>
      <c r="BE144" s="156">
        <f t="shared" si="5"/>
        <v>0</v>
      </c>
      <c r="BF144" s="156">
        <f t="shared" si="6"/>
        <v>0</v>
      </c>
      <c r="BG144" s="156">
        <f t="shared" si="7"/>
        <v>0</v>
      </c>
      <c r="BH144" s="156">
        <f t="shared" si="8"/>
        <v>0</v>
      </c>
      <c r="BI144" s="14" t="s">
        <v>86</v>
      </c>
      <c r="BJ144" s="156">
        <f t="shared" si="9"/>
        <v>0</v>
      </c>
      <c r="BK144" s="14" t="s">
        <v>245</v>
      </c>
      <c r="BL144" s="155" t="s">
        <v>7</v>
      </c>
    </row>
    <row r="145" spans="1:64" s="2" customFormat="1" ht="16.5" customHeight="1">
      <c r="A145" s="26"/>
      <c r="B145" s="143"/>
      <c r="C145" s="157" t="s">
        <v>225</v>
      </c>
      <c r="D145" s="157" t="s">
        <v>246</v>
      </c>
      <c r="E145" s="158" t="s">
        <v>2160</v>
      </c>
      <c r="F145" s="159" t="s">
        <v>2161</v>
      </c>
      <c r="G145" s="160" t="s">
        <v>2075</v>
      </c>
      <c r="H145" s="161">
        <v>0.5</v>
      </c>
      <c r="I145" s="162"/>
      <c r="J145" s="162">
        <f t="shared" si="0"/>
        <v>0</v>
      </c>
      <c r="K145" s="163"/>
      <c r="L145" s="164"/>
      <c r="M145" s="165" t="s">
        <v>1</v>
      </c>
      <c r="N145" s="166" t="s">
        <v>39</v>
      </c>
      <c r="O145" s="153">
        <v>0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Q145" s="155" t="s">
        <v>313</v>
      </c>
      <c r="AS145" s="155" t="s">
        <v>246</v>
      </c>
      <c r="AT145" s="155" t="s">
        <v>86</v>
      </c>
      <c r="AX145" s="14" t="s">
        <v>182</v>
      </c>
      <c r="BD145" s="156">
        <f t="shared" si="4"/>
        <v>0</v>
      </c>
      <c r="BE145" s="156">
        <f t="shared" si="5"/>
        <v>0</v>
      </c>
      <c r="BF145" s="156">
        <f t="shared" si="6"/>
        <v>0</v>
      </c>
      <c r="BG145" s="156">
        <f t="shared" si="7"/>
        <v>0</v>
      </c>
      <c r="BH145" s="156">
        <f t="shared" si="8"/>
        <v>0</v>
      </c>
      <c r="BI145" s="14" t="s">
        <v>86</v>
      </c>
      <c r="BJ145" s="156">
        <f t="shared" si="9"/>
        <v>0</v>
      </c>
      <c r="BK145" s="14" t="s">
        <v>245</v>
      </c>
      <c r="BL145" s="155" t="s">
        <v>270</v>
      </c>
    </row>
    <row r="146" spans="1:64" s="2" customFormat="1" ht="16.5" customHeight="1">
      <c r="A146" s="26"/>
      <c r="B146" s="143"/>
      <c r="C146" s="157" t="s">
        <v>229</v>
      </c>
      <c r="D146" s="157" t="s">
        <v>246</v>
      </c>
      <c r="E146" s="158" t="s">
        <v>2162</v>
      </c>
      <c r="F146" s="159" t="s">
        <v>2163</v>
      </c>
      <c r="G146" s="160" t="s">
        <v>2075</v>
      </c>
      <c r="H146" s="161">
        <v>0.5</v>
      </c>
      <c r="I146" s="162"/>
      <c r="J146" s="162">
        <f t="shared" si="0"/>
        <v>0</v>
      </c>
      <c r="K146" s="163"/>
      <c r="L146" s="164"/>
      <c r="M146" s="165" t="s">
        <v>1</v>
      </c>
      <c r="N146" s="166" t="s">
        <v>39</v>
      </c>
      <c r="O146" s="153">
        <v>0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Q146" s="155" t="s">
        <v>313</v>
      </c>
      <c r="AS146" s="155" t="s">
        <v>246</v>
      </c>
      <c r="AT146" s="155" t="s">
        <v>86</v>
      </c>
      <c r="AX146" s="14" t="s">
        <v>182</v>
      </c>
      <c r="BD146" s="156">
        <f t="shared" si="4"/>
        <v>0</v>
      </c>
      <c r="BE146" s="156">
        <f t="shared" si="5"/>
        <v>0</v>
      </c>
      <c r="BF146" s="156">
        <f t="shared" si="6"/>
        <v>0</v>
      </c>
      <c r="BG146" s="156">
        <f t="shared" si="7"/>
        <v>0</v>
      </c>
      <c r="BH146" s="156">
        <f t="shared" si="8"/>
        <v>0</v>
      </c>
      <c r="BI146" s="14" t="s">
        <v>86</v>
      </c>
      <c r="BJ146" s="156">
        <f t="shared" si="9"/>
        <v>0</v>
      </c>
      <c r="BK146" s="14" t="s">
        <v>245</v>
      </c>
      <c r="BL146" s="155" t="s">
        <v>278</v>
      </c>
    </row>
    <row r="147" spans="1:64" s="2" customFormat="1" ht="16.5" customHeight="1">
      <c r="A147" s="26"/>
      <c r="B147" s="143"/>
      <c r="C147" s="157" t="s">
        <v>233</v>
      </c>
      <c r="D147" s="157" t="s">
        <v>246</v>
      </c>
      <c r="E147" s="158" t="s">
        <v>2164</v>
      </c>
      <c r="F147" s="159" t="s">
        <v>2165</v>
      </c>
      <c r="G147" s="160" t="s">
        <v>2075</v>
      </c>
      <c r="H147" s="161">
        <v>0.5</v>
      </c>
      <c r="I147" s="162"/>
      <c r="J147" s="162">
        <f t="shared" si="0"/>
        <v>0</v>
      </c>
      <c r="K147" s="163"/>
      <c r="L147" s="164"/>
      <c r="M147" s="165" t="s">
        <v>1</v>
      </c>
      <c r="N147" s="166" t="s">
        <v>39</v>
      </c>
      <c r="O147" s="153">
        <v>0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Q147" s="155" t="s">
        <v>313</v>
      </c>
      <c r="AS147" s="155" t="s">
        <v>246</v>
      </c>
      <c r="AT147" s="155" t="s">
        <v>86</v>
      </c>
      <c r="AX147" s="14" t="s">
        <v>182</v>
      </c>
      <c r="BD147" s="156">
        <f t="shared" si="4"/>
        <v>0</v>
      </c>
      <c r="BE147" s="156">
        <f t="shared" si="5"/>
        <v>0</v>
      </c>
      <c r="BF147" s="156">
        <f t="shared" si="6"/>
        <v>0</v>
      </c>
      <c r="BG147" s="156">
        <f t="shared" si="7"/>
        <v>0</v>
      </c>
      <c r="BH147" s="156">
        <f t="shared" si="8"/>
        <v>0</v>
      </c>
      <c r="BI147" s="14" t="s">
        <v>86</v>
      </c>
      <c r="BJ147" s="156">
        <f t="shared" si="9"/>
        <v>0</v>
      </c>
      <c r="BK147" s="14" t="s">
        <v>245</v>
      </c>
      <c r="BL147" s="155" t="s">
        <v>286</v>
      </c>
    </row>
    <row r="148" spans="1:64" s="2" customFormat="1" ht="16.5" customHeight="1">
      <c r="A148" s="26"/>
      <c r="B148" s="143"/>
      <c r="C148" s="157" t="s">
        <v>237</v>
      </c>
      <c r="D148" s="157" t="s">
        <v>246</v>
      </c>
      <c r="E148" s="158" t="s">
        <v>2166</v>
      </c>
      <c r="F148" s="159" t="s">
        <v>2167</v>
      </c>
      <c r="G148" s="160" t="s">
        <v>1785</v>
      </c>
      <c r="H148" s="161">
        <v>0.5</v>
      </c>
      <c r="I148" s="162"/>
      <c r="J148" s="162">
        <f t="shared" si="0"/>
        <v>0</v>
      </c>
      <c r="K148" s="163"/>
      <c r="L148" s="164"/>
      <c r="M148" s="165" t="s">
        <v>1</v>
      </c>
      <c r="N148" s="166" t="s">
        <v>39</v>
      </c>
      <c r="O148" s="153">
        <v>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Q148" s="155" t="s">
        <v>313</v>
      </c>
      <c r="AS148" s="155" t="s">
        <v>246</v>
      </c>
      <c r="AT148" s="155" t="s">
        <v>86</v>
      </c>
      <c r="AX148" s="14" t="s">
        <v>182</v>
      </c>
      <c r="BD148" s="156">
        <f t="shared" si="4"/>
        <v>0</v>
      </c>
      <c r="BE148" s="156">
        <f t="shared" si="5"/>
        <v>0</v>
      </c>
      <c r="BF148" s="156">
        <f t="shared" si="6"/>
        <v>0</v>
      </c>
      <c r="BG148" s="156">
        <f t="shared" si="7"/>
        <v>0</v>
      </c>
      <c r="BH148" s="156">
        <f t="shared" si="8"/>
        <v>0</v>
      </c>
      <c r="BI148" s="14" t="s">
        <v>86</v>
      </c>
      <c r="BJ148" s="156">
        <f t="shared" si="9"/>
        <v>0</v>
      </c>
      <c r="BK148" s="14" t="s">
        <v>245</v>
      </c>
      <c r="BL148" s="155" t="s">
        <v>296</v>
      </c>
    </row>
    <row r="149" spans="1:64" s="2" customFormat="1" ht="16.5" customHeight="1">
      <c r="A149" s="26"/>
      <c r="B149" s="143"/>
      <c r="C149" s="144" t="s">
        <v>241</v>
      </c>
      <c r="D149" s="144" t="s">
        <v>184</v>
      </c>
      <c r="E149" s="145" t="s">
        <v>2168</v>
      </c>
      <c r="F149" s="146" t="s">
        <v>2169</v>
      </c>
      <c r="G149" s="147" t="s">
        <v>1785</v>
      </c>
      <c r="H149" s="148">
        <v>0.5</v>
      </c>
      <c r="I149" s="149"/>
      <c r="J149" s="149">
        <f t="shared" si="0"/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 t="shared" si="1"/>
        <v>0</v>
      </c>
      <c r="Q149" s="153">
        <v>1.7000000000000001E-4</v>
      </c>
      <c r="R149" s="153">
        <f t="shared" si="2"/>
        <v>8.5000000000000006E-5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Q149" s="155" t="s">
        <v>245</v>
      </c>
      <c r="AS149" s="155" t="s">
        <v>184</v>
      </c>
      <c r="AT149" s="155" t="s">
        <v>86</v>
      </c>
      <c r="AX149" s="14" t="s">
        <v>182</v>
      </c>
      <c r="BD149" s="156">
        <f t="shared" si="4"/>
        <v>0</v>
      </c>
      <c r="BE149" s="156">
        <f t="shared" si="5"/>
        <v>0</v>
      </c>
      <c r="BF149" s="156">
        <f t="shared" si="6"/>
        <v>0</v>
      </c>
      <c r="BG149" s="156">
        <f t="shared" si="7"/>
        <v>0</v>
      </c>
      <c r="BH149" s="156">
        <f t="shared" si="8"/>
        <v>0</v>
      </c>
      <c r="BI149" s="14" t="s">
        <v>86</v>
      </c>
      <c r="BJ149" s="156">
        <f t="shared" si="9"/>
        <v>0</v>
      </c>
      <c r="BK149" s="14" t="s">
        <v>245</v>
      </c>
      <c r="BL149" s="155" t="s">
        <v>305</v>
      </c>
    </row>
    <row r="150" spans="1:64" s="12" customFormat="1" ht="22.9" customHeight="1">
      <c r="B150" s="131"/>
      <c r="D150" s="132" t="s">
        <v>72</v>
      </c>
      <c r="E150" s="141" t="s">
        <v>1791</v>
      </c>
      <c r="F150" s="141" t="s">
        <v>1792</v>
      </c>
      <c r="J150" s="142">
        <f>BJ150</f>
        <v>0</v>
      </c>
      <c r="L150" s="131"/>
      <c r="M150" s="135"/>
      <c r="N150" s="136"/>
      <c r="O150" s="136"/>
      <c r="P150" s="137">
        <f>P151</f>
        <v>0</v>
      </c>
      <c r="Q150" s="136"/>
      <c r="R150" s="137">
        <f>R151</f>
        <v>2.3820000000000001E-2</v>
      </c>
      <c r="S150" s="136"/>
      <c r="T150" s="138">
        <f>T151</f>
        <v>0</v>
      </c>
      <c r="AQ150" s="132" t="s">
        <v>86</v>
      </c>
      <c r="AS150" s="139" t="s">
        <v>72</v>
      </c>
      <c r="AT150" s="139" t="s">
        <v>80</v>
      </c>
      <c r="AX150" s="132" t="s">
        <v>182</v>
      </c>
      <c r="BJ150" s="140">
        <f>BJ151</f>
        <v>0</v>
      </c>
    </row>
    <row r="151" spans="1:64" s="2" customFormat="1" ht="16.5" customHeight="1">
      <c r="A151" s="26"/>
      <c r="B151" s="143"/>
      <c r="C151" s="144" t="s">
        <v>245</v>
      </c>
      <c r="D151" s="144" t="s">
        <v>184</v>
      </c>
      <c r="E151" s="145" t="s">
        <v>2170</v>
      </c>
      <c r="F151" s="146" t="s">
        <v>2171</v>
      </c>
      <c r="G151" s="147" t="s">
        <v>1785</v>
      </c>
      <c r="H151" s="148">
        <v>0.5</v>
      </c>
      <c r="I151" s="149"/>
      <c r="J151" s="149">
        <f>ROUND(I151*H151,2)</f>
        <v>0</v>
      </c>
      <c r="K151" s="150"/>
      <c r="L151" s="27"/>
      <c r="M151" s="151" t="s">
        <v>1</v>
      </c>
      <c r="N151" s="152" t="s">
        <v>39</v>
      </c>
      <c r="O151" s="153">
        <v>0</v>
      </c>
      <c r="P151" s="153">
        <f>O151*H151</f>
        <v>0</v>
      </c>
      <c r="Q151" s="153">
        <v>4.7640000000000002E-2</v>
      </c>
      <c r="R151" s="153">
        <f>Q151*H151</f>
        <v>2.3820000000000001E-2</v>
      </c>
      <c r="S151" s="153">
        <v>0</v>
      </c>
      <c r="T151" s="154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Q151" s="155" t="s">
        <v>245</v>
      </c>
      <c r="AS151" s="155" t="s">
        <v>184</v>
      </c>
      <c r="AT151" s="155" t="s">
        <v>86</v>
      </c>
      <c r="AX151" s="14" t="s">
        <v>182</v>
      </c>
      <c r="BD151" s="156">
        <f>IF(N151="základná",J151,0)</f>
        <v>0</v>
      </c>
      <c r="BE151" s="156">
        <f>IF(N151="znížená",J151,0)</f>
        <v>0</v>
      </c>
      <c r="BF151" s="156">
        <f>IF(N151="zákl. prenesená",J151,0)</f>
        <v>0</v>
      </c>
      <c r="BG151" s="156">
        <f>IF(N151="zníž. prenesená",J151,0)</f>
        <v>0</v>
      </c>
      <c r="BH151" s="156">
        <f>IF(N151="nulová",J151,0)</f>
        <v>0</v>
      </c>
      <c r="BI151" s="14" t="s">
        <v>86</v>
      </c>
      <c r="BJ151" s="156">
        <f>ROUND(I151*H151,2)</f>
        <v>0</v>
      </c>
      <c r="BK151" s="14" t="s">
        <v>245</v>
      </c>
      <c r="BL151" s="155" t="s">
        <v>313</v>
      </c>
    </row>
    <row r="152" spans="1:64" s="12" customFormat="1" ht="22.9" customHeight="1">
      <c r="B152" s="131"/>
      <c r="D152" s="132" t="s">
        <v>72</v>
      </c>
      <c r="E152" s="141" t="s">
        <v>1800</v>
      </c>
      <c r="F152" s="141" t="s">
        <v>1801</v>
      </c>
      <c r="J152" s="142">
        <f>BJ152</f>
        <v>0</v>
      </c>
      <c r="L152" s="131"/>
      <c r="M152" s="135"/>
      <c r="N152" s="136"/>
      <c r="O152" s="136"/>
      <c r="P152" s="137">
        <f>SUM(P153:P155)</f>
        <v>0</v>
      </c>
      <c r="Q152" s="136"/>
      <c r="R152" s="137">
        <f>SUM(R153:R155)</f>
        <v>1.52E-2</v>
      </c>
      <c r="S152" s="136"/>
      <c r="T152" s="138">
        <f>SUM(T153:T155)</f>
        <v>0</v>
      </c>
      <c r="AQ152" s="132" t="s">
        <v>86</v>
      </c>
      <c r="AS152" s="139" t="s">
        <v>72</v>
      </c>
      <c r="AT152" s="139" t="s">
        <v>80</v>
      </c>
      <c r="AX152" s="132" t="s">
        <v>182</v>
      </c>
      <c r="BJ152" s="140">
        <f>SUM(BJ153:BJ155)</f>
        <v>0</v>
      </c>
    </row>
    <row r="153" spans="1:64" s="2" customFormat="1" ht="24" customHeight="1">
      <c r="A153" s="26"/>
      <c r="B153" s="143"/>
      <c r="C153" s="144" t="s">
        <v>251</v>
      </c>
      <c r="D153" s="144" t="s">
        <v>184</v>
      </c>
      <c r="E153" s="145" t="s">
        <v>2172</v>
      </c>
      <c r="F153" s="146" t="s">
        <v>2173</v>
      </c>
      <c r="G153" s="147" t="s">
        <v>198</v>
      </c>
      <c r="H153" s="148">
        <v>2.5</v>
      </c>
      <c r="I153" s="149"/>
      <c r="J153" s="149">
        <f>ROUND(I153*H153,2)</f>
        <v>0</v>
      </c>
      <c r="K153" s="150"/>
      <c r="L153" s="27"/>
      <c r="M153" s="151" t="s">
        <v>1</v>
      </c>
      <c r="N153" s="152" t="s">
        <v>39</v>
      </c>
      <c r="O153" s="153">
        <v>0</v>
      </c>
      <c r="P153" s="153">
        <f>O153*H153</f>
        <v>0</v>
      </c>
      <c r="Q153" s="153">
        <v>2.96E-3</v>
      </c>
      <c r="R153" s="153">
        <f>Q153*H153</f>
        <v>7.4000000000000003E-3</v>
      </c>
      <c r="S153" s="153">
        <v>0</v>
      </c>
      <c r="T153" s="154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Q153" s="155" t="s">
        <v>245</v>
      </c>
      <c r="AS153" s="155" t="s">
        <v>184</v>
      </c>
      <c r="AT153" s="155" t="s">
        <v>86</v>
      </c>
      <c r="AX153" s="14" t="s">
        <v>182</v>
      </c>
      <c r="BD153" s="156">
        <f>IF(N153="základná",J153,0)</f>
        <v>0</v>
      </c>
      <c r="BE153" s="156">
        <f>IF(N153="znížená",J153,0)</f>
        <v>0</v>
      </c>
      <c r="BF153" s="156">
        <f>IF(N153="zákl. prenesená",J153,0)</f>
        <v>0</v>
      </c>
      <c r="BG153" s="156">
        <f>IF(N153="zníž. prenesená",J153,0)</f>
        <v>0</v>
      </c>
      <c r="BH153" s="156">
        <f>IF(N153="nulová",J153,0)</f>
        <v>0</v>
      </c>
      <c r="BI153" s="14" t="s">
        <v>86</v>
      </c>
      <c r="BJ153" s="156">
        <f>ROUND(I153*H153,2)</f>
        <v>0</v>
      </c>
      <c r="BK153" s="14" t="s">
        <v>245</v>
      </c>
      <c r="BL153" s="155" t="s">
        <v>321</v>
      </c>
    </row>
    <row r="154" spans="1:64" s="2" customFormat="1" ht="24" customHeight="1">
      <c r="A154" s="26"/>
      <c r="B154" s="143"/>
      <c r="C154" s="144" t="s">
        <v>255</v>
      </c>
      <c r="D154" s="144" t="s">
        <v>184</v>
      </c>
      <c r="E154" s="145" t="s">
        <v>2174</v>
      </c>
      <c r="F154" s="146" t="s">
        <v>2175</v>
      </c>
      <c r="G154" s="147" t="s">
        <v>198</v>
      </c>
      <c r="H154" s="148">
        <v>2</v>
      </c>
      <c r="I154" s="149"/>
      <c r="J154" s="149">
        <f>ROUND(I154*H154,2)</f>
        <v>0</v>
      </c>
      <c r="K154" s="150"/>
      <c r="L154" s="27"/>
      <c r="M154" s="151" t="s">
        <v>1</v>
      </c>
      <c r="N154" s="152" t="s">
        <v>39</v>
      </c>
      <c r="O154" s="153">
        <v>0</v>
      </c>
      <c r="P154" s="153">
        <f>O154*H154</f>
        <v>0</v>
      </c>
      <c r="Q154" s="153">
        <v>3.8999999999999998E-3</v>
      </c>
      <c r="R154" s="153">
        <f>Q154*H154</f>
        <v>7.7999999999999996E-3</v>
      </c>
      <c r="S154" s="153">
        <v>0</v>
      </c>
      <c r="T154" s="154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Q154" s="155" t="s">
        <v>245</v>
      </c>
      <c r="AS154" s="155" t="s">
        <v>184</v>
      </c>
      <c r="AT154" s="155" t="s">
        <v>86</v>
      </c>
      <c r="AX154" s="14" t="s">
        <v>182</v>
      </c>
      <c r="BD154" s="156">
        <f>IF(N154="základná",J154,0)</f>
        <v>0</v>
      </c>
      <c r="BE154" s="156">
        <f>IF(N154="znížená",J154,0)</f>
        <v>0</v>
      </c>
      <c r="BF154" s="156">
        <f>IF(N154="zákl. prenesená",J154,0)</f>
        <v>0</v>
      </c>
      <c r="BG154" s="156">
        <f>IF(N154="zníž. prenesená",J154,0)</f>
        <v>0</v>
      </c>
      <c r="BH154" s="156">
        <f>IF(N154="nulová",J154,0)</f>
        <v>0</v>
      </c>
      <c r="BI154" s="14" t="s">
        <v>86</v>
      </c>
      <c r="BJ154" s="156">
        <f>ROUND(I154*H154,2)</f>
        <v>0</v>
      </c>
      <c r="BK154" s="14" t="s">
        <v>245</v>
      </c>
      <c r="BL154" s="155" t="s">
        <v>329</v>
      </c>
    </row>
    <row r="155" spans="1:64" s="2" customFormat="1" ht="24" customHeight="1">
      <c r="A155" s="26"/>
      <c r="B155" s="143"/>
      <c r="C155" s="144" t="s">
        <v>259</v>
      </c>
      <c r="D155" s="144" t="s">
        <v>184</v>
      </c>
      <c r="E155" s="145" t="s">
        <v>2176</v>
      </c>
      <c r="F155" s="146" t="s">
        <v>2177</v>
      </c>
      <c r="G155" s="147" t="s">
        <v>198</v>
      </c>
      <c r="H155" s="148">
        <v>4.5</v>
      </c>
      <c r="I155" s="149"/>
      <c r="J155" s="149">
        <f>ROUND(I155*H155,2)</f>
        <v>0</v>
      </c>
      <c r="K155" s="150"/>
      <c r="L155" s="27"/>
      <c r="M155" s="151" t="s">
        <v>1</v>
      </c>
      <c r="N155" s="152" t="s">
        <v>39</v>
      </c>
      <c r="O155" s="153">
        <v>0</v>
      </c>
      <c r="P155" s="153">
        <f>O155*H155</f>
        <v>0</v>
      </c>
      <c r="Q155" s="153">
        <v>0</v>
      </c>
      <c r="R155" s="153">
        <f>Q155*H155</f>
        <v>0</v>
      </c>
      <c r="S155" s="153">
        <v>0</v>
      </c>
      <c r="T155" s="154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Q155" s="155" t="s">
        <v>245</v>
      </c>
      <c r="AS155" s="155" t="s">
        <v>184</v>
      </c>
      <c r="AT155" s="155" t="s">
        <v>86</v>
      </c>
      <c r="AX155" s="14" t="s">
        <v>182</v>
      </c>
      <c r="BD155" s="156">
        <f>IF(N155="základná",J155,0)</f>
        <v>0</v>
      </c>
      <c r="BE155" s="156">
        <f>IF(N155="znížená",J155,0)</f>
        <v>0</v>
      </c>
      <c r="BF155" s="156">
        <f>IF(N155="zákl. prenesená",J155,0)</f>
        <v>0</v>
      </c>
      <c r="BG155" s="156">
        <f>IF(N155="zníž. prenesená",J155,0)</f>
        <v>0</v>
      </c>
      <c r="BH155" s="156">
        <f>IF(N155="nulová",J155,0)</f>
        <v>0</v>
      </c>
      <c r="BI155" s="14" t="s">
        <v>86</v>
      </c>
      <c r="BJ155" s="156">
        <f>ROUND(I155*H155,2)</f>
        <v>0</v>
      </c>
      <c r="BK155" s="14" t="s">
        <v>245</v>
      </c>
      <c r="BL155" s="155" t="s">
        <v>337</v>
      </c>
    </row>
    <row r="156" spans="1:64" s="12" customFormat="1" ht="22.9" customHeight="1">
      <c r="B156" s="131"/>
      <c r="D156" s="132" t="s">
        <v>72</v>
      </c>
      <c r="E156" s="141" t="s">
        <v>1820</v>
      </c>
      <c r="F156" s="141" t="s">
        <v>1821</v>
      </c>
      <c r="J156" s="142">
        <f>BJ156</f>
        <v>0</v>
      </c>
      <c r="L156" s="131"/>
      <c r="M156" s="135"/>
      <c r="N156" s="136"/>
      <c r="O156" s="136"/>
      <c r="P156" s="137">
        <f>SUM(P157:P165)</f>
        <v>0</v>
      </c>
      <c r="Q156" s="136"/>
      <c r="R156" s="137">
        <f>SUM(R157:R165)</f>
        <v>5.0250000000000008E-3</v>
      </c>
      <c r="S156" s="136"/>
      <c r="T156" s="138">
        <f>SUM(T157:T165)</f>
        <v>0</v>
      </c>
      <c r="AQ156" s="132" t="s">
        <v>86</v>
      </c>
      <c r="AS156" s="139" t="s">
        <v>72</v>
      </c>
      <c r="AT156" s="139" t="s">
        <v>80</v>
      </c>
      <c r="AX156" s="132" t="s">
        <v>182</v>
      </c>
      <c r="BJ156" s="140">
        <f>SUM(BJ157:BJ165)</f>
        <v>0</v>
      </c>
    </row>
    <row r="157" spans="1:64" s="2" customFormat="1" ht="24" customHeight="1">
      <c r="A157" s="26"/>
      <c r="B157" s="143"/>
      <c r="C157" s="144" t="s">
        <v>7</v>
      </c>
      <c r="D157" s="144" t="s">
        <v>184</v>
      </c>
      <c r="E157" s="145" t="s">
        <v>2178</v>
      </c>
      <c r="F157" s="146" t="s">
        <v>2179</v>
      </c>
      <c r="G157" s="147" t="s">
        <v>1797</v>
      </c>
      <c r="H157" s="148">
        <v>3</v>
      </c>
      <c r="I157" s="149"/>
      <c r="J157" s="149">
        <f t="shared" ref="J157:J165" si="10">ROUND(I157*H157,2)</f>
        <v>0</v>
      </c>
      <c r="K157" s="150"/>
      <c r="L157" s="27"/>
      <c r="M157" s="151" t="s">
        <v>1</v>
      </c>
      <c r="N157" s="152" t="s">
        <v>39</v>
      </c>
      <c r="O157" s="153">
        <v>0</v>
      </c>
      <c r="P157" s="153">
        <f t="shared" ref="P157:P165" si="11">O157*H157</f>
        <v>0</v>
      </c>
      <c r="Q157" s="153">
        <v>2.4000000000000001E-4</v>
      </c>
      <c r="R157" s="153">
        <f t="shared" ref="R157:R165" si="12">Q157*H157</f>
        <v>7.2000000000000005E-4</v>
      </c>
      <c r="S157" s="153">
        <v>0</v>
      </c>
      <c r="T157" s="154">
        <f t="shared" ref="T157:T165" si="13"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Q157" s="155" t="s">
        <v>245</v>
      </c>
      <c r="AS157" s="155" t="s">
        <v>184</v>
      </c>
      <c r="AT157" s="155" t="s">
        <v>86</v>
      </c>
      <c r="AX157" s="14" t="s">
        <v>182</v>
      </c>
      <c r="BD157" s="156">
        <f t="shared" ref="BD157:BD165" si="14">IF(N157="základná",J157,0)</f>
        <v>0</v>
      </c>
      <c r="BE157" s="156">
        <f t="shared" ref="BE157:BE165" si="15">IF(N157="znížená",J157,0)</f>
        <v>0</v>
      </c>
      <c r="BF157" s="156">
        <f t="shared" ref="BF157:BF165" si="16">IF(N157="zákl. prenesená",J157,0)</f>
        <v>0</v>
      </c>
      <c r="BG157" s="156">
        <f t="shared" ref="BG157:BG165" si="17">IF(N157="zníž. prenesená",J157,0)</f>
        <v>0</v>
      </c>
      <c r="BH157" s="156">
        <f t="shared" ref="BH157:BH165" si="18">IF(N157="nulová",J157,0)</f>
        <v>0</v>
      </c>
      <c r="BI157" s="14" t="s">
        <v>86</v>
      </c>
      <c r="BJ157" s="156">
        <f t="shared" ref="BJ157:BJ165" si="19">ROUND(I157*H157,2)</f>
        <v>0</v>
      </c>
      <c r="BK157" s="14" t="s">
        <v>245</v>
      </c>
      <c r="BL157" s="155" t="s">
        <v>345</v>
      </c>
    </row>
    <row r="158" spans="1:64" s="2" customFormat="1" ht="16.5" customHeight="1">
      <c r="A158" s="26"/>
      <c r="B158" s="143"/>
      <c r="C158" s="144" t="s">
        <v>266</v>
      </c>
      <c r="D158" s="144" t="s">
        <v>184</v>
      </c>
      <c r="E158" s="145" t="s">
        <v>2180</v>
      </c>
      <c r="F158" s="146" t="s">
        <v>2181</v>
      </c>
      <c r="G158" s="147" t="s">
        <v>1797</v>
      </c>
      <c r="H158" s="148">
        <v>0.5</v>
      </c>
      <c r="I158" s="149"/>
      <c r="J158" s="149">
        <f t="shared" si="10"/>
        <v>0</v>
      </c>
      <c r="K158" s="150"/>
      <c r="L158" s="27"/>
      <c r="M158" s="151" t="s">
        <v>1</v>
      </c>
      <c r="N158" s="152" t="s">
        <v>39</v>
      </c>
      <c r="O158" s="153">
        <v>0</v>
      </c>
      <c r="P158" s="153">
        <f t="shared" si="11"/>
        <v>0</v>
      </c>
      <c r="Q158" s="153">
        <v>6.4000000000000005E-4</v>
      </c>
      <c r="R158" s="153">
        <f t="shared" si="12"/>
        <v>3.2000000000000003E-4</v>
      </c>
      <c r="S158" s="153">
        <v>0</v>
      </c>
      <c r="T158" s="154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Q158" s="155" t="s">
        <v>245</v>
      </c>
      <c r="AS158" s="155" t="s">
        <v>184</v>
      </c>
      <c r="AT158" s="155" t="s">
        <v>86</v>
      </c>
      <c r="AX158" s="14" t="s">
        <v>182</v>
      </c>
      <c r="BD158" s="156">
        <f t="shared" si="14"/>
        <v>0</v>
      </c>
      <c r="BE158" s="156">
        <f t="shared" si="15"/>
        <v>0</v>
      </c>
      <c r="BF158" s="156">
        <f t="shared" si="16"/>
        <v>0</v>
      </c>
      <c r="BG158" s="156">
        <f t="shared" si="17"/>
        <v>0</v>
      </c>
      <c r="BH158" s="156">
        <f t="shared" si="18"/>
        <v>0</v>
      </c>
      <c r="BI158" s="14" t="s">
        <v>86</v>
      </c>
      <c r="BJ158" s="156">
        <f t="shared" si="19"/>
        <v>0</v>
      </c>
      <c r="BK158" s="14" t="s">
        <v>245</v>
      </c>
      <c r="BL158" s="155" t="s">
        <v>353</v>
      </c>
    </row>
    <row r="159" spans="1:64" s="2" customFormat="1" ht="16.5" customHeight="1">
      <c r="A159" s="26"/>
      <c r="B159" s="143"/>
      <c r="C159" s="144" t="s">
        <v>270</v>
      </c>
      <c r="D159" s="144" t="s">
        <v>184</v>
      </c>
      <c r="E159" s="145" t="s">
        <v>2182</v>
      </c>
      <c r="F159" s="146" t="s">
        <v>2183</v>
      </c>
      <c r="G159" s="147" t="s">
        <v>1797</v>
      </c>
      <c r="H159" s="148">
        <v>0.5</v>
      </c>
      <c r="I159" s="149"/>
      <c r="J159" s="149">
        <f t="shared" si="10"/>
        <v>0</v>
      </c>
      <c r="K159" s="150"/>
      <c r="L159" s="27"/>
      <c r="M159" s="151" t="s">
        <v>1</v>
      </c>
      <c r="N159" s="152" t="s">
        <v>39</v>
      </c>
      <c r="O159" s="153">
        <v>0</v>
      </c>
      <c r="P159" s="153">
        <f t="shared" si="11"/>
        <v>0</v>
      </c>
      <c r="Q159" s="153">
        <v>1E-3</v>
      </c>
      <c r="R159" s="153">
        <f t="shared" si="12"/>
        <v>5.0000000000000001E-4</v>
      </c>
      <c r="S159" s="153">
        <v>0</v>
      </c>
      <c r="T159" s="154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Q159" s="155" t="s">
        <v>245</v>
      </c>
      <c r="AS159" s="155" t="s">
        <v>184</v>
      </c>
      <c r="AT159" s="155" t="s">
        <v>86</v>
      </c>
      <c r="AX159" s="14" t="s">
        <v>182</v>
      </c>
      <c r="BD159" s="156">
        <f t="shared" si="14"/>
        <v>0</v>
      </c>
      <c r="BE159" s="156">
        <f t="shared" si="15"/>
        <v>0</v>
      </c>
      <c r="BF159" s="156">
        <f t="shared" si="16"/>
        <v>0</v>
      </c>
      <c r="BG159" s="156">
        <f t="shared" si="17"/>
        <v>0</v>
      </c>
      <c r="BH159" s="156">
        <f t="shared" si="18"/>
        <v>0</v>
      </c>
      <c r="BI159" s="14" t="s">
        <v>86</v>
      </c>
      <c r="BJ159" s="156">
        <f t="shared" si="19"/>
        <v>0</v>
      </c>
      <c r="BK159" s="14" t="s">
        <v>245</v>
      </c>
      <c r="BL159" s="155" t="s">
        <v>361</v>
      </c>
    </row>
    <row r="160" spans="1:64" s="2" customFormat="1" ht="16.5" customHeight="1">
      <c r="A160" s="26"/>
      <c r="B160" s="143"/>
      <c r="C160" s="144" t="s">
        <v>274</v>
      </c>
      <c r="D160" s="144" t="s">
        <v>184</v>
      </c>
      <c r="E160" s="145" t="s">
        <v>1832</v>
      </c>
      <c r="F160" s="146" t="s">
        <v>1833</v>
      </c>
      <c r="G160" s="147" t="s">
        <v>1797</v>
      </c>
      <c r="H160" s="148">
        <v>2</v>
      </c>
      <c r="I160" s="149"/>
      <c r="J160" s="149">
        <f t="shared" si="10"/>
        <v>0</v>
      </c>
      <c r="K160" s="150"/>
      <c r="L160" s="27"/>
      <c r="M160" s="151" t="s">
        <v>1</v>
      </c>
      <c r="N160" s="152" t="s">
        <v>39</v>
      </c>
      <c r="O160" s="153">
        <v>0</v>
      </c>
      <c r="P160" s="153">
        <f t="shared" si="11"/>
        <v>0</v>
      </c>
      <c r="Q160" s="153">
        <v>4.6000000000000001E-4</v>
      </c>
      <c r="R160" s="153">
        <f t="shared" si="12"/>
        <v>9.2000000000000003E-4</v>
      </c>
      <c r="S160" s="153">
        <v>0</v>
      </c>
      <c r="T160" s="154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Q160" s="155" t="s">
        <v>245</v>
      </c>
      <c r="AS160" s="155" t="s">
        <v>184</v>
      </c>
      <c r="AT160" s="155" t="s">
        <v>86</v>
      </c>
      <c r="AX160" s="14" t="s">
        <v>182</v>
      </c>
      <c r="BD160" s="156">
        <f t="shared" si="14"/>
        <v>0</v>
      </c>
      <c r="BE160" s="156">
        <f t="shared" si="15"/>
        <v>0</v>
      </c>
      <c r="BF160" s="156">
        <f t="shared" si="16"/>
        <v>0</v>
      </c>
      <c r="BG160" s="156">
        <f t="shared" si="17"/>
        <v>0</v>
      </c>
      <c r="BH160" s="156">
        <f t="shared" si="18"/>
        <v>0</v>
      </c>
      <c r="BI160" s="14" t="s">
        <v>86</v>
      </c>
      <c r="BJ160" s="156">
        <f t="shared" si="19"/>
        <v>0</v>
      </c>
      <c r="BK160" s="14" t="s">
        <v>245</v>
      </c>
      <c r="BL160" s="155" t="s">
        <v>369</v>
      </c>
    </row>
    <row r="161" spans="1:64" s="2" customFormat="1" ht="16.5" customHeight="1">
      <c r="A161" s="26"/>
      <c r="B161" s="143"/>
      <c r="C161" s="144" t="s">
        <v>278</v>
      </c>
      <c r="D161" s="144" t="s">
        <v>184</v>
      </c>
      <c r="E161" s="145" t="s">
        <v>2184</v>
      </c>
      <c r="F161" s="146" t="s">
        <v>2185</v>
      </c>
      <c r="G161" s="147" t="s">
        <v>1797</v>
      </c>
      <c r="H161" s="148">
        <v>0.5</v>
      </c>
      <c r="I161" s="149"/>
      <c r="J161" s="149">
        <f t="shared" si="10"/>
        <v>0</v>
      </c>
      <c r="K161" s="150"/>
      <c r="L161" s="27"/>
      <c r="M161" s="151" t="s">
        <v>1</v>
      </c>
      <c r="N161" s="152" t="s">
        <v>39</v>
      </c>
      <c r="O161" s="153">
        <v>0</v>
      </c>
      <c r="P161" s="153">
        <f t="shared" si="11"/>
        <v>0</v>
      </c>
      <c r="Q161" s="153">
        <v>4.0000000000000003E-5</v>
      </c>
      <c r="R161" s="153">
        <f t="shared" si="12"/>
        <v>2.0000000000000002E-5</v>
      </c>
      <c r="S161" s="153">
        <v>0</v>
      </c>
      <c r="T161" s="154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Q161" s="155" t="s">
        <v>245</v>
      </c>
      <c r="AS161" s="155" t="s">
        <v>184</v>
      </c>
      <c r="AT161" s="155" t="s">
        <v>86</v>
      </c>
      <c r="AX161" s="14" t="s">
        <v>182</v>
      </c>
      <c r="BD161" s="156">
        <f t="shared" si="14"/>
        <v>0</v>
      </c>
      <c r="BE161" s="156">
        <f t="shared" si="15"/>
        <v>0</v>
      </c>
      <c r="BF161" s="156">
        <f t="shared" si="16"/>
        <v>0</v>
      </c>
      <c r="BG161" s="156">
        <f t="shared" si="17"/>
        <v>0</v>
      </c>
      <c r="BH161" s="156">
        <f t="shared" si="18"/>
        <v>0</v>
      </c>
      <c r="BI161" s="14" t="s">
        <v>86</v>
      </c>
      <c r="BJ161" s="156">
        <f t="shared" si="19"/>
        <v>0</v>
      </c>
      <c r="BK161" s="14" t="s">
        <v>245</v>
      </c>
      <c r="BL161" s="155" t="s">
        <v>377</v>
      </c>
    </row>
    <row r="162" spans="1:64" s="2" customFormat="1" ht="24" customHeight="1">
      <c r="A162" s="26"/>
      <c r="B162" s="143"/>
      <c r="C162" s="144" t="s">
        <v>282</v>
      </c>
      <c r="D162" s="144" t="s">
        <v>184</v>
      </c>
      <c r="E162" s="145" t="s">
        <v>2186</v>
      </c>
      <c r="F162" s="146" t="s">
        <v>2187</v>
      </c>
      <c r="G162" s="147" t="s">
        <v>1797</v>
      </c>
      <c r="H162" s="148">
        <v>1.5</v>
      </c>
      <c r="I162" s="149"/>
      <c r="J162" s="149">
        <f t="shared" si="10"/>
        <v>0</v>
      </c>
      <c r="K162" s="150"/>
      <c r="L162" s="27"/>
      <c r="M162" s="151" t="s">
        <v>1</v>
      </c>
      <c r="N162" s="152" t="s">
        <v>39</v>
      </c>
      <c r="O162" s="153">
        <v>0</v>
      </c>
      <c r="P162" s="153">
        <f t="shared" si="11"/>
        <v>0</v>
      </c>
      <c r="Q162" s="153">
        <v>7.9000000000000001E-4</v>
      </c>
      <c r="R162" s="153">
        <f t="shared" si="12"/>
        <v>1.1850000000000001E-3</v>
      </c>
      <c r="S162" s="153">
        <v>0</v>
      </c>
      <c r="T162" s="154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Q162" s="155" t="s">
        <v>245</v>
      </c>
      <c r="AS162" s="155" t="s">
        <v>184</v>
      </c>
      <c r="AT162" s="155" t="s">
        <v>86</v>
      </c>
      <c r="AX162" s="14" t="s">
        <v>182</v>
      </c>
      <c r="BD162" s="156">
        <f t="shared" si="14"/>
        <v>0</v>
      </c>
      <c r="BE162" s="156">
        <f t="shared" si="15"/>
        <v>0</v>
      </c>
      <c r="BF162" s="156">
        <f t="shared" si="16"/>
        <v>0</v>
      </c>
      <c r="BG162" s="156">
        <f t="shared" si="17"/>
        <v>0</v>
      </c>
      <c r="BH162" s="156">
        <f t="shared" si="18"/>
        <v>0</v>
      </c>
      <c r="BI162" s="14" t="s">
        <v>86</v>
      </c>
      <c r="BJ162" s="156">
        <f t="shared" si="19"/>
        <v>0</v>
      </c>
      <c r="BK162" s="14" t="s">
        <v>245</v>
      </c>
      <c r="BL162" s="155" t="s">
        <v>385</v>
      </c>
    </row>
    <row r="163" spans="1:64" s="2" customFormat="1" ht="16.5" customHeight="1">
      <c r="A163" s="26"/>
      <c r="B163" s="143"/>
      <c r="C163" s="144" t="s">
        <v>286</v>
      </c>
      <c r="D163" s="144" t="s">
        <v>184</v>
      </c>
      <c r="E163" s="145" t="s">
        <v>2188</v>
      </c>
      <c r="F163" s="146" t="s">
        <v>2189</v>
      </c>
      <c r="G163" s="147" t="s">
        <v>1797</v>
      </c>
      <c r="H163" s="148">
        <v>0.5</v>
      </c>
      <c r="I163" s="149"/>
      <c r="J163" s="149">
        <f t="shared" si="10"/>
        <v>0</v>
      </c>
      <c r="K163" s="150"/>
      <c r="L163" s="27"/>
      <c r="M163" s="151" t="s">
        <v>1</v>
      </c>
      <c r="N163" s="152" t="s">
        <v>39</v>
      </c>
      <c r="O163" s="153">
        <v>0</v>
      </c>
      <c r="P163" s="153">
        <f t="shared" si="11"/>
        <v>0</v>
      </c>
      <c r="Q163" s="153">
        <v>2.5200000000000001E-3</v>
      </c>
      <c r="R163" s="153">
        <f t="shared" si="12"/>
        <v>1.2600000000000001E-3</v>
      </c>
      <c r="S163" s="153">
        <v>0</v>
      </c>
      <c r="T163" s="154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Q163" s="155" t="s">
        <v>245</v>
      </c>
      <c r="AS163" s="155" t="s">
        <v>184</v>
      </c>
      <c r="AT163" s="155" t="s">
        <v>86</v>
      </c>
      <c r="AX163" s="14" t="s">
        <v>182</v>
      </c>
      <c r="BD163" s="156">
        <f t="shared" si="14"/>
        <v>0</v>
      </c>
      <c r="BE163" s="156">
        <f t="shared" si="15"/>
        <v>0</v>
      </c>
      <c r="BF163" s="156">
        <f t="shared" si="16"/>
        <v>0</v>
      </c>
      <c r="BG163" s="156">
        <f t="shared" si="17"/>
        <v>0</v>
      </c>
      <c r="BH163" s="156">
        <f t="shared" si="18"/>
        <v>0</v>
      </c>
      <c r="BI163" s="14" t="s">
        <v>86</v>
      </c>
      <c r="BJ163" s="156">
        <f t="shared" si="19"/>
        <v>0</v>
      </c>
      <c r="BK163" s="14" t="s">
        <v>245</v>
      </c>
      <c r="BL163" s="155" t="s">
        <v>393</v>
      </c>
    </row>
    <row r="164" spans="1:64" s="2" customFormat="1" ht="24" customHeight="1">
      <c r="A164" s="26"/>
      <c r="B164" s="143"/>
      <c r="C164" s="144" t="s">
        <v>290</v>
      </c>
      <c r="D164" s="144" t="s">
        <v>184</v>
      </c>
      <c r="E164" s="145" t="s">
        <v>2190</v>
      </c>
      <c r="F164" s="146" t="s">
        <v>2191</v>
      </c>
      <c r="G164" s="147" t="s">
        <v>1797</v>
      </c>
      <c r="H164" s="148">
        <v>0.5</v>
      </c>
      <c r="I164" s="149"/>
      <c r="J164" s="149">
        <f t="shared" si="10"/>
        <v>0</v>
      </c>
      <c r="K164" s="150"/>
      <c r="L164" s="27"/>
      <c r="M164" s="151" t="s">
        <v>1</v>
      </c>
      <c r="N164" s="152" t="s">
        <v>39</v>
      </c>
      <c r="O164" s="153">
        <v>0</v>
      </c>
      <c r="P164" s="153">
        <f t="shared" si="11"/>
        <v>0</v>
      </c>
      <c r="Q164" s="153">
        <v>2.0000000000000001E-4</v>
      </c>
      <c r="R164" s="153">
        <f t="shared" si="12"/>
        <v>1E-4</v>
      </c>
      <c r="S164" s="153">
        <v>0</v>
      </c>
      <c r="T164" s="154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Q164" s="155" t="s">
        <v>245</v>
      </c>
      <c r="AS164" s="155" t="s">
        <v>184</v>
      </c>
      <c r="AT164" s="155" t="s">
        <v>86</v>
      </c>
      <c r="AX164" s="14" t="s">
        <v>182</v>
      </c>
      <c r="BD164" s="156">
        <f t="shared" si="14"/>
        <v>0</v>
      </c>
      <c r="BE164" s="156">
        <f t="shared" si="15"/>
        <v>0</v>
      </c>
      <c r="BF164" s="156">
        <f t="shared" si="16"/>
        <v>0</v>
      </c>
      <c r="BG164" s="156">
        <f t="shared" si="17"/>
        <v>0</v>
      </c>
      <c r="BH164" s="156">
        <f t="shared" si="18"/>
        <v>0</v>
      </c>
      <c r="BI164" s="14" t="s">
        <v>86</v>
      </c>
      <c r="BJ164" s="156">
        <f t="shared" si="19"/>
        <v>0</v>
      </c>
      <c r="BK164" s="14" t="s">
        <v>245</v>
      </c>
      <c r="BL164" s="155" t="s">
        <v>401</v>
      </c>
    </row>
    <row r="165" spans="1:64" s="2" customFormat="1" ht="16.5" customHeight="1">
      <c r="A165" s="26"/>
      <c r="B165" s="143"/>
      <c r="C165" s="144" t="s">
        <v>296</v>
      </c>
      <c r="D165" s="144" t="s">
        <v>184</v>
      </c>
      <c r="E165" s="145" t="s">
        <v>2192</v>
      </c>
      <c r="F165" s="146" t="s">
        <v>2193</v>
      </c>
      <c r="G165" s="147" t="s">
        <v>1797</v>
      </c>
      <c r="H165" s="148">
        <v>0.5</v>
      </c>
      <c r="I165" s="149"/>
      <c r="J165" s="149">
        <f t="shared" si="10"/>
        <v>0</v>
      </c>
      <c r="K165" s="150"/>
      <c r="L165" s="27"/>
      <c r="M165" s="151" t="s">
        <v>1</v>
      </c>
      <c r="N165" s="152" t="s">
        <v>39</v>
      </c>
      <c r="O165" s="153">
        <v>0</v>
      </c>
      <c r="P165" s="153">
        <f t="shared" si="11"/>
        <v>0</v>
      </c>
      <c r="Q165" s="153">
        <v>0</v>
      </c>
      <c r="R165" s="153">
        <f t="shared" si="12"/>
        <v>0</v>
      </c>
      <c r="S165" s="153">
        <v>0</v>
      </c>
      <c r="T165" s="154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Q165" s="155" t="s">
        <v>245</v>
      </c>
      <c r="AS165" s="155" t="s">
        <v>184</v>
      </c>
      <c r="AT165" s="155" t="s">
        <v>86</v>
      </c>
      <c r="AX165" s="14" t="s">
        <v>182</v>
      </c>
      <c r="BD165" s="156">
        <f t="shared" si="14"/>
        <v>0</v>
      </c>
      <c r="BE165" s="156">
        <f t="shared" si="15"/>
        <v>0</v>
      </c>
      <c r="BF165" s="156">
        <f t="shared" si="16"/>
        <v>0</v>
      </c>
      <c r="BG165" s="156">
        <f t="shared" si="17"/>
        <v>0</v>
      </c>
      <c r="BH165" s="156">
        <f t="shared" si="18"/>
        <v>0</v>
      </c>
      <c r="BI165" s="14" t="s">
        <v>86</v>
      </c>
      <c r="BJ165" s="156">
        <f t="shared" si="19"/>
        <v>0</v>
      </c>
      <c r="BK165" s="14" t="s">
        <v>245</v>
      </c>
      <c r="BL165" s="155" t="s">
        <v>409</v>
      </c>
    </row>
    <row r="166" spans="1:64" s="12" customFormat="1" ht="22.9" customHeight="1">
      <c r="B166" s="131"/>
      <c r="D166" s="132" t="s">
        <v>72</v>
      </c>
      <c r="E166" s="141" t="s">
        <v>1449</v>
      </c>
      <c r="F166" s="141" t="s">
        <v>2123</v>
      </c>
      <c r="J166" s="142">
        <f>BJ166</f>
        <v>0</v>
      </c>
      <c r="L166" s="131"/>
      <c r="M166" s="135"/>
      <c r="N166" s="136"/>
      <c r="O166" s="136"/>
      <c r="P166" s="137">
        <f>P167</f>
        <v>0</v>
      </c>
      <c r="Q166" s="136"/>
      <c r="R166" s="137">
        <f>R167</f>
        <v>4.0500000000000003E-4</v>
      </c>
      <c r="S166" s="136"/>
      <c r="T166" s="138">
        <f>T167</f>
        <v>0</v>
      </c>
      <c r="AQ166" s="132" t="s">
        <v>86</v>
      </c>
      <c r="AS166" s="139" t="s">
        <v>72</v>
      </c>
      <c r="AT166" s="139" t="s">
        <v>80</v>
      </c>
      <c r="AX166" s="132" t="s">
        <v>182</v>
      </c>
      <c r="BJ166" s="140">
        <f>BJ167</f>
        <v>0</v>
      </c>
    </row>
    <row r="167" spans="1:64" s="2" customFormat="1" ht="24" customHeight="1">
      <c r="A167" s="26"/>
      <c r="B167" s="143"/>
      <c r="C167" s="144" t="s">
        <v>301</v>
      </c>
      <c r="D167" s="144" t="s">
        <v>184</v>
      </c>
      <c r="E167" s="145" t="s">
        <v>2124</v>
      </c>
      <c r="F167" s="146" t="s">
        <v>2125</v>
      </c>
      <c r="G167" s="147" t="s">
        <v>198</v>
      </c>
      <c r="H167" s="148">
        <v>4.5</v>
      </c>
      <c r="I167" s="149"/>
      <c r="J167" s="149">
        <f>ROUND(I167*H167,2)</f>
        <v>0</v>
      </c>
      <c r="K167" s="150"/>
      <c r="L167" s="27"/>
      <c r="M167" s="167" t="s">
        <v>1</v>
      </c>
      <c r="N167" s="168" t="s">
        <v>39</v>
      </c>
      <c r="O167" s="169">
        <v>0</v>
      </c>
      <c r="P167" s="169">
        <f>O167*H167</f>
        <v>0</v>
      </c>
      <c r="Q167" s="169">
        <v>9.0000000000000006E-5</v>
      </c>
      <c r="R167" s="169">
        <f>Q167*H167</f>
        <v>4.0500000000000003E-4</v>
      </c>
      <c r="S167" s="169">
        <v>0</v>
      </c>
      <c r="T167" s="170">
        <f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Q167" s="155" t="s">
        <v>245</v>
      </c>
      <c r="AS167" s="155" t="s">
        <v>184</v>
      </c>
      <c r="AT167" s="155" t="s">
        <v>86</v>
      </c>
      <c r="AX167" s="14" t="s">
        <v>182</v>
      </c>
      <c r="BD167" s="156">
        <f>IF(N167="základná",J167,0)</f>
        <v>0</v>
      </c>
      <c r="BE167" s="156">
        <f>IF(N167="znížená",J167,0)</f>
        <v>0</v>
      </c>
      <c r="BF167" s="156">
        <f>IF(N167="zákl. prenesená",J167,0)</f>
        <v>0</v>
      </c>
      <c r="BG167" s="156">
        <f>IF(N167="zníž. prenesená",J167,0)</f>
        <v>0</v>
      </c>
      <c r="BH167" s="156">
        <f>IF(N167="nulová",J167,0)</f>
        <v>0</v>
      </c>
      <c r="BI167" s="14" t="s">
        <v>86</v>
      </c>
      <c r="BJ167" s="156">
        <f>ROUND(I167*H167,2)</f>
        <v>0</v>
      </c>
      <c r="BK167" s="14" t="s">
        <v>245</v>
      </c>
      <c r="BL167" s="155" t="s">
        <v>418</v>
      </c>
    </row>
    <row r="168" spans="1:64" s="2" customFormat="1" ht="6.95" customHeight="1">
      <c r="A168" s="26"/>
      <c r="B168" s="41"/>
      <c r="C168" s="42"/>
      <c r="D168" s="42"/>
      <c r="E168" s="42"/>
      <c r="F168" s="42"/>
      <c r="G168" s="42"/>
      <c r="H168" s="42"/>
      <c r="I168" s="42"/>
      <c r="J168" s="42"/>
      <c r="K168" s="42"/>
      <c r="L168" s="27"/>
      <c r="M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</row>
  </sheetData>
  <autoFilter ref="C128:K167"/>
  <mergeCells count="12">
    <mergeCell ref="E121:H121"/>
    <mergeCell ref="L2:U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44"/>
  <sheetViews>
    <sheetView showGridLines="0" topLeftCell="A121" workbookViewId="0">
      <selection activeCell="I140" sqref="I140:I243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191" t="s">
        <v>5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4" t="s">
        <v>115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6" s="1" customFormat="1" ht="12" customHeight="1">
      <c r="B8" s="17"/>
      <c r="D8" s="23" t="s">
        <v>132</v>
      </c>
      <c r="L8" s="17"/>
    </row>
    <row r="9" spans="1:46" s="2" customFormat="1" ht="16.5" customHeight="1">
      <c r="A9" s="26"/>
      <c r="B9" s="27"/>
      <c r="C9" s="26"/>
      <c r="D9" s="26"/>
      <c r="E9" s="226" t="s">
        <v>2194</v>
      </c>
      <c r="F9" s="225"/>
      <c r="G9" s="225"/>
      <c r="H9" s="22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209" t="s">
        <v>2195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18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88" t="str">
        <f>'Rekapitulácia stavby'!E14</f>
        <v xml:space="preserve"> </v>
      </c>
      <c r="F20" s="188"/>
      <c r="G20" s="188"/>
      <c r="H20" s="188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28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">
        <v>1</v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">
        <v>31</v>
      </c>
      <c r="F26" s="26"/>
      <c r="G26" s="26"/>
      <c r="H26" s="26"/>
      <c r="I26" s="23" t="s">
        <v>24</v>
      </c>
      <c r="J26" s="21" t="s">
        <v>1</v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192" t="s">
        <v>1</v>
      </c>
      <c r="F29" s="192"/>
      <c r="G29" s="192"/>
      <c r="H29" s="192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ROUND(J137,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ROUND((SUM(BE137:BE243)),  2)</f>
        <v>0</v>
      </c>
      <c r="G35" s="26"/>
      <c r="H35" s="26"/>
      <c r="I35" s="100">
        <v>0.2</v>
      </c>
      <c r="J35" s="99">
        <f>ROUND(((SUM(BE137:BE243))*I35),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39</v>
      </c>
      <c r="F36" s="99">
        <f>ROUND((SUM(BF137:BF243)),  2)</f>
        <v>0</v>
      </c>
      <c r="G36" s="26"/>
      <c r="H36" s="26"/>
      <c r="I36" s="100">
        <v>0.2</v>
      </c>
      <c r="J36" s="99">
        <f>ROUND(((SUM(BF137:BF243))*I36),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40</v>
      </c>
      <c r="F37" s="99">
        <f>ROUND((SUM(BG137:BG243)),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41</v>
      </c>
      <c r="F38" s="99">
        <f>ROUND((SUM(BH137:BH243)),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42</v>
      </c>
      <c r="F39" s="99">
        <f>ROUND((SUM(BI137:BI243)),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2" customFormat="1" ht="16.5" customHeight="1">
      <c r="A87" s="26"/>
      <c r="B87" s="27"/>
      <c r="C87" s="26"/>
      <c r="D87" s="26"/>
      <c r="E87" s="226" t="s">
        <v>2194</v>
      </c>
      <c r="F87" s="225"/>
      <c r="G87" s="225"/>
      <c r="H87" s="22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209" t="str">
        <f>E11</f>
        <v>002.1 - 1. časť ASR + ST - jestvujúci objekt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>Bačkov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Ing.arch.Lorinc, Ing.Soták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J137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12"/>
      <c r="D99" s="113" t="s">
        <v>141</v>
      </c>
      <c r="E99" s="114"/>
      <c r="F99" s="114"/>
      <c r="G99" s="114"/>
      <c r="H99" s="114"/>
      <c r="I99" s="114"/>
      <c r="J99" s="115">
        <f>J138</f>
        <v>0</v>
      </c>
      <c r="L99" s="112"/>
    </row>
    <row r="100" spans="1:47" s="10" customFormat="1" ht="19.899999999999999" customHeight="1">
      <c r="B100" s="116"/>
      <c r="D100" s="117" t="s">
        <v>144</v>
      </c>
      <c r="E100" s="118"/>
      <c r="F100" s="118"/>
      <c r="G100" s="118"/>
      <c r="H100" s="118"/>
      <c r="I100" s="118"/>
      <c r="J100" s="119">
        <f>J139</f>
        <v>0</v>
      </c>
      <c r="L100" s="116"/>
    </row>
    <row r="101" spans="1:47" s="10" customFormat="1" ht="19.899999999999999" customHeight="1">
      <c r="B101" s="116"/>
      <c r="D101" s="117" t="s">
        <v>147</v>
      </c>
      <c r="E101" s="118"/>
      <c r="F101" s="118"/>
      <c r="G101" s="118"/>
      <c r="H101" s="118"/>
      <c r="I101" s="118"/>
      <c r="J101" s="119">
        <f>J145</f>
        <v>0</v>
      </c>
      <c r="L101" s="116"/>
    </row>
    <row r="102" spans="1:47" s="10" customFormat="1" ht="19.899999999999999" customHeight="1">
      <c r="B102" s="116"/>
      <c r="D102" s="117" t="s">
        <v>148</v>
      </c>
      <c r="E102" s="118"/>
      <c r="F102" s="118"/>
      <c r="G102" s="118"/>
      <c r="H102" s="118"/>
      <c r="I102" s="118"/>
      <c r="J102" s="119">
        <f>J155</f>
        <v>0</v>
      </c>
      <c r="L102" s="116"/>
    </row>
    <row r="103" spans="1:47" s="10" customFormat="1" ht="19.899999999999999" customHeight="1">
      <c r="B103" s="116"/>
      <c r="D103" s="117" t="s">
        <v>149</v>
      </c>
      <c r="E103" s="118"/>
      <c r="F103" s="118"/>
      <c r="G103" s="118"/>
      <c r="H103" s="118"/>
      <c r="I103" s="118"/>
      <c r="J103" s="119">
        <f>J173</f>
        <v>0</v>
      </c>
      <c r="L103" s="116"/>
    </row>
    <row r="104" spans="1:47" s="9" customFormat="1" ht="24.95" customHeight="1">
      <c r="B104" s="112"/>
      <c r="D104" s="113" t="s">
        <v>150</v>
      </c>
      <c r="E104" s="114"/>
      <c r="F104" s="114"/>
      <c r="G104" s="114"/>
      <c r="H104" s="114"/>
      <c r="I104" s="114"/>
      <c r="J104" s="115">
        <f>J175</f>
        <v>0</v>
      </c>
      <c r="L104" s="112"/>
    </row>
    <row r="105" spans="1:47" s="10" customFormat="1" ht="19.899999999999999" customHeight="1">
      <c r="B105" s="116"/>
      <c r="D105" s="117" t="s">
        <v>153</v>
      </c>
      <c r="E105" s="118"/>
      <c r="F105" s="118"/>
      <c r="G105" s="118"/>
      <c r="H105" s="118"/>
      <c r="I105" s="118"/>
      <c r="J105" s="119">
        <f>J176</f>
        <v>0</v>
      </c>
      <c r="L105" s="116"/>
    </row>
    <row r="106" spans="1:47" s="10" customFormat="1" ht="19.899999999999999" customHeight="1">
      <c r="B106" s="116"/>
      <c r="D106" s="117" t="s">
        <v>155</v>
      </c>
      <c r="E106" s="118"/>
      <c r="F106" s="118"/>
      <c r="G106" s="118"/>
      <c r="H106" s="118"/>
      <c r="I106" s="118"/>
      <c r="J106" s="119">
        <f>J182</f>
        <v>0</v>
      </c>
      <c r="L106" s="116"/>
    </row>
    <row r="107" spans="1:47" s="10" customFormat="1" ht="19.899999999999999" customHeight="1">
      <c r="B107" s="116"/>
      <c r="D107" s="117" t="s">
        <v>157</v>
      </c>
      <c r="E107" s="118"/>
      <c r="F107" s="118"/>
      <c r="G107" s="118"/>
      <c r="H107" s="118"/>
      <c r="I107" s="118"/>
      <c r="J107" s="119">
        <f>J187</f>
        <v>0</v>
      </c>
      <c r="L107" s="116"/>
    </row>
    <row r="108" spans="1:47" s="10" customFormat="1" ht="19.899999999999999" customHeight="1">
      <c r="B108" s="116"/>
      <c r="D108" s="117" t="s">
        <v>158</v>
      </c>
      <c r="E108" s="118"/>
      <c r="F108" s="118"/>
      <c r="G108" s="118"/>
      <c r="H108" s="118"/>
      <c r="I108" s="118"/>
      <c r="J108" s="119">
        <f>J190</f>
        <v>0</v>
      </c>
      <c r="L108" s="116"/>
    </row>
    <row r="109" spans="1:47" s="10" customFormat="1" ht="19.899999999999999" customHeight="1">
      <c r="B109" s="116"/>
      <c r="D109" s="117" t="s">
        <v>159</v>
      </c>
      <c r="E109" s="118"/>
      <c r="F109" s="118"/>
      <c r="G109" s="118"/>
      <c r="H109" s="118"/>
      <c r="I109" s="118"/>
      <c r="J109" s="119">
        <f>J193</f>
        <v>0</v>
      </c>
      <c r="L109" s="116"/>
    </row>
    <row r="110" spans="1:47" s="10" customFormat="1" ht="19.899999999999999" customHeight="1">
      <c r="B110" s="116"/>
      <c r="D110" s="117" t="s">
        <v>160</v>
      </c>
      <c r="E110" s="118"/>
      <c r="F110" s="118"/>
      <c r="G110" s="118"/>
      <c r="H110" s="118"/>
      <c r="I110" s="118"/>
      <c r="J110" s="119">
        <f>J197</f>
        <v>0</v>
      </c>
      <c r="L110" s="116"/>
    </row>
    <row r="111" spans="1:47" s="10" customFormat="1" ht="19.899999999999999" customHeight="1">
      <c r="B111" s="116"/>
      <c r="D111" s="117" t="s">
        <v>2196</v>
      </c>
      <c r="E111" s="118"/>
      <c r="F111" s="118"/>
      <c r="G111" s="118"/>
      <c r="H111" s="118"/>
      <c r="I111" s="118"/>
      <c r="J111" s="119">
        <f>J222</f>
        <v>0</v>
      </c>
      <c r="L111" s="116"/>
    </row>
    <row r="112" spans="1:47" s="10" customFormat="1" ht="19.899999999999999" customHeight="1">
      <c r="B112" s="116"/>
      <c r="D112" s="117" t="s">
        <v>165</v>
      </c>
      <c r="E112" s="118"/>
      <c r="F112" s="118"/>
      <c r="G112" s="118"/>
      <c r="H112" s="118"/>
      <c r="I112" s="118"/>
      <c r="J112" s="119">
        <f>J233</f>
        <v>0</v>
      </c>
      <c r="L112" s="116"/>
    </row>
    <row r="113" spans="1:31" s="10" customFormat="1" ht="19.899999999999999" customHeight="1">
      <c r="B113" s="116"/>
      <c r="D113" s="117" t="s">
        <v>166</v>
      </c>
      <c r="E113" s="118"/>
      <c r="F113" s="118"/>
      <c r="G113" s="118"/>
      <c r="H113" s="118"/>
      <c r="I113" s="118"/>
      <c r="J113" s="119">
        <f>J236</f>
        <v>0</v>
      </c>
      <c r="L113" s="116"/>
    </row>
    <row r="114" spans="1:31" s="10" customFormat="1" ht="19.899999999999999" customHeight="1">
      <c r="B114" s="116"/>
      <c r="D114" s="117" t="s">
        <v>2197</v>
      </c>
      <c r="E114" s="118"/>
      <c r="F114" s="118"/>
      <c r="G114" s="118"/>
      <c r="H114" s="118"/>
      <c r="I114" s="118"/>
      <c r="J114" s="119">
        <f>J239</f>
        <v>0</v>
      </c>
      <c r="L114" s="116"/>
    </row>
    <row r="115" spans="1:31" s="9" customFormat="1" ht="24.95" customHeight="1">
      <c r="B115" s="112"/>
      <c r="D115" s="113" t="s">
        <v>167</v>
      </c>
      <c r="E115" s="114"/>
      <c r="F115" s="114"/>
      <c r="G115" s="114"/>
      <c r="H115" s="114"/>
      <c r="I115" s="114"/>
      <c r="J115" s="115">
        <f>J242</f>
        <v>0</v>
      </c>
      <c r="L115" s="112"/>
    </row>
    <row r="116" spans="1:31" s="2" customFormat="1" ht="21.7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6.95" customHeight="1">
      <c r="A117" s="26"/>
      <c r="B117" s="41"/>
      <c r="C117" s="42"/>
      <c r="D117" s="42"/>
      <c r="E117" s="42"/>
      <c r="F117" s="42"/>
      <c r="G117" s="42"/>
      <c r="H117" s="42"/>
      <c r="I117" s="42"/>
      <c r="J117" s="42"/>
      <c r="K117" s="42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21" spans="1:31" s="2" customFormat="1" ht="6.95" customHeight="1">
      <c r="A121" s="26"/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24.95" customHeight="1">
      <c r="A122" s="26"/>
      <c r="B122" s="27"/>
      <c r="C122" s="18" t="s">
        <v>168</v>
      </c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6.9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12" customHeight="1">
      <c r="A124" s="26"/>
      <c r="B124" s="27"/>
      <c r="C124" s="23" t="s">
        <v>13</v>
      </c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25.5" customHeight="1">
      <c r="A125" s="26"/>
      <c r="B125" s="27"/>
      <c r="C125" s="26"/>
      <c r="D125" s="26"/>
      <c r="E125" s="226" t="str">
        <f>E7</f>
        <v>Komunitné centrum - Rekonštrukcia, prístavba ku kultúrnemu domu v obci Bačkov-(stupeň PSP)</v>
      </c>
      <c r="F125" s="227"/>
      <c r="G125" s="227"/>
      <c r="H125" s="227"/>
      <c r="I125" s="26"/>
      <c r="J125" s="26"/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1" customFormat="1" ht="12" customHeight="1">
      <c r="B126" s="17"/>
      <c r="C126" s="23" t="s">
        <v>132</v>
      </c>
      <c r="L126" s="17"/>
    </row>
    <row r="127" spans="1:31" s="2" customFormat="1" ht="16.5" customHeight="1">
      <c r="A127" s="26"/>
      <c r="B127" s="27"/>
      <c r="C127" s="26"/>
      <c r="D127" s="26"/>
      <c r="E127" s="226" t="s">
        <v>2194</v>
      </c>
      <c r="F127" s="225"/>
      <c r="G127" s="225"/>
      <c r="H127" s="225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2" customHeight="1">
      <c r="A128" s="26"/>
      <c r="B128" s="27"/>
      <c r="C128" s="23" t="s">
        <v>134</v>
      </c>
      <c r="D128" s="26"/>
      <c r="E128" s="26"/>
      <c r="F128" s="26"/>
      <c r="G128" s="26"/>
      <c r="H128" s="26"/>
      <c r="I128" s="26"/>
      <c r="J128" s="26"/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6.5" customHeight="1">
      <c r="A129" s="26"/>
      <c r="B129" s="27"/>
      <c r="C129" s="26"/>
      <c r="D129" s="26"/>
      <c r="E129" s="209" t="str">
        <f>E11</f>
        <v>002.1 - 1. časť ASR + ST - jestvujúci objekt</v>
      </c>
      <c r="F129" s="225"/>
      <c r="G129" s="225"/>
      <c r="H129" s="225"/>
      <c r="I129" s="26"/>
      <c r="J129" s="26"/>
      <c r="K129" s="26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6.95" customHeight="1">
      <c r="A130" s="26"/>
      <c r="B130" s="27"/>
      <c r="C130" s="26"/>
      <c r="D130" s="26"/>
      <c r="E130" s="26"/>
      <c r="F130" s="26"/>
      <c r="G130" s="26"/>
      <c r="H130" s="26"/>
      <c r="I130" s="26"/>
      <c r="J130" s="26"/>
      <c r="K130" s="26"/>
      <c r="L130" s="3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2" customFormat="1" ht="12" customHeight="1">
      <c r="A131" s="26"/>
      <c r="B131" s="27"/>
      <c r="C131" s="23" t="s">
        <v>17</v>
      </c>
      <c r="D131" s="26"/>
      <c r="E131" s="26"/>
      <c r="F131" s="21" t="str">
        <f>F14</f>
        <v>Bačkov</v>
      </c>
      <c r="G131" s="26"/>
      <c r="H131" s="26"/>
      <c r="I131" s="23" t="s">
        <v>19</v>
      </c>
      <c r="J131" s="49" t="str">
        <f>IF(J14="","",J14)</f>
        <v>15. 11. 2019</v>
      </c>
      <c r="K131" s="26"/>
      <c r="L131" s="3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5" s="2" customFormat="1" ht="6.95" customHeight="1">
      <c r="A132" s="26"/>
      <c r="B132" s="27"/>
      <c r="C132" s="26"/>
      <c r="D132" s="26"/>
      <c r="E132" s="26"/>
      <c r="F132" s="26"/>
      <c r="G132" s="26"/>
      <c r="H132" s="26"/>
      <c r="I132" s="26"/>
      <c r="J132" s="26"/>
      <c r="K132" s="26"/>
      <c r="L132" s="3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65" s="2" customFormat="1" ht="27.95" customHeight="1">
      <c r="A133" s="26"/>
      <c r="B133" s="27"/>
      <c r="C133" s="23" t="s">
        <v>21</v>
      </c>
      <c r="D133" s="26"/>
      <c r="E133" s="26"/>
      <c r="F133" s="21" t="str">
        <f>E17</f>
        <v>obec Bačkov</v>
      </c>
      <c r="G133" s="26"/>
      <c r="H133" s="26"/>
      <c r="I133" s="23" t="s">
        <v>27</v>
      </c>
      <c r="J133" s="24" t="str">
        <f>E23</f>
        <v>Ing.arch.Lorinc, Ing.Soták</v>
      </c>
      <c r="K133" s="26"/>
      <c r="L133" s="3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  <row r="134" spans="1:65" s="2" customFormat="1" ht="15.2" customHeight="1">
      <c r="A134" s="26"/>
      <c r="B134" s="27"/>
      <c r="C134" s="23" t="s">
        <v>25</v>
      </c>
      <c r="D134" s="26"/>
      <c r="E134" s="26"/>
      <c r="F134" s="21" t="str">
        <f>IF(E20="","",E20)</f>
        <v xml:space="preserve"> </v>
      </c>
      <c r="G134" s="26"/>
      <c r="H134" s="26"/>
      <c r="I134" s="23" t="s">
        <v>30</v>
      </c>
      <c r="J134" s="24" t="str">
        <f>E26</f>
        <v>Ing.Ivana Brecková</v>
      </c>
      <c r="K134" s="26"/>
      <c r="L134" s="3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</row>
    <row r="135" spans="1:65" s="2" customFormat="1" ht="10.35" customHeight="1">
      <c r="A135" s="26"/>
      <c r="B135" s="27"/>
      <c r="C135" s="26"/>
      <c r="D135" s="26"/>
      <c r="E135" s="26"/>
      <c r="F135" s="26"/>
      <c r="G135" s="26"/>
      <c r="H135" s="26"/>
      <c r="I135" s="26"/>
      <c r="J135" s="26"/>
      <c r="K135" s="26"/>
      <c r="L135" s="3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  <row r="136" spans="1:65" s="11" customFormat="1" ht="29.25" customHeight="1">
      <c r="A136" s="120"/>
      <c r="B136" s="121"/>
      <c r="C136" s="122" t="s">
        <v>169</v>
      </c>
      <c r="D136" s="123" t="s">
        <v>58</v>
      </c>
      <c r="E136" s="123" t="s">
        <v>54</v>
      </c>
      <c r="F136" s="123" t="s">
        <v>55</v>
      </c>
      <c r="G136" s="123" t="s">
        <v>170</v>
      </c>
      <c r="H136" s="123" t="s">
        <v>171</v>
      </c>
      <c r="I136" s="123" t="s">
        <v>172</v>
      </c>
      <c r="J136" s="124" t="s">
        <v>138</v>
      </c>
      <c r="K136" s="125" t="s">
        <v>173</v>
      </c>
      <c r="L136" s="126"/>
      <c r="M136" s="56" t="s">
        <v>1</v>
      </c>
      <c r="N136" s="57" t="s">
        <v>37</v>
      </c>
      <c r="O136" s="57" t="s">
        <v>174</v>
      </c>
      <c r="P136" s="57" t="s">
        <v>175</v>
      </c>
      <c r="Q136" s="57" t="s">
        <v>176</v>
      </c>
      <c r="R136" s="57" t="s">
        <v>177</v>
      </c>
      <c r="S136" s="57" t="s">
        <v>178</v>
      </c>
      <c r="T136" s="58" t="s">
        <v>179</v>
      </c>
      <c r="U136" s="120"/>
      <c r="V136" s="120"/>
      <c r="W136" s="120"/>
      <c r="X136" s="120"/>
      <c r="Y136" s="120"/>
      <c r="Z136" s="120"/>
      <c r="AA136" s="120"/>
      <c r="AB136" s="120"/>
      <c r="AC136" s="120"/>
      <c r="AD136" s="120"/>
      <c r="AE136" s="120"/>
    </row>
    <row r="137" spans="1:65" s="2" customFormat="1" ht="22.9" customHeight="1">
      <c r="A137" s="26"/>
      <c r="B137" s="27"/>
      <c r="C137" s="63" t="s">
        <v>139</v>
      </c>
      <c r="D137" s="26"/>
      <c r="E137" s="26"/>
      <c r="F137" s="26"/>
      <c r="G137" s="26"/>
      <c r="H137" s="26"/>
      <c r="I137" s="26"/>
      <c r="J137" s="127">
        <f>BK137</f>
        <v>0</v>
      </c>
      <c r="K137" s="26"/>
      <c r="L137" s="27"/>
      <c r="M137" s="59"/>
      <c r="N137" s="50"/>
      <c r="O137" s="60"/>
      <c r="P137" s="128">
        <f>P138+P175+P242</f>
        <v>593.86745369000005</v>
      </c>
      <c r="Q137" s="60"/>
      <c r="R137" s="128">
        <f>R138+R175+R242</f>
        <v>10.455441040000002</v>
      </c>
      <c r="S137" s="60"/>
      <c r="T137" s="129">
        <f>T138+T175+T242</f>
        <v>4.4122564000000004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T137" s="14" t="s">
        <v>72</v>
      </c>
      <c r="AU137" s="14" t="s">
        <v>140</v>
      </c>
      <c r="BK137" s="130">
        <f>BK138+BK175+BK242</f>
        <v>0</v>
      </c>
    </row>
    <row r="138" spans="1:65" s="12" customFormat="1" ht="25.9" customHeight="1">
      <c r="B138" s="131"/>
      <c r="D138" s="132" t="s">
        <v>72</v>
      </c>
      <c r="E138" s="133" t="s">
        <v>180</v>
      </c>
      <c r="F138" s="133" t="s">
        <v>181</v>
      </c>
      <c r="J138" s="134">
        <f>BK138</f>
        <v>0</v>
      </c>
      <c r="L138" s="131"/>
      <c r="M138" s="135"/>
      <c r="N138" s="136"/>
      <c r="O138" s="136"/>
      <c r="P138" s="137">
        <f>P139+P145+P155+P173</f>
        <v>199.03777939</v>
      </c>
      <c r="Q138" s="136"/>
      <c r="R138" s="137">
        <f>R139+R145+R155+R173</f>
        <v>2.24470642</v>
      </c>
      <c r="S138" s="136"/>
      <c r="T138" s="138">
        <f>T139+T145+T155+T173</f>
        <v>1.688186</v>
      </c>
      <c r="AR138" s="132" t="s">
        <v>80</v>
      </c>
      <c r="AT138" s="139" t="s">
        <v>72</v>
      </c>
      <c r="AU138" s="139" t="s">
        <v>73</v>
      </c>
      <c r="AY138" s="132" t="s">
        <v>182</v>
      </c>
      <c r="BK138" s="140">
        <f>BK139+BK145+BK155+BK173</f>
        <v>0</v>
      </c>
    </row>
    <row r="139" spans="1:65" s="12" customFormat="1" ht="22.9" customHeight="1">
      <c r="B139" s="131"/>
      <c r="D139" s="132" t="s">
        <v>72</v>
      </c>
      <c r="E139" s="141" t="s">
        <v>93</v>
      </c>
      <c r="F139" s="141" t="s">
        <v>295</v>
      </c>
      <c r="J139" s="142">
        <f>BK139</f>
        <v>0</v>
      </c>
      <c r="L139" s="131"/>
      <c r="M139" s="135"/>
      <c r="N139" s="136"/>
      <c r="O139" s="136"/>
      <c r="P139" s="137">
        <f>SUM(P140:P144)</f>
        <v>4.2246573399999994</v>
      </c>
      <c r="Q139" s="136"/>
      <c r="R139" s="137">
        <f>SUM(R140:R144)</f>
        <v>1.04891622</v>
      </c>
      <c r="S139" s="136"/>
      <c r="T139" s="138">
        <f>SUM(T140:T144)</f>
        <v>0</v>
      </c>
      <c r="AR139" s="132" t="s">
        <v>80</v>
      </c>
      <c r="AT139" s="139" t="s">
        <v>72</v>
      </c>
      <c r="AU139" s="139" t="s">
        <v>80</v>
      </c>
      <c r="AY139" s="132" t="s">
        <v>182</v>
      </c>
      <c r="BK139" s="140">
        <f>SUM(BK140:BK144)</f>
        <v>0</v>
      </c>
    </row>
    <row r="140" spans="1:65" s="2" customFormat="1" ht="36" customHeight="1">
      <c r="A140" s="26"/>
      <c r="B140" s="143"/>
      <c r="C140" s="144" t="s">
        <v>80</v>
      </c>
      <c r="D140" s="144" t="s">
        <v>184</v>
      </c>
      <c r="E140" s="145" t="s">
        <v>370</v>
      </c>
      <c r="F140" s="146" t="s">
        <v>371</v>
      </c>
      <c r="G140" s="147" t="s">
        <v>293</v>
      </c>
      <c r="H140" s="148">
        <v>6.3E-2</v>
      </c>
      <c r="I140" s="149"/>
      <c r="J140" s="149">
        <f>ROUND(I140*H140,2)</f>
        <v>0</v>
      </c>
      <c r="K140" s="150"/>
      <c r="L140" s="27"/>
      <c r="M140" s="151" t="s">
        <v>1</v>
      </c>
      <c r="N140" s="152" t="s">
        <v>39</v>
      </c>
      <c r="O140" s="153">
        <v>13.48</v>
      </c>
      <c r="P140" s="153">
        <f>O140*H140</f>
        <v>0.84923999999999999</v>
      </c>
      <c r="Q140" s="153">
        <v>1.0900000000000001</v>
      </c>
      <c r="R140" s="153">
        <f>Q140*H140</f>
        <v>6.8670000000000009E-2</v>
      </c>
      <c r="S140" s="153">
        <v>0</v>
      </c>
      <c r="T140" s="154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188</v>
      </c>
      <c r="AT140" s="155" t="s">
        <v>184</v>
      </c>
      <c r="AU140" s="155" t="s">
        <v>86</v>
      </c>
      <c r="AY140" s="14" t="s">
        <v>182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4" t="s">
        <v>86</v>
      </c>
      <c r="BK140" s="156">
        <f>ROUND(I140*H140,2)</f>
        <v>0</v>
      </c>
      <c r="BL140" s="14" t="s">
        <v>188</v>
      </c>
      <c r="BM140" s="155" t="s">
        <v>2198</v>
      </c>
    </row>
    <row r="141" spans="1:65" s="2" customFormat="1" ht="24" customHeight="1">
      <c r="A141" s="26"/>
      <c r="B141" s="143"/>
      <c r="C141" s="144" t="s">
        <v>86</v>
      </c>
      <c r="D141" s="144" t="s">
        <v>184</v>
      </c>
      <c r="E141" s="145" t="s">
        <v>2199</v>
      </c>
      <c r="F141" s="146" t="s">
        <v>2200</v>
      </c>
      <c r="G141" s="147" t="s">
        <v>187</v>
      </c>
      <c r="H141" s="148">
        <v>1.7370000000000001</v>
      </c>
      <c r="I141" s="149"/>
      <c r="J141" s="149">
        <f>ROUND(I141*H141,2)</f>
        <v>0</v>
      </c>
      <c r="K141" s="150"/>
      <c r="L141" s="27"/>
      <c r="M141" s="151" t="s">
        <v>1</v>
      </c>
      <c r="N141" s="152" t="s">
        <v>39</v>
      </c>
      <c r="O141" s="153">
        <v>0.45700000000000002</v>
      </c>
      <c r="P141" s="153">
        <f>O141*H141</f>
        <v>0.7938090000000001</v>
      </c>
      <c r="Q141" s="153">
        <v>0.10172</v>
      </c>
      <c r="R141" s="153">
        <f>Q141*H141</f>
        <v>0.17668764000000001</v>
      </c>
      <c r="S141" s="153">
        <v>0</v>
      </c>
      <c r="T141" s="154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188</v>
      </c>
      <c r="AT141" s="155" t="s">
        <v>184</v>
      </c>
      <c r="AU141" s="155" t="s">
        <v>86</v>
      </c>
      <c r="AY141" s="14" t="s">
        <v>182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4" t="s">
        <v>86</v>
      </c>
      <c r="BK141" s="156">
        <f>ROUND(I141*H141,2)</f>
        <v>0</v>
      </c>
      <c r="BL141" s="14" t="s">
        <v>188</v>
      </c>
      <c r="BM141" s="155" t="s">
        <v>2201</v>
      </c>
    </row>
    <row r="142" spans="1:65" s="2" customFormat="1" ht="24" customHeight="1">
      <c r="A142" s="26"/>
      <c r="B142" s="143"/>
      <c r="C142" s="144" t="s">
        <v>93</v>
      </c>
      <c r="D142" s="144" t="s">
        <v>184</v>
      </c>
      <c r="E142" s="145" t="s">
        <v>386</v>
      </c>
      <c r="F142" s="146" t="s">
        <v>387</v>
      </c>
      <c r="G142" s="147" t="s">
        <v>187</v>
      </c>
      <c r="H142" s="148">
        <v>1.8480000000000001</v>
      </c>
      <c r="I142" s="149"/>
      <c r="J142" s="149">
        <f>ROUND(I142*H142,2)</f>
        <v>0</v>
      </c>
      <c r="K142" s="150"/>
      <c r="L142" s="27"/>
      <c r="M142" s="151" t="s">
        <v>1</v>
      </c>
      <c r="N142" s="152" t="s">
        <v>39</v>
      </c>
      <c r="O142" s="153">
        <v>0.54100000000000004</v>
      </c>
      <c r="P142" s="153">
        <f>O142*H142</f>
        <v>0.9997680000000001</v>
      </c>
      <c r="Q142" s="153">
        <v>0.13619999999999999</v>
      </c>
      <c r="R142" s="153">
        <f>Q142*H142</f>
        <v>0.25169759999999997</v>
      </c>
      <c r="S142" s="153">
        <v>0</v>
      </c>
      <c r="T142" s="154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188</v>
      </c>
      <c r="AT142" s="155" t="s">
        <v>184</v>
      </c>
      <c r="AU142" s="155" t="s">
        <v>86</v>
      </c>
      <c r="AY142" s="14" t="s">
        <v>182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4" t="s">
        <v>86</v>
      </c>
      <c r="BK142" s="156">
        <f>ROUND(I142*H142,2)</f>
        <v>0</v>
      </c>
      <c r="BL142" s="14" t="s">
        <v>188</v>
      </c>
      <c r="BM142" s="155" t="s">
        <v>388</v>
      </c>
    </row>
    <row r="143" spans="1:65" s="2" customFormat="1" ht="24" customHeight="1">
      <c r="A143" s="26"/>
      <c r="B143" s="143"/>
      <c r="C143" s="144" t="s">
        <v>188</v>
      </c>
      <c r="D143" s="144" t="s">
        <v>184</v>
      </c>
      <c r="E143" s="145" t="s">
        <v>2202</v>
      </c>
      <c r="F143" s="146" t="s">
        <v>2203</v>
      </c>
      <c r="G143" s="147" t="s">
        <v>187</v>
      </c>
      <c r="H143" s="148">
        <v>2.0579999999999998</v>
      </c>
      <c r="I143" s="149"/>
      <c r="J143" s="149">
        <f>ROUND(I143*H143,2)</f>
        <v>0</v>
      </c>
      <c r="K143" s="150"/>
      <c r="L143" s="27"/>
      <c r="M143" s="151" t="s">
        <v>1</v>
      </c>
      <c r="N143" s="152" t="s">
        <v>39</v>
      </c>
      <c r="O143" s="153">
        <v>0.66173000000000004</v>
      </c>
      <c r="P143" s="153">
        <f>O143*H143</f>
        <v>1.3618403399999999</v>
      </c>
      <c r="Q143" s="153">
        <v>0.26795999999999998</v>
      </c>
      <c r="R143" s="153">
        <f>Q143*H143</f>
        <v>0.55146167999999995</v>
      </c>
      <c r="S143" s="153">
        <v>0</v>
      </c>
      <c r="T143" s="154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188</v>
      </c>
      <c r="AT143" s="155" t="s">
        <v>184</v>
      </c>
      <c r="AU143" s="155" t="s">
        <v>86</v>
      </c>
      <c r="AY143" s="14" t="s">
        <v>182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86</v>
      </c>
      <c r="BK143" s="156">
        <f>ROUND(I143*H143,2)</f>
        <v>0</v>
      </c>
      <c r="BL143" s="14" t="s">
        <v>188</v>
      </c>
      <c r="BM143" s="155" t="s">
        <v>2204</v>
      </c>
    </row>
    <row r="144" spans="1:65" s="2" customFormat="1" ht="24" customHeight="1">
      <c r="A144" s="26"/>
      <c r="B144" s="143"/>
      <c r="C144" s="144" t="s">
        <v>200</v>
      </c>
      <c r="D144" s="144" t="s">
        <v>184</v>
      </c>
      <c r="E144" s="145" t="s">
        <v>414</v>
      </c>
      <c r="F144" s="146" t="s">
        <v>415</v>
      </c>
      <c r="G144" s="147" t="s">
        <v>187</v>
      </c>
      <c r="H144" s="148">
        <v>0.22</v>
      </c>
      <c r="I144" s="149"/>
      <c r="J144" s="149">
        <f>ROUND(I144*H144,2)</f>
        <v>0</v>
      </c>
      <c r="K144" s="150"/>
      <c r="L144" s="27"/>
      <c r="M144" s="151" t="s">
        <v>1</v>
      </c>
      <c r="N144" s="152" t="s">
        <v>39</v>
      </c>
      <c r="O144" s="153">
        <v>1</v>
      </c>
      <c r="P144" s="153">
        <f>O144*H144</f>
        <v>0.22</v>
      </c>
      <c r="Q144" s="153">
        <v>1.815E-3</v>
      </c>
      <c r="R144" s="153">
        <f>Q144*H144</f>
        <v>3.993E-4</v>
      </c>
      <c r="S144" s="153">
        <v>0</v>
      </c>
      <c r="T144" s="154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188</v>
      </c>
      <c r="AT144" s="155" t="s">
        <v>184</v>
      </c>
      <c r="AU144" s="155" t="s">
        <v>86</v>
      </c>
      <c r="AY144" s="14" t="s">
        <v>182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86</v>
      </c>
      <c r="BK144" s="156">
        <f>ROUND(I144*H144,2)</f>
        <v>0</v>
      </c>
      <c r="BL144" s="14" t="s">
        <v>188</v>
      </c>
      <c r="BM144" s="155" t="s">
        <v>2205</v>
      </c>
    </row>
    <row r="145" spans="1:65" s="12" customFormat="1" ht="22.9" customHeight="1">
      <c r="B145" s="131"/>
      <c r="D145" s="132" t="s">
        <v>72</v>
      </c>
      <c r="E145" s="141" t="s">
        <v>204</v>
      </c>
      <c r="F145" s="141" t="s">
        <v>515</v>
      </c>
      <c r="J145" s="142">
        <f>BK145</f>
        <v>0</v>
      </c>
      <c r="L145" s="131"/>
      <c r="M145" s="135"/>
      <c r="N145" s="136"/>
      <c r="O145" s="136"/>
      <c r="P145" s="137">
        <f>SUM(P146:P154)</f>
        <v>61.011866649999995</v>
      </c>
      <c r="Q145" s="136"/>
      <c r="R145" s="137">
        <f>SUM(R146:R154)</f>
        <v>0.82669020000000004</v>
      </c>
      <c r="S145" s="136"/>
      <c r="T145" s="138">
        <f>SUM(T146:T154)</f>
        <v>0</v>
      </c>
      <c r="AR145" s="132" t="s">
        <v>80</v>
      </c>
      <c r="AT145" s="139" t="s">
        <v>72</v>
      </c>
      <c r="AU145" s="139" t="s">
        <v>80</v>
      </c>
      <c r="AY145" s="132" t="s">
        <v>182</v>
      </c>
      <c r="BK145" s="140">
        <f>SUM(BK146:BK154)</f>
        <v>0</v>
      </c>
    </row>
    <row r="146" spans="1:65" s="2" customFormat="1" ht="24" customHeight="1">
      <c r="A146" s="26"/>
      <c r="B146" s="143"/>
      <c r="C146" s="144" t="s">
        <v>204</v>
      </c>
      <c r="D146" s="144" t="s">
        <v>184</v>
      </c>
      <c r="E146" s="145" t="s">
        <v>2206</v>
      </c>
      <c r="F146" s="173" t="s">
        <v>2207</v>
      </c>
      <c r="G146" s="147" t="s">
        <v>187</v>
      </c>
      <c r="H146" s="148">
        <v>2.3149999999999999</v>
      </c>
      <c r="I146" s="149"/>
      <c r="J146" s="149">
        <f t="shared" ref="J146:J154" si="0">ROUND(I146*H146,2)</f>
        <v>0</v>
      </c>
      <c r="K146" s="150"/>
      <c r="L146" s="27"/>
      <c r="M146" s="151" t="s">
        <v>1</v>
      </c>
      <c r="N146" s="152" t="s">
        <v>39</v>
      </c>
      <c r="O146" s="153">
        <v>1.30322</v>
      </c>
      <c r="P146" s="153">
        <f t="shared" ref="P146:P154" si="1">O146*H146</f>
        <v>3.0169543000000001</v>
      </c>
      <c r="Q146" s="153">
        <v>4.8239999999999998E-2</v>
      </c>
      <c r="R146" s="153">
        <f t="shared" ref="R146:R154" si="2">Q146*H146</f>
        <v>0.1116756</v>
      </c>
      <c r="S146" s="153">
        <v>0</v>
      </c>
      <c r="T146" s="154">
        <f t="shared" ref="T146:T154" si="3"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188</v>
      </c>
      <c r="AT146" s="155" t="s">
        <v>184</v>
      </c>
      <c r="AU146" s="155" t="s">
        <v>86</v>
      </c>
      <c r="AY146" s="14" t="s">
        <v>182</v>
      </c>
      <c r="BE146" s="156">
        <f t="shared" ref="BE146:BE154" si="4">IF(N146="základná",J146,0)</f>
        <v>0</v>
      </c>
      <c r="BF146" s="156">
        <f t="shared" ref="BF146:BF154" si="5">IF(N146="znížená",J146,0)</f>
        <v>0</v>
      </c>
      <c r="BG146" s="156">
        <f t="shared" ref="BG146:BG154" si="6">IF(N146="zákl. prenesená",J146,0)</f>
        <v>0</v>
      </c>
      <c r="BH146" s="156">
        <f t="shared" ref="BH146:BH154" si="7">IF(N146="zníž. prenesená",J146,0)</f>
        <v>0</v>
      </c>
      <c r="BI146" s="156">
        <f t="shared" ref="BI146:BI154" si="8">IF(N146="nulová",J146,0)</f>
        <v>0</v>
      </c>
      <c r="BJ146" s="14" t="s">
        <v>86</v>
      </c>
      <c r="BK146" s="156">
        <f t="shared" ref="BK146:BK154" si="9">ROUND(I146*H146,2)</f>
        <v>0</v>
      </c>
      <c r="BL146" s="14" t="s">
        <v>188</v>
      </c>
      <c r="BM146" s="155" t="s">
        <v>2208</v>
      </c>
    </row>
    <row r="147" spans="1:65" s="2" customFormat="1" ht="24" customHeight="1">
      <c r="A147" s="26"/>
      <c r="B147" s="143"/>
      <c r="C147" s="144" t="s">
        <v>208</v>
      </c>
      <c r="D147" s="144" t="s">
        <v>184</v>
      </c>
      <c r="E147" s="145" t="s">
        <v>2209</v>
      </c>
      <c r="F147" s="146" t="s">
        <v>2210</v>
      </c>
      <c r="G147" s="147" t="s">
        <v>187</v>
      </c>
      <c r="H147" s="148">
        <v>6.93</v>
      </c>
      <c r="I147" s="149"/>
      <c r="J147" s="149">
        <f t="shared" si="0"/>
        <v>0</v>
      </c>
      <c r="K147" s="150"/>
      <c r="L147" s="27"/>
      <c r="M147" s="151" t="s">
        <v>1</v>
      </c>
      <c r="N147" s="152" t="s">
        <v>39</v>
      </c>
      <c r="O147" s="153">
        <v>0.30399999999999999</v>
      </c>
      <c r="P147" s="153">
        <f t="shared" si="1"/>
        <v>2.1067199999999997</v>
      </c>
      <c r="Q147" s="153">
        <v>1.7239999999999998E-2</v>
      </c>
      <c r="R147" s="153">
        <f t="shared" si="2"/>
        <v>0.11947319999999999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188</v>
      </c>
      <c r="AT147" s="155" t="s">
        <v>184</v>
      </c>
      <c r="AU147" s="155" t="s">
        <v>86</v>
      </c>
      <c r="AY147" s="14" t="s">
        <v>182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86</v>
      </c>
      <c r="BK147" s="156">
        <f t="shared" si="9"/>
        <v>0</v>
      </c>
      <c r="BL147" s="14" t="s">
        <v>188</v>
      </c>
      <c r="BM147" s="155" t="s">
        <v>2211</v>
      </c>
    </row>
    <row r="148" spans="1:65" s="2" customFormat="1" ht="16.5" customHeight="1">
      <c r="A148" s="26"/>
      <c r="B148" s="143"/>
      <c r="C148" s="144" t="s">
        <v>213</v>
      </c>
      <c r="D148" s="144" t="s">
        <v>184</v>
      </c>
      <c r="E148" s="145" t="s">
        <v>521</v>
      </c>
      <c r="F148" s="146" t="s">
        <v>522</v>
      </c>
      <c r="G148" s="147" t="s">
        <v>187</v>
      </c>
      <c r="H148" s="148">
        <v>11.654999999999999</v>
      </c>
      <c r="I148" s="149"/>
      <c r="J148" s="149">
        <f t="shared" si="0"/>
        <v>0</v>
      </c>
      <c r="K148" s="150"/>
      <c r="L148" s="27"/>
      <c r="M148" s="151" t="s">
        <v>1</v>
      </c>
      <c r="N148" s="152" t="s">
        <v>39</v>
      </c>
      <c r="O148" s="153">
        <v>5.1999999999999998E-2</v>
      </c>
      <c r="P148" s="153">
        <f t="shared" si="1"/>
        <v>0.60605999999999993</v>
      </c>
      <c r="Q148" s="153">
        <v>4.2000000000000002E-4</v>
      </c>
      <c r="R148" s="153">
        <f t="shared" si="2"/>
        <v>4.8951000000000003E-3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188</v>
      </c>
      <c r="AT148" s="155" t="s">
        <v>184</v>
      </c>
      <c r="AU148" s="155" t="s">
        <v>86</v>
      </c>
      <c r="AY148" s="14" t="s">
        <v>182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86</v>
      </c>
      <c r="BK148" s="156">
        <f t="shared" si="9"/>
        <v>0</v>
      </c>
      <c r="BL148" s="14" t="s">
        <v>188</v>
      </c>
      <c r="BM148" s="155" t="s">
        <v>2212</v>
      </c>
    </row>
    <row r="149" spans="1:65" s="2" customFormat="1" ht="24" customHeight="1">
      <c r="A149" s="26"/>
      <c r="B149" s="143"/>
      <c r="C149" s="144" t="s">
        <v>217</v>
      </c>
      <c r="D149" s="144" t="s">
        <v>184</v>
      </c>
      <c r="E149" s="145" t="s">
        <v>2213</v>
      </c>
      <c r="F149" s="146" t="s">
        <v>2214</v>
      </c>
      <c r="G149" s="147" t="s">
        <v>187</v>
      </c>
      <c r="H149" s="148">
        <v>11.654999999999999</v>
      </c>
      <c r="I149" s="149"/>
      <c r="J149" s="149">
        <f t="shared" si="0"/>
        <v>0</v>
      </c>
      <c r="K149" s="150"/>
      <c r="L149" s="27"/>
      <c r="M149" s="151" t="s">
        <v>1</v>
      </c>
      <c r="N149" s="152" t="s">
        <v>39</v>
      </c>
      <c r="O149" s="153">
        <v>0.31796999999999997</v>
      </c>
      <c r="P149" s="153">
        <f t="shared" si="1"/>
        <v>3.7059403499999997</v>
      </c>
      <c r="Q149" s="153">
        <v>4.7200000000000002E-3</v>
      </c>
      <c r="R149" s="153">
        <f t="shared" si="2"/>
        <v>5.5011600000000001E-2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188</v>
      </c>
      <c r="AT149" s="155" t="s">
        <v>184</v>
      </c>
      <c r="AU149" s="155" t="s">
        <v>86</v>
      </c>
      <c r="AY149" s="14" t="s">
        <v>182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4" t="s">
        <v>86</v>
      </c>
      <c r="BK149" s="156">
        <f t="shared" si="9"/>
        <v>0</v>
      </c>
      <c r="BL149" s="14" t="s">
        <v>188</v>
      </c>
      <c r="BM149" s="155" t="s">
        <v>2215</v>
      </c>
    </row>
    <row r="150" spans="1:65" s="2" customFormat="1" ht="16.5" customHeight="1">
      <c r="A150" s="26"/>
      <c r="B150" s="143"/>
      <c r="C150" s="144" t="s">
        <v>221</v>
      </c>
      <c r="D150" s="144" t="s">
        <v>184</v>
      </c>
      <c r="E150" s="145" t="s">
        <v>529</v>
      </c>
      <c r="F150" s="146" t="s">
        <v>530</v>
      </c>
      <c r="G150" s="147" t="s">
        <v>187</v>
      </c>
      <c r="H150" s="148">
        <v>11.654999999999999</v>
      </c>
      <c r="I150" s="149"/>
      <c r="J150" s="149">
        <f t="shared" si="0"/>
        <v>0</v>
      </c>
      <c r="K150" s="150"/>
      <c r="L150" s="27"/>
      <c r="M150" s="151" t="s">
        <v>1</v>
      </c>
      <c r="N150" s="152" t="s">
        <v>39</v>
      </c>
      <c r="O150" s="153">
        <v>0.2944</v>
      </c>
      <c r="P150" s="153">
        <f t="shared" si="1"/>
        <v>3.4312319999999996</v>
      </c>
      <c r="Q150" s="153">
        <v>5.7600000000000004E-3</v>
      </c>
      <c r="R150" s="153">
        <f t="shared" si="2"/>
        <v>6.7132800000000006E-2</v>
      </c>
      <c r="S150" s="153">
        <v>0</v>
      </c>
      <c r="T150" s="154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188</v>
      </c>
      <c r="AT150" s="155" t="s">
        <v>184</v>
      </c>
      <c r="AU150" s="155" t="s">
        <v>86</v>
      </c>
      <c r="AY150" s="14" t="s">
        <v>182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4" t="s">
        <v>86</v>
      </c>
      <c r="BK150" s="156">
        <f t="shared" si="9"/>
        <v>0</v>
      </c>
      <c r="BL150" s="14" t="s">
        <v>188</v>
      </c>
      <c r="BM150" s="155" t="s">
        <v>2216</v>
      </c>
    </row>
    <row r="151" spans="1:65" s="2" customFormat="1" ht="24" customHeight="1">
      <c r="A151" s="26"/>
      <c r="B151" s="143"/>
      <c r="C151" s="144" t="s">
        <v>225</v>
      </c>
      <c r="D151" s="144" t="s">
        <v>184</v>
      </c>
      <c r="E151" s="145" t="s">
        <v>2217</v>
      </c>
      <c r="F151" s="146" t="s">
        <v>2218</v>
      </c>
      <c r="G151" s="147" t="s">
        <v>187</v>
      </c>
      <c r="H151" s="148">
        <v>1.44</v>
      </c>
      <c r="I151" s="149"/>
      <c r="J151" s="149">
        <f t="shared" si="0"/>
        <v>0</v>
      </c>
      <c r="K151" s="150"/>
      <c r="L151" s="27"/>
      <c r="M151" s="151" t="s">
        <v>1</v>
      </c>
      <c r="N151" s="152" t="s">
        <v>39</v>
      </c>
      <c r="O151" s="153">
        <v>1.3260000000000001</v>
      </c>
      <c r="P151" s="153">
        <f t="shared" si="1"/>
        <v>1.90944</v>
      </c>
      <c r="Q151" s="153">
        <v>1.566E-2</v>
      </c>
      <c r="R151" s="153">
        <f t="shared" si="2"/>
        <v>2.2550399999999998E-2</v>
      </c>
      <c r="S151" s="153">
        <v>0</v>
      </c>
      <c r="T151" s="154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188</v>
      </c>
      <c r="AT151" s="155" t="s">
        <v>184</v>
      </c>
      <c r="AU151" s="155" t="s">
        <v>86</v>
      </c>
      <c r="AY151" s="14" t="s">
        <v>182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4" t="s">
        <v>86</v>
      </c>
      <c r="BK151" s="156">
        <f t="shared" si="9"/>
        <v>0</v>
      </c>
      <c r="BL151" s="14" t="s">
        <v>188</v>
      </c>
      <c r="BM151" s="155" t="s">
        <v>2219</v>
      </c>
    </row>
    <row r="152" spans="1:65" s="2" customFormat="1" ht="24" customHeight="1">
      <c r="A152" s="26"/>
      <c r="B152" s="143"/>
      <c r="C152" s="144" t="s">
        <v>229</v>
      </c>
      <c r="D152" s="144" t="s">
        <v>184</v>
      </c>
      <c r="E152" s="145" t="s">
        <v>589</v>
      </c>
      <c r="F152" s="146" t="s">
        <v>590</v>
      </c>
      <c r="G152" s="147" t="s">
        <v>198</v>
      </c>
      <c r="H152" s="148">
        <v>1.2</v>
      </c>
      <c r="I152" s="149"/>
      <c r="J152" s="149">
        <f t="shared" si="0"/>
        <v>0</v>
      </c>
      <c r="K152" s="150"/>
      <c r="L152" s="27"/>
      <c r="M152" s="151" t="s">
        <v>1</v>
      </c>
      <c r="N152" s="152" t="s">
        <v>39</v>
      </c>
      <c r="O152" s="153">
        <v>8.6999999999999994E-2</v>
      </c>
      <c r="P152" s="153">
        <f t="shared" si="1"/>
        <v>0.10439999999999999</v>
      </c>
      <c r="Q152" s="153">
        <v>9.3200000000000002E-3</v>
      </c>
      <c r="R152" s="153">
        <f t="shared" si="2"/>
        <v>1.1183999999999999E-2</v>
      </c>
      <c r="S152" s="153">
        <v>0</v>
      </c>
      <c r="T152" s="154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188</v>
      </c>
      <c r="AT152" s="155" t="s">
        <v>184</v>
      </c>
      <c r="AU152" s="155" t="s">
        <v>86</v>
      </c>
      <c r="AY152" s="14" t="s">
        <v>182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4" t="s">
        <v>86</v>
      </c>
      <c r="BK152" s="156">
        <f t="shared" si="9"/>
        <v>0</v>
      </c>
      <c r="BL152" s="14" t="s">
        <v>188</v>
      </c>
      <c r="BM152" s="155" t="s">
        <v>2220</v>
      </c>
    </row>
    <row r="153" spans="1:65" s="2" customFormat="1" ht="16.5" customHeight="1">
      <c r="A153" s="26"/>
      <c r="B153" s="143"/>
      <c r="C153" s="144" t="s">
        <v>233</v>
      </c>
      <c r="D153" s="144" t="s">
        <v>184</v>
      </c>
      <c r="E153" s="145" t="s">
        <v>2221</v>
      </c>
      <c r="F153" s="146" t="s">
        <v>616</v>
      </c>
      <c r="G153" s="147" t="s">
        <v>187</v>
      </c>
      <c r="H153" s="148">
        <v>91.53</v>
      </c>
      <c r="I153" s="149"/>
      <c r="J153" s="149">
        <f t="shared" si="0"/>
        <v>0</v>
      </c>
      <c r="K153" s="150"/>
      <c r="L153" s="27"/>
      <c r="M153" s="151" t="s">
        <v>1</v>
      </c>
      <c r="N153" s="152" t="s">
        <v>39</v>
      </c>
      <c r="O153" s="153">
        <v>3.4000000000000002E-2</v>
      </c>
      <c r="P153" s="153">
        <f t="shared" si="1"/>
        <v>3.1120200000000002</v>
      </c>
      <c r="Q153" s="153">
        <v>1.4999999999999999E-4</v>
      </c>
      <c r="R153" s="153">
        <f t="shared" si="2"/>
        <v>1.3729499999999999E-2</v>
      </c>
      <c r="S153" s="153">
        <v>0</v>
      </c>
      <c r="T153" s="154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188</v>
      </c>
      <c r="AT153" s="155" t="s">
        <v>184</v>
      </c>
      <c r="AU153" s="155" t="s">
        <v>86</v>
      </c>
      <c r="AY153" s="14" t="s">
        <v>182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4" t="s">
        <v>86</v>
      </c>
      <c r="BK153" s="156">
        <f t="shared" si="9"/>
        <v>0</v>
      </c>
      <c r="BL153" s="14" t="s">
        <v>188</v>
      </c>
      <c r="BM153" s="155" t="s">
        <v>2222</v>
      </c>
    </row>
    <row r="154" spans="1:65" s="2" customFormat="1" ht="16.5" customHeight="1">
      <c r="A154" s="26"/>
      <c r="B154" s="143"/>
      <c r="C154" s="144" t="s">
        <v>237</v>
      </c>
      <c r="D154" s="144" t="s">
        <v>184</v>
      </c>
      <c r="E154" s="145" t="s">
        <v>2223</v>
      </c>
      <c r="F154" s="146" t="s">
        <v>2224</v>
      </c>
      <c r="G154" s="147" t="s">
        <v>187</v>
      </c>
      <c r="H154" s="148">
        <v>91.53</v>
      </c>
      <c r="I154" s="149"/>
      <c r="J154" s="149">
        <f t="shared" si="0"/>
        <v>0</v>
      </c>
      <c r="K154" s="150"/>
      <c r="L154" s="27"/>
      <c r="M154" s="151" t="s">
        <v>1</v>
      </c>
      <c r="N154" s="152" t="s">
        <v>39</v>
      </c>
      <c r="O154" s="153">
        <v>0.47</v>
      </c>
      <c r="P154" s="153">
        <f t="shared" si="1"/>
        <v>43.019099999999995</v>
      </c>
      <c r="Q154" s="153">
        <v>4.5999999999999999E-3</v>
      </c>
      <c r="R154" s="153">
        <f t="shared" si="2"/>
        <v>0.42103800000000002</v>
      </c>
      <c r="S154" s="153">
        <v>0</v>
      </c>
      <c r="T154" s="154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188</v>
      </c>
      <c r="AT154" s="155" t="s">
        <v>184</v>
      </c>
      <c r="AU154" s="155" t="s">
        <v>86</v>
      </c>
      <c r="AY154" s="14" t="s">
        <v>182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4" t="s">
        <v>86</v>
      </c>
      <c r="BK154" s="156">
        <f t="shared" si="9"/>
        <v>0</v>
      </c>
      <c r="BL154" s="14" t="s">
        <v>188</v>
      </c>
      <c r="BM154" s="155" t="s">
        <v>2225</v>
      </c>
    </row>
    <row r="155" spans="1:65" s="12" customFormat="1" ht="22.9" customHeight="1">
      <c r="B155" s="131"/>
      <c r="D155" s="132" t="s">
        <v>72</v>
      </c>
      <c r="E155" s="141" t="s">
        <v>217</v>
      </c>
      <c r="F155" s="141" t="s">
        <v>629</v>
      </c>
      <c r="J155" s="142">
        <f>BK155</f>
        <v>0</v>
      </c>
      <c r="L155" s="131"/>
      <c r="M155" s="135"/>
      <c r="N155" s="136"/>
      <c r="O155" s="136"/>
      <c r="P155" s="137">
        <f>SUM(P156:P172)</f>
        <v>128.2718204</v>
      </c>
      <c r="Q155" s="136"/>
      <c r="R155" s="137">
        <f>SUM(R156:R172)</f>
        <v>0.36910000000000004</v>
      </c>
      <c r="S155" s="136"/>
      <c r="T155" s="138">
        <f>SUM(T156:T172)</f>
        <v>1.688186</v>
      </c>
      <c r="AR155" s="132" t="s">
        <v>80</v>
      </c>
      <c r="AT155" s="139" t="s">
        <v>72</v>
      </c>
      <c r="AU155" s="139" t="s">
        <v>80</v>
      </c>
      <c r="AY155" s="132" t="s">
        <v>182</v>
      </c>
      <c r="BK155" s="140">
        <f>SUM(BK156:BK172)</f>
        <v>0</v>
      </c>
    </row>
    <row r="156" spans="1:65" s="2" customFormat="1" ht="24" customHeight="1">
      <c r="A156" s="26"/>
      <c r="B156" s="143"/>
      <c r="C156" s="144" t="s">
        <v>241</v>
      </c>
      <c r="D156" s="144" t="s">
        <v>184</v>
      </c>
      <c r="E156" s="145" t="s">
        <v>651</v>
      </c>
      <c r="F156" s="146" t="s">
        <v>652</v>
      </c>
      <c r="G156" s="147" t="s">
        <v>187</v>
      </c>
      <c r="H156" s="148">
        <v>233.51</v>
      </c>
      <c r="I156" s="149"/>
      <c r="J156" s="149">
        <f t="shared" ref="J156:J172" si="10">ROUND(I156*H156,2)</f>
        <v>0</v>
      </c>
      <c r="K156" s="150"/>
      <c r="L156" s="27"/>
      <c r="M156" s="151" t="s">
        <v>1</v>
      </c>
      <c r="N156" s="152" t="s">
        <v>39</v>
      </c>
      <c r="O156" s="153">
        <v>9.9000000000000005E-2</v>
      </c>
      <c r="P156" s="153">
        <f t="shared" ref="P156:P172" si="11">O156*H156</f>
        <v>23.11749</v>
      </c>
      <c r="Q156" s="153">
        <v>1.5299999999999999E-3</v>
      </c>
      <c r="R156" s="153">
        <f t="shared" ref="R156:R172" si="12">Q156*H156</f>
        <v>0.35727029999999999</v>
      </c>
      <c r="S156" s="153">
        <v>0</v>
      </c>
      <c r="T156" s="154">
        <f t="shared" ref="T156:T172" si="13"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188</v>
      </c>
      <c r="AT156" s="155" t="s">
        <v>184</v>
      </c>
      <c r="AU156" s="155" t="s">
        <v>86</v>
      </c>
      <c r="AY156" s="14" t="s">
        <v>182</v>
      </c>
      <c r="BE156" s="156">
        <f t="shared" ref="BE156:BE172" si="14">IF(N156="základná",J156,0)</f>
        <v>0</v>
      </c>
      <c r="BF156" s="156">
        <f t="shared" ref="BF156:BF172" si="15">IF(N156="znížená",J156,0)</f>
        <v>0</v>
      </c>
      <c r="BG156" s="156">
        <f t="shared" ref="BG156:BG172" si="16">IF(N156="zákl. prenesená",J156,0)</f>
        <v>0</v>
      </c>
      <c r="BH156" s="156">
        <f t="shared" ref="BH156:BH172" si="17">IF(N156="zníž. prenesená",J156,0)</f>
        <v>0</v>
      </c>
      <c r="BI156" s="156">
        <f t="shared" ref="BI156:BI172" si="18">IF(N156="nulová",J156,0)</f>
        <v>0</v>
      </c>
      <c r="BJ156" s="14" t="s">
        <v>86</v>
      </c>
      <c r="BK156" s="156">
        <f t="shared" ref="BK156:BK172" si="19">ROUND(I156*H156,2)</f>
        <v>0</v>
      </c>
      <c r="BL156" s="14" t="s">
        <v>188</v>
      </c>
      <c r="BM156" s="155" t="s">
        <v>2226</v>
      </c>
    </row>
    <row r="157" spans="1:65" s="2" customFormat="1" ht="16.5" customHeight="1">
      <c r="A157" s="26"/>
      <c r="B157" s="143"/>
      <c r="C157" s="144" t="s">
        <v>245</v>
      </c>
      <c r="D157" s="144" t="s">
        <v>184</v>
      </c>
      <c r="E157" s="145" t="s">
        <v>663</v>
      </c>
      <c r="F157" s="146" t="s">
        <v>664</v>
      </c>
      <c r="G157" s="147" t="s">
        <v>187</v>
      </c>
      <c r="H157" s="148">
        <v>233.51</v>
      </c>
      <c r="I157" s="149"/>
      <c r="J157" s="149">
        <f t="shared" si="10"/>
        <v>0</v>
      </c>
      <c r="K157" s="150"/>
      <c r="L157" s="27"/>
      <c r="M157" s="151" t="s">
        <v>1</v>
      </c>
      <c r="N157" s="152" t="s">
        <v>39</v>
      </c>
      <c r="O157" s="153">
        <v>0.32400000000000001</v>
      </c>
      <c r="P157" s="153">
        <f t="shared" si="11"/>
        <v>75.657240000000002</v>
      </c>
      <c r="Q157" s="153">
        <v>5.0000000000000002E-5</v>
      </c>
      <c r="R157" s="153">
        <f t="shared" si="12"/>
        <v>1.16755E-2</v>
      </c>
      <c r="S157" s="153">
        <v>0</v>
      </c>
      <c r="T157" s="154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188</v>
      </c>
      <c r="AT157" s="155" t="s">
        <v>184</v>
      </c>
      <c r="AU157" s="155" t="s">
        <v>86</v>
      </c>
      <c r="AY157" s="14" t="s">
        <v>182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4" t="s">
        <v>86</v>
      </c>
      <c r="BK157" s="156">
        <f t="shared" si="19"/>
        <v>0</v>
      </c>
      <c r="BL157" s="14" t="s">
        <v>188</v>
      </c>
      <c r="BM157" s="155" t="s">
        <v>2227</v>
      </c>
    </row>
    <row r="158" spans="1:65" s="2" customFormat="1" ht="16.5" customHeight="1">
      <c r="A158" s="26"/>
      <c r="B158" s="143"/>
      <c r="C158" s="144" t="s">
        <v>251</v>
      </c>
      <c r="D158" s="144" t="s">
        <v>184</v>
      </c>
      <c r="E158" s="145" t="s">
        <v>679</v>
      </c>
      <c r="F158" s="146" t="s">
        <v>680</v>
      </c>
      <c r="G158" s="147" t="s">
        <v>198</v>
      </c>
      <c r="H158" s="148">
        <v>4.34</v>
      </c>
      <c r="I158" s="149"/>
      <c r="J158" s="149">
        <f t="shared" si="10"/>
        <v>0</v>
      </c>
      <c r="K158" s="150"/>
      <c r="L158" s="27"/>
      <c r="M158" s="151" t="s">
        <v>1</v>
      </c>
      <c r="N158" s="152" t="s">
        <v>39</v>
      </c>
      <c r="O158" s="153">
        <v>9.4009999999999996E-2</v>
      </c>
      <c r="P158" s="153">
        <f t="shared" si="11"/>
        <v>0.40800339999999996</v>
      </c>
      <c r="Q158" s="153">
        <v>3.0000000000000001E-5</v>
      </c>
      <c r="R158" s="153">
        <f t="shared" si="12"/>
        <v>1.3019999999999999E-4</v>
      </c>
      <c r="S158" s="153">
        <v>0</v>
      </c>
      <c r="T158" s="154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188</v>
      </c>
      <c r="AT158" s="155" t="s">
        <v>184</v>
      </c>
      <c r="AU158" s="155" t="s">
        <v>86</v>
      </c>
      <c r="AY158" s="14" t="s">
        <v>182</v>
      </c>
      <c r="BE158" s="156">
        <f t="shared" si="14"/>
        <v>0</v>
      </c>
      <c r="BF158" s="156">
        <f t="shared" si="15"/>
        <v>0</v>
      </c>
      <c r="BG158" s="156">
        <f t="shared" si="16"/>
        <v>0</v>
      </c>
      <c r="BH158" s="156">
        <f t="shared" si="17"/>
        <v>0</v>
      </c>
      <c r="BI158" s="156">
        <f t="shared" si="18"/>
        <v>0</v>
      </c>
      <c r="BJ158" s="14" t="s">
        <v>86</v>
      </c>
      <c r="BK158" s="156">
        <f t="shared" si="19"/>
        <v>0</v>
      </c>
      <c r="BL158" s="14" t="s">
        <v>188</v>
      </c>
      <c r="BM158" s="155" t="s">
        <v>2228</v>
      </c>
    </row>
    <row r="159" spans="1:65" s="2" customFormat="1" ht="24" customHeight="1">
      <c r="A159" s="26"/>
      <c r="B159" s="143"/>
      <c r="C159" s="144" t="s">
        <v>255</v>
      </c>
      <c r="D159" s="144" t="s">
        <v>184</v>
      </c>
      <c r="E159" s="145" t="s">
        <v>683</v>
      </c>
      <c r="F159" s="146" t="s">
        <v>684</v>
      </c>
      <c r="G159" s="147" t="s">
        <v>198</v>
      </c>
      <c r="H159" s="148">
        <v>1.2</v>
      </c>
      <c r="I159" s="149"/>
      <c r="J159" s="149">
        <f t="shared" si="10"/>
        <v>0</v>
      </c>
      <c r="K159" s="150"/>
      <c r="L159" s="27"/>
      <c r="M159" s="151" t="s">
        <v>1</v>
      </c>
      <c r="N159" s="152" t="s">
        <v>39</v>
      </c>
      <c r="O159" s="153">
        <v>9.4E-2</v>
      </c>
      <c r="P159" s="153">
        <f t="shared" si="11"/>
        <v>0.1128</v>
      </c>
      <c r="Q159" s="153">
        <v>2.0000000000000002E-5</v>
      </c>
      <c r="R159" s="153">
        <f t="shared" si="12"/>
        <v>2.4000000000000001E-5</v>
      </c>
      <c r="S159" s="153">
        <v>0</v>
      </c>
      <c r="T159" s="154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188</v>
      </c>
      <c r="AT159" s="155" t="s">
        <v>184</v>
      </c>
      <c r="AU159" s="155" t="s">
        <v>86</v>
      </c>
      <c r="AY159" s="14" t="s">
        <v>182</v>
      </c>
      <c r="BE159" s="156">
        <f t="shared" si="14"/>
        <v>0</v>
      </c>
      <c r="BF159" s="156">
        <f t="shared" si="15"/>
        <v>0</v>
      </c>
      <c r="BG159" s="156">
        <f t="shared" si="16"/>
        <v>0</v>
      </c>
      <c r="BH159" s="156">
        <f t="shared" si="17"/>
        <v>0</v>
      </c>
      <c r="BI159" s="156">
        <f t="shared" si="18"/>
        <v>0</v>
      </c>
      <c r="BJ159" s="14" t="s">
        <v>86</v>
      </c>
      <c r="BK159" s="156">
        <f t="shared" si="19"/>
        <v>0</v>
      </c>
      <c r="BL159" s="14" t="s">
        <v>188</v>
      </c>
      <c r="BM159" s="155" t="s">
        <v>2229</v>
      </c>
    </row>
    <row r="160" spans="1:65" s="2" customFormat="1" ht="24" customHeight="1">
      <c r="A160" s="26"/>
      <c r="B160" s="143"/>
      <c r="C160" s="144" t="s">
        <v>259</v>
      </c>
      <c r="D160" s="144" t="s">
        <v>184</v>
      </c>
      <c r="E160" s="145" t="s">
        <v>719</v>
      </c>
      <c r="F160" s="146" t="s">
        <v>720</v>
      </c>
      <c r="G160" s="147" t="s">
        <v>299</v>
      </c>
      <c r="H160" s="148">
        <v>7</v>
      </c>
      <c r="I160" s="149"/>
      <c r="J160" s="149">
        <f t="shared" si="10"/>
        <v>0</v>
      </c>
      <c r="K160" s="150"/>
      <c r="L160" s="27"/>
      <c r="M160" s="151" t="s">
        <v>1</v>
      </c>
      <c r="N160" s="152" t="s">
        <v>39</v>
      </c>
      <c r="O160" s="153">
        <v>4.9000000000000002E-2</v>
      </c>
      <c r="P160" s="153">
        <f t="shared" si="11"/>
        <v>0.34300000000000003</v>
      </c>
      <c r="Q160" s="153">
        <v>0</v>
      </c>
      <c r="R160" s="153">
        <f t="shared" si="12"/>
        <v>0</v>
      </c>
      <c r="S160" s="153">
        <v>2.4E-2</v>
      </c>
      <c r="T160" s="154">
        <f t="shared" si="13"/>
        <v>0.16800000000000001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188</v>
      </c>
      <c r="AT160" s="155" t="s">
        <v>184</v>
      </c>
      <c r="AU160" s="155" t="s">
        <v>86</v>
      </c>
      <c r="AY160" s="14" t="s">
        <v>182</v>
      </c>
      <c r="BE160" s="156">
        <f t="shared" si="14"/>
        <v>0</v>
      </c>
      <c r="BF160" s="156">
        <f t="shared" si="15"/>
        <v>0</v>
      </c>
      <c r="BG160" s="156">
        <f t="shared" si="16"/>
        <v>0</v>
      </c>
      <c r="BH160" s="156">
        <f t="shared" si="17"/>
        <v>0</v>
      </c>
      <c r="BI160" s="156">
        <f t="shared" si="18"/>
        <v>0</v>
      </c>
      <c r="BJ160" s="14" t="s">
        <v>86</v>
      </c>
      <c r="BK160" s="156">
        <f t="shared" si="19"/>
        <v>0</v>
      </c>
      <c r="BL160" s="14" t="s">
        <v>188</v>
      </c>
      <c r="BM160" s="155" t="s">
        <v>721</v>
      </c>
    </row>
    <row r="161" spans="1:65" s="2" customFormat="1" ht="24" customHeight="1">
      <c r="A161" s="26"/>
      <c r="B161" s="143"/>
      <c r="C161" s="144" t="s">
        <v>7</v>
      </c>
      <c r="D161" s="144" t="s">
        <v>184</v>
      </c>
      <c r="E161" s="145" t="s">
        <v>731</v>
      </c>
      <c r="F161" s="146" t="s">
        <v>732</v>
      </c>
      <c r="G161" s="147" t="s">
        <v>187</v>
      </c>
      <c r="H161" s="148">
        <v>2.9550000000000001</v>
      </c>
      <c r="I161" s="149"/>
      <c r="J161" s="149">
        <f t="shared" si="10"/>
        <v>0</v>
      </c>
      <c r="K161" s="150"/>
      <c r="L161" s="27"/>
      <c r="M161" s="151" t="s">
        <v>1</v>
      </c>
      <c r="N161" s="152" t="s">
        <v>39</v>
      </c>
      <c r="O161" s="153">
        <v>0.48499999999999999</v>
      </c>
      <c r="P161" s="153">
        <f t="shared" si="11"/>
        <v>1.4331750000000001</v>
      </c>
      <c r="Q161" s="153">
        <v>0</v>
      </c>
      <c r="R161" s="153">
        <f t="shared" si="12"/>
        <v>0</v>
      </c>
      <c r="S161" s="153">
        <v>8.7999999999999995E-2</v>
      </c>
      <c r="T161" s="154">
        <f t="shared" si="13"/>
        <v>0.26003999999999999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188</v>
      </c>
      <c r="AT161" s="155" t="s">
        <v>184</v>
      </c>
      <c r="AU161" s="155" t="s">
        <v>86</v>
      </c>
      <c r="AY161" s="14" t="s">
        <v>182</v>
      </c>
      <c r="BE161" s="156">
        <f t="shared" si="14"/>
        <v>0</v>
      </c>
      <c r="BF161" s="156">
        <f t="shared" si="15"/>
        <v>0</v>
      </c>
      <c r="BG161" s="156">
        <f t="shared" si="16"/>
        <v>0</v>
      </c>
      <c r="BH161" s="156">
        <f t="shared" si="17"/>
        <v>0</v>
      </c>
      <c r="BI161" s="156">
        <f t="shared" si="18"/>
        <v>0</v>
      </c>
      <c r="BJ161" s="14" t="s">
        <v>86</v>
      </c>
      <c r="BK161" s="156">
        <f t="shared" si="19"/>
        <v>0</v>
      </c>
      <c r="BL161" s="14" t="s">
        <v>188</v>
      </c>
      <c r="BM161" s="155" t="s">
        <v>733</v>
      </c>
    </row>
    <row r="162" spans="1:65" s="2" customFormat="1" ht="24" customHeight="1">
      <c r="A162" s="26"/>
      <c r="B162" s="143"/>
      <c r="C162" s="144" t="s">
        <v>266</v>
      </c>
      <c r="D162" s="144" t="s">
        <v>184</v>
      </c>
      <c r="E162" s="145" t="s">
        <v>735</v>
      </c>
      <c r="F162" s="146" t="s">
        <v>736</v>
      </c>
      <c r="G162" s="147" t="s">
        <v>187</v>
      </c>
      <c r="H162" s="148">
        <v>3.234</v>
      </c>
      <c r="I162" s="149"/>
      <c r="J162" s="149">
        <f t="shared" si="10"/>
        <v>0</v>
      </c>
      <c r="K162" s="150"/>
      <c r="L162" s="27"/>
      <c r="M162" s="151" t="s">
        <v>1</v>
      </c>
      <c r="N162" s="152" t="s">
        <v>39</v>
      </c>
      <c r="O162" s="153">
        <v>0.47599999999999998</v>
      </c>
      <c r="P162" s="153">
        <f t="shared" si="11"/>
        <v>1.5393839999999999</v>
      </c>
      <c r="Q162" s="153">
        <v>0</v>
      </c>
      <c r="R162" s="153">
        <f t="shared" si="12"/>
        <v>0</v>
      </c>
      <c r="S162" s="153">
        <v>6.7000000000000004E-2</v>
      </c>
      <c r="T162" s="154">
        <f t="shared" si="13"/>
        <v>0.21667800000000001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188</v>
      </c>
      <c r="AT162" s="155" t="s">
        <v>184</v>
      </c>
      <c r="AU162" s="155" t="s">
        <v>86</v>
      </c>
      <c r="AY162" s="14" t="s">
        <v>182</v>
      </c>
      <c r="BE162" s="156">
        <f t="shared" si="14"/>
        <v>0</v>
      </c>
      <c r="BF162" s="156">
        <f t="shared" si="15"/>
        <v>0</v>
      </c>
      <c r="BG162" s="156">
        <f t="shared" si="16"/>
        <v>0</v>
      </c>
      <c r="BH162" s="156">
        <f t="shared" si="17"/>
        <v>0</v>
      </c>
      <c r="BI162" s="156">
        <f t="shared" si="18"/>
        <v>0</v>
      </c>
      <c r="BJ162" s="14" t="s">
        <v>86</v>
      </c>
      <c r="BK162" s="156">
        <f t="shared" si="19"/>
        <v>0</v>
      </c>
      <c r="BL162" s="14" t="s">
        <v>188</v>
      </c>
      <c r="BM162" s="155" t="s">
        <v>737</v>
      </c>
    </row>
    <row r="163" spans="1:65" s="2" customFormat="1" ht="24" customHeight="1">
      <c r="A163" s="26"/>
      <c r="B163" s="143"/>
      <c r="C163" s="144" t="s">
        <v>270</v>
      </c>
      <c r="D163" s="144" t="s">
        <v>184</v>
      </c>
      <c r="E163" s="145" t="s">
        <v>739</v>
      </c>
      <c r="F163" s="146" t="s">
        <v>740</v>
      </c>
      <c r="G163" s="147" t="s">
        <v>187</v>
      </c>
      <c r="H163" s="148">
        <v>4.7279999999999998</v>
      </c>
      <c r="I163" s="149"/>
      <c r="J163" s="149">
        <f t="shared" si="10"/>
        <v>0</v>
      </c>
      <c r="K163" s="150"/>
      <c r="L163" s="27"/>
      <c r="M163" s="151" t="s">
        <v>1</v>
      </c>
      <c r="N163" s="152" t="s">
        <v>39</v>
      </c>
      <c r="O163" s="153">
        <v>0.81</v>
      </c>
      <c r="P163" s="153">
        <f t="shared" si="11"/>
        <v>3.8296800000000002</v>
      </c>
      <c r="Q163" s="153">
        <v>0</v>
      </c>
      <c r="R163" s="153">
        <f t="shared" si="12"/>
        <v>0</v>
      </c>
      <c r="S163" s="153">
        <v>7.5999999999999998E-2</v>
      </c>
      <c r="T163" s="154">
        <f t="shared" si="13"/>
        <v>0.35932799999999998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188</v>
      </c>
      <c r="AT163" s="155" t="s">
        <v>184</v>
      </c>
      <c r="AU163" s="155" t="s">
        <v>86</v>
      </c>
      <c r="AY163" s="14" t="s">
        <v>182</v>
      </c>
      <c r="BE163" s="156">
        <f t="shared" si="14"/>
        <v>0</v>
      </c>
      <c r="BF163" s="156">
        <f t="shared" si="15"/>
        <v>0</v>
      </c>
      <c r="BG163" s="156">
        <f t="shared" si="16"/>
        <v>0</v>
      </c>
      <c r="BH163" s="156">
        <f t="shared" si="17"/>
        <v>0</v>
      </c>
      <c r="BI163" s="156">
        <f t="shared" si="18"/>
        <v>0</v>
      </c>
      <c r="BJ163" s="14" t="s">
        <v>86</v>
      </c>
      <c r="BK163" s="156">
        <f t="shared" si="19"/>
        <v>0</v>
      </c>
      <c r="BL163" s="14" t="s">
        <v>188</v>
      </c>
      <c r="BM163" s="155" t="s">
        <v>741</v>
      </c>
    </row>
    <row r="164" spans="1:65" s="2" customFormat="1" ht="24" customHeight="1">
      <c r="A164" s="26"/>
      <c r="B164" s="143"/>
      <c r="C164" s="144" t="s">
        <v>274</v>
      </c>
      <c r="D164" s="144" t="s">
        <v>184</v>
      </c>
      <c r="E164" s="145" t="s">
        <v>2230</v>
      </c>
      <c r="F164" s="146" t="s">
        <v>2231</v>
      </c>
      <c r="G164" s="147" t="s">
        <v>187</v>
      </c>
      <c r="H164" s="148">
        <v>1.89</v>
      </c>
      <c r="I164" s="149"/>
      <c r="J164" s="149">
        <f t="shared" si="10"/>
        <v>0</v>
      </c>
      <c r="K164" s="150"/>
      <c r="L164" s="27"/>
      <c r="M164" s="151" t="s">
        <v>1</v>
      </c>
      <c r="N164" s="152" t="s">
        <v>39</v>
      </c>
      <c r="O164" s="153">
        <v>0.35899999999999999</v>
      </c>
      <c r="P164" s="153">
        <f t="shared" si="11"/>
        <v>0.67850999999999995</v>
      </c>
      <c r="Q164" s="153">
        <v>0</v>
      </c>
      <c r="R164" s="153">
        <f t="shared" si="12"/>
        <v>0</v>
      </c>
      <c r="S164" s="153">
        <v>0.27</v>
      </c>
      <c r="T164" s="154">
        <f t="shared" si="13"/>
        <v>0.51029999999999998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188</v>
      </c>
      <c r="AT164" s="155" t="s">
        <v>184</v>
      </c>
      <c r="AU164" s="155" t="s">
        <v>86</v>
      </c>
      <c r="AY164" s="14" t="s">
        <v>182</v>
      </c>
      <c r="BE164" s="156">
        <f t="shared" si="14"/>
        <v>0</v>
      </c>
      <c r="BF164" s="156">
        <f t="shared" si="15"/>
        <v>0</v>
      </c>
      <c r="BG164" s="156">
        <f t="shared" si="16"/>
        <v>0</v>
      </c>
      <c r="BH164" s="156">
        <f t="shared" si="17"/>
        <v>0</v>
      </c>
      <c r="BI164" s="156">
        <f t="shared" si="18"/>
        <v>0</v>
      </c>
      <c r="BJ164" s="14" t="s">
        <v>86</v>
      </c>
      <c r="BK164" s="156">
        <f t="shared" si="19"/>
        <v>0</v>
      </c>
      <c r="BL164" s="14" t="s">
        <v>188</v>
      </c>
      <c r="BM164" s="155" t="s">
        <v>2232</v>
      </c>
    </row>
    <row r="165" spans="1:65" s="2" customFormat="1" ht="24" customHeight="1">
      <c r="A165" s="26"/>
      <c r="B165" s="143"/>
      <c r="C165" s="144" t="s">
        <v>278</v>
      </c>
      <c r="D165" s="144" t="s">
        <v>184</v>
      </c>
      <c r="E165" s="145" t="s">
        <v>2233</v>
      </c>
      <c r="F165" s="146" t="s">
        <v>2234</v>
      </c>
      <c r="G165" s="147" t="s">
        <v>198</v>
      </c>
      <c r="H165" s="148">
        <v>1.2</v>
      </c>
      <c r="I165" s="149"/>
      <c r="J165" s="149">
        <f t="shared" si="10"/>
        <v>0</v>
      </c>
      <c r="K165" s="150"/>
      <c r="L165" s="27"/>
      <c r="M165" s="151" t="s">
        <v>1</v>
      </c>
      <c r="N165" s="152" t="s">
        <v>39</v>
      </c>
      <c r="O165" s="153">
        <v>0.67600000000000005</v>
      </c>
      <c r="P165" s="153">
        <f t="shared" si="11"/>
        <v>0.81120000000000003</v>
      </c>
      <c r="Q165" s="153">
        <v>0</v>
      </c>
      <c r="R165" s="153">
        <f t="shared" si="12"/>
        <v>0</v>
      </c>
      <c r="S165" s="153">
        <v>4.2000000000000003E-2</v>
      </c>
      <c r="T165" s="154">
        <f t="shared" si="13"/>
        <v>5.04E-2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188</v>
      </c>
      <c r="AT165" s="155" t="s">
        <v>184</v>
      </c>
      <c r="AU165" s="155" t="s">
        <v>86</v>
      </c>
      <c r="AY165" s="14" t="s">
        <v>182</v>
      </c>
      <c r="BE165" s="156">
        <f t="shared" si="14"/>
        <v>0</v>
      </c>
      <c r="BF165" s="156">
        <f t="shared" si="15"/>
        <v>0</v>
      </c>
      <c r="BG165" s="156">
        <f t="shared" si="16"/>
        <v>0</v>
      </c>
      <c r="BH165" s="156">
        <f t="shared" si="17"/>
        <v>0</v>
      </c>
      <c r="BI165" s="156">
        <f t="shared" si="18"/>
        <v>0</v>
      </c>
      <c r="BJ165" s="14" t="s">
        <v>86</v>
      </c>
      <c r="BK165" s="156">
        <f t="shared" si="19"/>
        <v>0</v>
      </c>
      <c r="BL165" s="14" t="s">
        <v>188</v>
      </c>
      <c r="BM165" s="155" t="s">
        <v>2235</v>
      </c>
    </row>
    <row r="166" spans="1:65" s="2" customFormat="1" ht="24" customHeight="1">
      <c r="A166" s="26"/>
      <c r="B166" s="143"/>
      <c r="C166" s="144" t="s">
        <v>282</v>
      </c>
      <c r="D166" s="144" t="s">
        <v>184</v>
      </c>
      <c r="E166" s="145" t="s">
        <v>2236</v>
      </c>
      <c r="F166" s="173" t="s">
        <v>2237</v>
      </c>
      <c r="G166" s="147" t="s">
        <v>198</v>
      </c>
      <c r="H166" s="148">
        <v>15.43</v>
      </c>
      <c r="I166" s="149"/>
      <c r="J166" s="149">
        <f t="shared" si="10"/>
        <v>0</v>
      </c>
      <c r="K166" s="150"/>
      <c r="L166" s="27"/>
      <c r="M166" s="151" t="s">
        <v>1</v>
      </c>
      <c r="N166" s="152" t="s">
        <v>39</v>
      </c>
      <c r="O166" s="153">
        <v>0.751</v>
      </c>
      <c r="P166" s="153">
        <f t="shared" si="11"/>
        <v>11.58793</v>
      </c>
      <c r="Q166" s="153">
        <v>0</v>
      </c>
      <c r="R166" s="153">
        <f t="shared" si="12"/>
        <v>0</v>
      </c>
      <c r="S166" s="153">
        <v>8.0000000000000002E-3</v>
      </c>
      <c r="T166" s="154">
        <f t="shared" si="13"/>
        <v>0.12343999999999999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188</v>
      </c>
      <c r="AT166" s="155" t="s">
        <v>184</v>
      </c>
      <c r="AU166" s="155" t="s">
        <v>86</v>
      </c>
      <c r="AY166" s="14" t="s">
        <v>182</v>
      </c>
      <c r="BE166" s="156">
        <f t="shared" si="14"/>
        <v>0</v>
      </c>
      <c r="BF166" s="156">
        <f t="shared" si="15"/>
        <v>0</v>
      </c>
      <c r="BG166" s="156">
        <f t="shared" si="16"/>
        <v>0</v>
      </c>
      <c r="BH166" s="156">
        <f t="shared" si="17"/>
        <v>0</v>
      </c>
      <c r="BI166" s="156">
        <f t="shared" si="18"/>
        <v>0</v>
      </c>
      <c r="BJ166" s="14" t="s">
        <v>86</v>
      </c>
      <c r="BK166" s="156">
        <f t="shared" si="19"/>
        <v>0</v>
      </c>
      <c r="BL166" s="14" t="s">
        <v>188</v>
      </c>
      <c r="BM166" s="155" t="s">
        <v>2238</v>
      </c>
    </row>
    <row r="167" spans="1:65" s="2" customFormat="1" ht="16.5" customHeight="1">
      <c r="A167" s="26"/>
      <c r="B167" s="143"/>
      <c r="C167" s="144" t="s">
        <v>286</v>
      </c>
      <c r="D167" s="144" t="s">
        <v>184</v>
      </c>
      <c r="E167" s="145" t="s">
        <v>759</v>
      </c>
      <c r="F167" s="146" t="s">
        <v>760</v>
      </c>
      <c r="G167" s="147" t="s">
        <v>293</v>
      </c>
      <c r="H167" s="148">
        <v>4.4119999999999999</v>
      </c>
      <c r="I167" s="149"/>
      <c r="J167" s="149">
        <f t="shared" si="10"/>
        <v>0</v>
      </c>
      <c r="K167" s="150"/>
      <c r="L167" s="27"/>
      <c r="M167" s="151" t="s">
        <v>1</v>
      </c>
      <c r="N167" s="152" t="s">
        <v>39</v>
      </c>
      <c r="O167" s="153">
        <v>0.59799999999999998</v>
      </c>
      <c r="P167" s="153">
        <f t="shared" si="11"/>
        <v>2.6383760000000001</v>
      </c>
      <c r="Q167" s="153">
        <v>0</v>
      </c>
      <c r="R167" s="153">
        <f t="shared" si="12"/>
        <v>0</v>
      </c>
      <c r="S167" s="153">
        <v>0</v>
      </c>
      <c r="T167" s="154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188</v>
      </c>
      <c r="AT167" s="155" t="s">
        <v>184</v>
      </c>
      <c r="AU167" s="155" t="s">
        <v>86</v>
      </c>
      <c r="AY167" s="14" t="s">
        <v>182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4" t="s">
        <v>86</v>
      </c>
      <c r="BK167" s="156">
        <f t="shared" si="19"/>
        <v>0</v>
      </c>
      <c r="BL167" s="14" t="s">
        <v>188</v>
      </c>
      <c r="BM167" s="155" t="s">
        <v>2239</v>
      </c>
    </row>
    <row r="168" spans="1:65" s="2" customFormat="1" ht="24" customHeight="1">
      <c r="A168" s="26"/>
      <c r="B168" s="143"/>
      <c r="C168" s="144" t="s">
        <v>290</v>
      </c>
      <c r="D168" s="144" t="s">
        <v>184</v>
      </c>
      <c r="E168" s="145" t="s">
        <v>763</v>
      </c>
      <c r="F168" s="146" t="s">
        <v>764</v>
      </c>
      <c r="G168" s="147" t="s">
        <v>293</v>
      </c>
      <c r="H168" s="148">
        <v>83.828000000000003</v>
      </c>
      <c r="I168" s="149"/>
      <c r="J168" s="149">
        <f t="shared" si="10"/>
        <v>0</v>
      </c>
      <c r="K168" s="150"/>
      <c r="L168" s="27"/>
      <c r="M168" s="151" t="s">
        <v>1</v>
      </c>
      <c r="N168" s="152" t="s">
        <v>39</v>
      </c>
      <c r="O168" s="153">
        <v>7.0000000000000001E-3</v>
      </c>
      <c r="P168" s="153">
        <f t="shared" si="11"/>
        <v>0.58679599999999998</v>
      </c>
      <c r="Q168" s="153">
        <v>0</v>
      </c>
      <c r="R168" s="153">
        <f t="shared" si="12"/>
        <v>0</v>
      </c>
      <c r="S168" s="153">
        <v>0</v>
      </c>
      <c r="T168" s="154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188</v>
      </c>
      <c r="AT168" s="155" t="s">
        <v>184</v>
      </c>
      <c r="AU168" s="155" t="s">
        <v>86</v>
      </c>
      <c r="AY168" s="14" t="s">
        <v>182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4" t="s">
        <v>86</v>
      </c>
      <c r="BK168" s="156">
        <f t="shared" si="19"/>
        <v>0</v>
      </c>
      <c r="BL168" s="14" t="s">
        <v>188</v>
      </c>
      <c r="BM168" s="155" t="s">
        <v>2240</v>
      </c>
    </row>
    <row r="169" spans="1:65" s="2" customFormat="1" ht="24" customHeight="1">
      <c r="A169" s="26"/>
      <c r="B169" s="143"/>
      <c r="C169" s="144" t="s">
        <v>296</v>
      </c>
      <c r="D169" s="144" t="s">
        <v>184</v>
      </c>
      <c r="E169" s="145" t="s">
        <v>767</v>
      </c>
      <c r="F169" s="146" t="s">
        <v>768</v>
      </c>
      <c r="G169" s="147" t="s">
        <v>293</v>
      </c>
      <c r="H169" s="148">
        <v>4.4119999999999999</v>
      </c>
      <c r="I169" s="149"/>
      <c r="J169" s="149">
        <f t="shared" si="10"/>
        <v>0</v>
      </c>
      <c r="K169" s="150"/>
      <c r="L169" s="27"/>
      <c r="M169" s="151" t="s">
        <v>1</v>
      </c>
      <c r="N169" s="152" t="s">
        <v>39</v>
      </c>
      <c r="O169" s="153">
        <v>0.89</v>
      </c>
      <c r="P169" s="153">
        <f t="shared" si="11"/>
        <v>3.9266800000000002</v>
      </c>
      <c r="Q169" s="153">
        <v>0</v>
      </c>
      <c r="R169" s="153">
        <f t="shared" si="12"/>
        <v>0</v>
      </c>
      <c r="S169" s="153">
        <v>0</v>
      </c>
      <c r="T169" s="154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188</v>
      </c>
      <c r="AT169" s="155" t="s">
        <v>184</v>
      </c>
      <c r="AU169" s="155" t="s">
        <v>86</v>
      </c>
      <c r="AY169" s="14" t="s">
        <v>182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4" t="s">
        <v>86</v>
      </c>
      <c r="BK169" s="156">
        <f t="shared" si="19"/>
        <v>0</v>
      </c>
      <c r="BL169" s="14" t="s">
        <v>188</v>
      </c>
      <c r="BM169" s="155" t="s">
        <v>2241</v>
      </c>
    </row>
    <row r="170" spans="1:65" s="2" customFormat="1" ht="24" customHeight="1">
      <c r="A170" s="26"/>
      <c r="B170" s="143"/>
      <c r="C170" s="144" t="s">
        <v>301</v>
      </c>
      <c r="D170" s="144" t="s">
        <v>184</v>
      </c>
      <c r="E170" s="145" t="s">
        <v>771</v>
      </c>
      <c r="F170" s="146" t="s">
        <v>772</v>
      </c>
      <c r="G170" s="147" t="s">
        <v>293</v>
      </c>
      <c r="H170" s="148">
        <v>4.4119999999999999</v>
      </c>
      <c r="I170" s="149"/>
      <c r="J170" s="149">
        <f t="shared" si="10"/>
        <v>0</v>
      </c>
      <c r="K170" s="150"/>
      <c r="L170" s="27"/>
      <c r="M170" s="151" t="s">
        <v>1</v>
      </c>
      <c r="N170" s="152" t="s">
        <v>39</v>
      </c>
      <c r="O170" s="153">
        <v>0.1</v>
      </c>
      <c r="P170" s="153">
        <f t="shared" si="11"/>
        <v>0.44120000000000004</v>
      </c>
      <c r="Q170" s="153">
        <v>0</v>
      </c>
      <c r="R170" s="153">
        <f t="shared" si="12"/>
        <v>0</v>
      </c>
      <c r="S170" s="153">
        <v>0</v>
      </c>
      <c r="T170" s="154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188</v>
      </c>
      <c r="AT170" s="155" t="s">
        <v>184</v>
      </c>
      <c r="AU170" s="155" t="s">
        <v>86</v>
      </c>
      <c r="AY170" s="14" t="s">
        <v>182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4" t="s">
        <v>86</v>
      </c>
      <c r="BK170" s="156">
        <f t="shared" si="19"/>
        <v>0</v>
      </c>
      <c r="BL170" s="14" t="s">
        <v>188</v>
      </c>
      <c r="BM170" s="155" t="s">
        <v>2242</v>
      </c>
    </row>
    <row r="171" spans="1:65" s="2" customFormat="1" ht="36" customHeight="1">
      <c r="A171" s="26"/>
      <c r="B171" s="143"/>
      <c r="C171" s="144" t="s">
        <v>305</v>
      </c>
      <c r="D171" s="144" t="s">
        <v>184</v>
      </c>
      <c r="E171" s="145" t="s">
        <v>775</v>
      </c>
      <c r="F171" s="146" t="s">
        <v>776</v>
      </c>
      <c r="G171" s="147" t="s">
        <v>293</v>
      </c>
      <c r="H171" s="148">
        <v>4.4119999999999999</v>
      </c>
      <c r="I171" s="149"/>
      <c r="J171" s="149">
        <f t="shared" si="10"/>
        <v>0</v>
      </c>
      <c r="K171" s="150"/>
      <c r="L171" s="27"/>
      <c r="M171" s="151" t="s">
        <v>1</v>
      </c>
      <c r="N171" s="152" t="s">
        <v>39</v>
      </c>
      <c r="O171" s="153">
        <v>0.26300000000000001</v>
      </c>
      <c r="P171" s="153">
        <f t="shared" si="11"/>
        <v>1.1603559999999999</v>
      </c>
      <c r="Q171" s="153">
        <v>0</v>
      </c>
      <c r="R171" s="153">
        <f t="shared" si="12"/>
        <v>0</v>
      </c>
      <c r="S171" s="153">
        <v>0</v>
      </c>
      <c r="T171" s="154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188</v>
      </c>
      <c r="AT171" s="155" t="s">
        <v>184</v>
      </c>
      <c r="AU171" s="155" t="s">
        <v>86</v>
      </c>
      <c r="AY171" s="14" t="s">
        <v>182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4" t="s">
        <v>86</v>
      </c>
      <c r="BK171" s="156">
        <f t="shared" si="19"/>
        <v>0</v>
      </c>
      <c r="BL171" s="14" t="s">
        <v>188</v>
      </c>
      <c r="BM171" s="155" t="s">
        <v>2243</v>
      </c>
    </row>
    <row r="172" spans="1:65" s="2" customFormat="1" ht="24" customHeight="1">
      <c r="A172" s="26"/>
      <c r="B172" s="143"/>
      <c r="C172" s="144" t="s">
        <v>309</v>
      </c>
      <c r="D172" s="144" t="s">
        <v>184</v>
      </c>
      <c r="E172" s="145" t="s">
        <v>779</v>
      </c>
      <c r="F172" s="146" t="s">
        <v>780</v>
      </c>
      <c r="G172" s="147" t="s">
        <v>293</v>
      </c>
      <c r="H172" s="148">
        <v>4.4119999999999999</v>
      </c>
      <c r="I172" s="149"/>
      <c r="J172" s="149">
        <f t="shared" si="10"/>
        <v>0</v>
      </c>
      <c r="K172" s="150"/>
      <c r="L172" s="27"/>
      <c r="M172" s="151" t="s">
        <v>1</v>
      </c>
      <c r="N172" s="152" t="s">
        <v>39</v>
      </c>
      <c r="O172" s="153">
        <v>0</v>
      </c>
      <c r="P172" s="153">
        <f t="shared" si="11"/>
        <v>0</v>
      </c>
      <c r="Q172" s="153">
        <v>0</v>
      </c>
      <c r="R172" s="153">
        <f t="shared" si="12"/>
        <v>0</v>
      </c>
      <c r="S172" s="153">
        <v>0</v>
      </c>
      <c r="T172" s="154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188</v>
      </c>
      <c r="AT172" s="155" t="s">
        <v>184</v>
      </c>
      <c r="AU172" s="155" t="s">
        <v>86</v>
      </c>
      <c r="AY172" s="14" t="s">
        <v>182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4" t="s">
        <v>86</v>
      </c>
      <c r="BK172" s="156">
        <f t="shared" si="19"/>
        <v>0</v>
      </c>
      <c r="BL172" s="14" t="s">
        <v>188</v>
      </c>
      <c r="BM172" s="155" t="s">
        <v>2244</v>
      </c>
    </row>
    <row r="173" spans="1:65" s="12" customFormat="1" ht="22.9" customHeight="1">
      <c r="B173" s="131"/>
      <c r="D173" s="132" t="s">
        <v>72</v>
      </c>
      <c r="E173" s="141" t="s">
        <v>584</v>
      </c>
      <c r="F173" s="141" t="s">
        <v>782</v>
      </c>
      <c r="J173" s="142">
        <f>BK173</f>
        <v>0</v>
      </c>
      <c r="L173" s="131"/>
      <c r="M173" s="135"/>
      <c r="N173" s="136"/>
      <c r="O173" s="136"/>
      <c r="P173" s="137">
        <f>P174</f>
        <v>5.5294350000000003</v>
      </c>
      <c r="Q173" s="136"/>
      <c r="R173" s="137">
        <f>R174</f>
        <v>0</v>
      </c>
      <c r="S173" s="136"/>
      <c r="T173" s="138">
        <f>T174</f>
        <v>0</v>
      </c>
      <c r="AR173" s="132" t="s">
        <v>80</v>
      </c>
      <c r="AT173" s="139" t="s">
        <v>72</v>
      </c>
      <c r="AU173" s="139" t="s">
        <v>80</v>
      </c>
      <c r="AY173" s="132" t="s">
        <v>182</v>
      </c>
      <c r="BK173" s="140">
        <f>BK174</f>
        <v>0</v>
      </c>
    </row>
    <row r="174" spans="1:65" s="2" customFormat="1" ht="24" customHeight="1">
      <c r="A174" s="26"/>
      <c r="B174" s="143"/>
      <c r="C174" s="144" t="s">
        <v>313</v>
      </c>
      <c r="D174" s="144" t="s">
        <v>184</v>
      </c>
      <c r="E174" s="145" t="s">
        <v>784</v>
      </c>
      <c r="F174" s="146" t="s">
        <v>785</v>
      </c>
      <c r="G174" s="147" t="s">
        <v>293</v>
      </c>
      <c r="H174" s="148">
        <v>2.2450000000000001</v>
      </c>
      <c r="I174" s="149"/>
      <c r="J174" s="149">
        <f>ROUND(I174*H174,2)</f>
        <v>0</v>
      </c>
      <c r="K174" s="150"/>
      <c r="L174" s="27"/>
      <c r="M174" s="151" t="s">
        <v>1</v>
      </c>
      <c r="N174" s="152" t="s">
        <v>39</v>
      </c>
      <c r="O174" s="153">
        <v>2.4630000000000001</v>
      </c>
      <c r="P174" s="153">
        <f>O174*H174</f>
        <v>5.5294350000000003</v>
      </c>
      <c r="Q174" s="153">
        <v>0</v>
      </c>
      <c r="R174" s="153">
        <f>Q174*H174</f>
        <v>0</v>
      </c>
      <c r="S174" s="153">
        <v>0</v>
      </c>
      <c r="T174" s="154">
        <f>S174*H174</f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188</v>
      </c>
      <c r="AT174" s="155" t="s">
        <v>184</v>
      </c>
      <c r="AU174" s="155" t="s">
        <v>86</v>
      </c>
      <c r="AY174" s="14" t="s">
        <v>182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4" t="s">
        <v>86</v>
      </c>
      <c r="BK174" s="156">
        <f>ROUND(I174*H174,2)</f>
        <v>0</v>
      </c>
      <c r="BL174" s="14" t="s">
        <v>188</v>
      </c>
      <c r="BM174" s="155" t="s">
        <v>2245</v>
      </c>
    </row>
    <row r="175" spans="1:65" s="12" customFormat="1" ht="25.9" customHeight="1">
      <c r="B175" s="131"/>
      <c r="D175" s="132" t="s">
        <v>72</v>
      </c>
      <c r="E175" s="133" t="s">
        <v>787</v>
      </c>
      <c r="F175" s="133" t="s">
        <v>788</v>
      </c>
      <c r="J175" s="134">
        <f>BK175</f>
        <v>0</v>
      </c>
      <c r="L175" s="131"/>
      <c r="M175" s="135"/>
      <c r="N175" s="136"/>
      <c r="O175" s="136"/>
      <c r="P175" s="137">
        <f>P176+P182+P187+P190+P193+P197+P222+P233+P236+P239</f>
        <v>322.74967430000004</v>
      </c>
      <c r="Q175" s="136"/>
      <c r="R175" s="137">
        <f>R176+R182+R187+R190+R193+R197+R222+R233+R236+R239</f>
        <v>8.210734620000002</v>
      </c>
      <c r="S175" s="136"/>
      <c r="T175" s="138">
        <f>T176+T182+T187+T190+T193+T197+T222+T233+T236+T239</f>
        <v>2.7240704</v>
      </c>
      <c r="AR175" s="132" t="s">
        <v>86</v>
      </c>
      <c r="AT175" s="139" t="s">
        <v>72</v>
      </c>
      <c r="AU175" s="139" t="s">
        <v>73</v>
      </c>
      <c r="AY175" s="132" t="s">
        <v>182</v>
      </c>
      <c r="BK175" s="140">
        <f>BK176+BK182+BK187+BK190+BK193+BK197+BK222+BK233+BK236+BK239</f>
        <v>0</v>
      </c>
    </row>
    <row r="176" spans="1:65" s="12" customFormat="1" ht="22.9" customHeight="1">
      <c r="B176" s="131"/>
      <c r="D176" s="132" t="s">
        <v>72</v>
      </c>
      <c r="E176" s="141" t="s">
        <v>907</v>
      </c>
      <c r="F176" s="141" t="s">
        <v>908</v>
      </c>
      <c r="J176" s="142">
        <f>BK176</f>
        <v>0</v>
      </c>
      <c r="L176" s="131"/>
      <c r="M176" s="135"/>
      <c r="N176" s="136"/>
      <c r="O176" s="136"/>
      <c r="P176" s="137">
        <f>SUM(P177:P181)</f>
        <v>56.12</v>
      </c>
      <c r="Q176" s="136"/>
      <c r="R176" s="137">
        <f>SUM(R177:R181)</f>
        <v>6.047784</v>
      </c>
      <c r="S176" s="136"/>
      <c r="T176" s="138">
        <f>SUM(T177:T181)</f>
        <v>0</v>
      </c>
      <c r="AR176" s="132" t="s">
        <v>86</v>
      </c>
      <c r="AT176" s="139" t="s">
        <v>72</v>
      </c>
      <c r="AU176" s="139" t="s">
        <v>80</v>
      </c>
      <c r="AY176" s="132" t="s">
        <v>182</v>
      </c>
      <c r="BK176" s="140">
        <f>SUM(BK177:BK181)</f>
        <v>0</v>
      </c>
    </row>
    <row r="177" spans="1:65" s="2" customFormat="1" ht="24" customHeight="1">
      <c r="A177" s="26"/>
      <c r="B177" s="143"/>
      <c r="C177" s="144" t="s">
        <v>317</v>
      </c>
      <c r="D177" s="144" t="s">
        <v>184</v>
      </c>
      <c r="E177" s="145" t="s">
        <v>910</v>
      </c>
      <c r="F177" s="146" t="s">
        <v>911</v>
      </c>
      <c r="G177" s="147" t="s">
        <v>187</v>
      </c>
      <c r="H177" s="148">
        <v>305</v>
      </c>
      <c r="I177" s="149"/>
      <c r="J177" s="149">
        <f>ROUND(I177*H177,2)</f>
        <v>0</v>
      </c>
      <c r="K177" s="150"/>
      <c r="L177" s="27"/>
      <c r="M177" s="151" t="s">
        <v>1</v>
      </c>
      <c r="N177" s="152" t="s">
        <v>39</v>
      </c>
      <c r="O177" s="153">
        <v>9.1999999999999998E-2</v>
      </c>
      <c r="P177" s="153">
        <f>O177*H177</f>
        <v>28.06</v>
      </c>
      <c r="Q177" s="153">
        <v>0</v>
      </c>
      <c r="R177" s="153">
        <f>Q177*H177</f>
        <v>0</v>
      </c>
      <c r="S177" s="153">
        <v>0</v>
      </c>
      <c r="T177" s="154">
        <f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245</v>
      </c>
      <c r="AT177" s="155" t="s">
        <v>184</v>
      </c>
      <c r="AU177" s="155" t="s">
        <v>86</v>
      </c>
      <c r="AY177" s="14" t="s">
        <v>182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4" t="s">
        <v>86</v>
      </c>
      <c r="BK177" s="156">
        <f>ROUND(I177*H177,2)</f>
        <v>0</v>
      </c>
      <c r="BL177" s="14" t="s">
        <v>245</v>
      </c>
      <c r="BM177" s="155" t="s">
        <v>912</v>
      </c>
    </row>
    <row r="178" spans="1:65" s="2" customFormat="1" ht="36" customHeight="1">
      <c r="A178" s="26"/>
      <c r="B178" s="143"/>
      <c r="C178" s="157" t="s">
        <v>321</v>
      </c>
      <c r="D178" s="157" t="s">
        <v>246</v>
      </c>
      <c r="E178" s="158" t="s">
        <v>914</v>
      </c>
      <c r="F178" s="159" t="s">
        <v>915</v>
      </c>
      <c r="G178" s="160" t="s">
        <v>187</v>
      </c>
      <c r="H178" s="161">
        <v>311.10000000000002</v>
      </c>
      <c r="I178" s="162"/>
      <c r="J178" s="162">
        <f>ROUND(I178*H178,2)</f>
        <v>0</v>
      </c>
      <c r="K178" s="163"/>
      <c r="L178" s="164"/>
      <c r="M178" s="165" t="s">
        <v>1</v>
      </c>
      <c r="N178" s="166" t="s">
        <v>39</v>
      </c>
      <c r="O178" s="153">
        <v>0</v>
      </c>
      <c r="P178" s="153">
        <f>O178*H178</f>
        <v>0</v>
      </c>
      <c r="Q178" s="153">
        <v>8.6400000000000001E-3</v>
      </c>
      <c r="R178" s="153">
        <f>Q178*H178</f>
        <v>2.6879040000000001</v>
      </c>
      <c r="S178" s="153">
        <v>0</v>
      </c>
      <c r="T178" s="154">
        <f>S178*H178</f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313</v>
      </c>
      <c r="AT178" s="155" t="s">
        <v>246</v>
      </c>
      <c r="AU178" s="155" t="s">
        <v>86</v>
      </c>
      <c r="AY178" s="14" t="s">
        <v>182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4" t="s">
        <v>86</v>
      </c>
      <c r="BK178" s="156">
        <f>ROUND(I178*H178,2)</f>
        <v>0</v>
      </c>
      <c r="BL178" s="14" t="s">
        <v>245</v>
      </c>
      <c r="BM178" s="155" t="s">
        <v>916</v>
      </c>
    </row>
    <row r="179" spans="1:65" s="2" customFormat="1" ht="24" customHeight="1">
      <c r="A179" s="26"/>
      <c r="B179" s="143"/>
      <c r="C179" s="144" t="s">
        <v>325</v>
      </c>
      <c r="D179" s="144" t="s">
        <v>184</v>
      </c>
      <c r="E179" s="145" t="s">
        <v>910</v>
      </c>
      <c r="F179" s="146" t="s">
        <v>911</v>
      </c>
      <c r="G179" s="147" t="s">
        <v>187</v>
      </c>
      <c r="H179" s="148">
        <v>305</v>
      </c>
      <c r="I179" s="149"/>
      <c r="J179" s="149">
        <f>ROUND(I179*H179,2)</f>
        <v>0</v>
      </c>
      <c r="K179" s="150"/>
      <c r="L179" s="27"/>
      <c r="M179" s="151" t="s">
        <v>1</v>
      </c>
      <c r="N179" s="152" t="s">
        <v>39</v>
      </c>
      <c r="O179" s="153">
        <v>9.1999999999999998E-2</v>
      </c>
      <c r="P179" s="153">
        <f>O179*H179</f>
        <v>28.06</v>
      </c>
      <c r="Q179" s="153">
        <v>0</v>
      </c>
      <c r="R179" s="153">
        <f>Q179*H179</f>
        <v>0</v>
      </c>
      <c r="S179" s="153">
        <v>0</v>
      </c>
      <c r="T179" s="154">
        <f>S179*H179</f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245</v>
      </c>
      <c r="AT179" s="155" t="s">
        <v>184</v>
      </c>
      <c r="AU179" s="155" t="s">
        <v>86</v>
      </c>
      <c r="AY179" s="14" t="s">
        <v>182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4" t="s">
        <v>86</v>
      </c>
      <c r="BK179" s="156">
        <f>ROUND(I179*H179,2)</f>
        <v>0</v>
      </c>
      <c r="BL179" s="14" t="s">
        <v>245</v>
      </c>
      <c r="BM179" s="155" t="s">
        <v>918</v>
      </c>
    </row>
    <row r="180" spans="1:65" s="2" customFormat="1" ht="36" customHeight="1">
      <c r="A180" s="26"/>
      <c r="B180" s="143"/>
      <c r="C180" s="157" t="s">
        <v>329</v>
      </c>
      <c r="D180" s="157" t="s">
        <v>246</v>
      </c>
      <c r="E180" s="158" t="s">
        <v>920</v>
      </c>
      <c r="F180" s="159" t="s">
        <v>921</v>
      </c>
      <c r="G180" s="160" t="s">
        <v>187</v>
      </c>
      <c r="H180" s="161">
        <v>311.10000000000002</v>
      </c>
      <c r="I180" s="162"/>
      <c r="J180" s="162">
        <f>ROUND(I180*H180,2)</f>
        <v>0</v>
      </c>
      <c r="K180" s="163"/>
      <c r="L180" s="164"/>
      <c r="M180" s="165" t="s">
        <v>1</v>
      </c>
      <c r="N180" s="166" t="s">
        <v>39</v>
      </c>
      <c r="O180" s="153">
        <v>0</v>
      </c>
      <c r="P180" s="153">
        <f>O180*H180</f>
        <v>0</v>
      </c>
      <c r="Q180" s="153">
        <v>1.0800000000000001E-2</v>
      </c>
      <c r="R180" s="153">
        <f>Q180*H180</f>
        <v>3.3598800000000004</v>
      </c>
      <c r="S180" s="153">
        <v>0</v>
      </c>
      <c r="T180" s="154">
        <f>S180*H180</f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313</v>
      </c>
      <c r="AT180" s="155" t="s">
        <v>246</v>
      </c>
      <c r="AU180" s="155" t="s">
        <v>86</v>
      </c>
      <c r="AY180" s="14" t="s">
        <v>182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4" t="s">
        <v>86</v>
      </c>
      <c r="BK180" s="156">
        <f>ROUND(I180*H180,2)</f>
        <v>0</v>
      </c>
      <c r="BL180" s="14" t="s">
        <v>245</v>
      </c>
      <c r="BM180" s="155" t="s">
        <v>922</v>
      </c>
    </row>
    <row r="181" spans="1:65" s="2" customFormat="1" ht="24" customHeight="1">
      <c r="A181" s="26"/>
      <c r="B181" s="143"/>
      <c r="C181" s="144" t="s">
        <v>333</v>
      </c>
      <c r="D181" s="144" t="s">
        <v>184</v>
      </c>
      <c r="E181" s="145" t="s">
        <v>988</v>
      </c>
      <c r="F181" s="146" t="s">
        <v>989</v>
      </c>
      <c r="G181" s="147" t="s">
        <v>835</v>
      </c>
      <c r="H181" s="148">
        <v>1.4</v>
      </c>
      <c r="I181" s="149"/>
      <c r="J181" s="149">
        <f>ROUND(I181*H181,2)</f>
        <v>0</v>
      </c>
      <c r="K181" s="150"/>
      <c r="L181" s="27"/>
      <c r="M181" s="151" t="s">
        <v>1</v>
      </c>
      <c r="N181" s="152" t="s">
        <v>39</v>
      </c>
      <c r="O181" s="153">
        <v>0</v>
      </c>
      <c r="P181" s="153">
        <f>O181*H181</f>
        <v>0</v>
      </c>
      <c r="Q181" s="153">
        <v>0</v>
      </c>
      <c r="R181" s="153">
        <f>Q181*H181</f>
        <v>0</v>
      </c>
      <c r="S181" s="153">
        <v>0</v>
      </c>
      <c r="T181" s="154">
        <f>S181*H181</f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245</v>
      </c>
      <c r="AT181" s="155" t="s">
        <v>184</v>
      </c>
      <c r="AU181" s="155" t="s">
        <v>86</v>
      </c>
      <c r="AY181" s="14" t="s">
        <v>182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4" t="s">
        <v>86</v>
      </c>
      <c r="BK181" s="156">
        <f>ROUND(I181*H181,2)</f>
        <v>0</v>
      </c>
      <c r="BL181" s="14" t="s">
        <v>245</v>
      </c>
      <c r="BM181" s="155" t="s">
        <v>2246</v>
      </c>
    </row>
    <row r="182" spans="1:65" s="12" customFormat="1" ht="22.9" customHeight="1">
      <c r="B182" s="131"/>
      <c r="D182" s="132" t="s">
        <v>72</v>
      </c>
      <c r="E182" s="141" t="s">
        <v>1001</v>
      </c>
      <c r="F182" s="141" t="s">
        <v>1002</v>
      </c>
      <c r="J182" s="142">
        <f>BK182</f>
        <v>0</v>
      </c>
      <c r="L182" s="131"/>
      <c r="M182" s="135"/>
      <c r="N182" s="136"/>
      <c r="O182" s="136"/>
      <c r="P182" s="137">
        <f>SUM(P183:P186)</f>
        <v>2.2200000000000002</v>
      </c>
      <c r="Q182" s="136"/>
      <c r="R182" s="137">
        <f>SUM(R183:R186)</f>
        <v>0</v>
      </c>
      <c r="S182" s="136"/>
      <c r="T182" s="138">
        <f>SUM(T183:T186)</f>
        <v>8.2780000000000006E-2</v>
      </c>
      <c r="AR182" s="132" t="s">
        <v>86</v>
      </c>
      <c r="AT182" s="139" t="s">
        <v>72</v>
      </c>
      <c r="AU182" s="139" t="s">
        <v>80</v>
      </c>
      <c r="AY182" s="132" t="s">
        <v>182</v>
      </c>
      <c r="BK182" s="140">
        <f>SUM(BK183:BK186)</f>
        <v>0</v>
      </c>
    </row>
    <row r="183" spans="1:65" s="2" customFormat="1" ht="24" customHeight="1">
      <c r="A183" s="26"/>
      <c r="B183" s="143"/>
      <c r="C183" s="144" t="s">
        <v>337</v>
      </c>
      <c r="D183" s="144" t="s">
        <v>184</v>
      </c>
      <c r="E183" s="145" t="s">
        <v>1004</v>
      </c>
      <c r="F183" s="146" t="s">
        <v>1005</v>
      </c>
      <c r="G183" s="147" t="s">
        <v>1006</v>
      </c>
      <c r="H183" s="148">
        <v>2</v>
      </c>
      <c r="I183" s="149"/>
      <c r="J183" s="149">
        <f>ROUND(I183*H183,2)</f>
        <v>0</v>
      </c>
      <c r="K183" s="150"/>
      <c r="L183" s="27"/>
      <c r="M183" s="151" t="s">
        <v>1</v>
      </c>
      <c r="N183" s="152" t="s">
        <v>39</v>
      </c>
      <c r="O183" s="153">
        <v>0.51800000000000002</v>
      </c>
      <c r="P183" s="153">
        <f>O183*H183</f>
        <v>1.036</v>
      </c>
      <c r="Q183" s="153">
        <v>0</v>
      </c>
      <c r="R183" s="153">
        <f>Q183*H183</f>
        <v>0</v>
      </c>
      <c r="S183" s="153">
        <v>1.933E-2</v>
      </c>
      <c r="T183" s="154">
        <f>S183*H183</f>
        <v>3.866E-2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245</v>
      </c>
      <c r="AT183" s="155" t="s">
        <v>184</v>
      </c>
      <c r="AU183" s="155" t="s">
        <v>86</v>
      </c>
      <c r="AY183" s="14" t="s">
        <v>182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4" t="s">
        <v>86</v>
      </c>
      <c r="BK183" s="156">
        <f>ROUND(I183*H183,2)</f>
        <v>0</v>
      </c>
      <c r="BL183" s="14" t="s">
        <v>245</v>
      </c>
      <c r="BM183" s="155" t="s">
        <v>1007</v>
      </c>
    </row>
    <row r="184" spans="1:65" s="2" customFormat="1" ht="16.5" customHeight="1">
      <c r="A184" s="26"/>
      <c r="B184" s="143"/>
      <c r="C184" s="144" t="s">
        <v>341</v>
      </c>
      <c r="D184" s="144" t="s">
        <v>184</v>
      </c>
      <c r="E184" s="145" t="s">
        <v>1009</v>
      </c>
      <c r="F184" s="146" t="s">
        <v>1010</v>
      </c>
      <c r="G184" s="147" t="s">
        <v>1006</v>
      </c>
      <c r="H184" s="148">
        <v>0</v>
      </c>
      <c r="I184" s="149"/>
      <c r="J184" s="149">
        <f>ROUND(I184*H184,2)</f>
        <v>0</v>
      </c>
      <c r="K184" s="150"/>
      <c r="L184" s="27"/>
      <c r="M184" s="151" t="s">
        <v>1</v>
      </c>
      <c r="N184" s="152" t="s">
        <v>39</v>
      </c>
      <c r="O184" s="153">
        <v>0.70299999999999996</v>
      </c>
      <c r="P184" s="153">
        <f>O184*H184</f>
        <v>0</v>
      </c>
      <c r="Q184" s="153">
        <v>0</v>
      </c>
      <c r="R184" s="153">
        <f>Q184*H184</f>
        <v>0</v>
      </c>
      <c r="S184" s="153">
        <v>3.968E-2</v>
      </c>
      <c r="T184" s="154">
        <f>S184*H184</f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245</v>
      </c>
      <c r="AT184" s="155" t="s">
        <v>184</v>
      </c>
      <c r="AU184" s="155" t="s">
        <v>86</v>
      </c>
      <c r="AY184" s="14" t="s">
        <v>182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4" t="s">
        <v>86</v>
      </c>
      <c r="BK184" s="156">
        <f>ROUND(I184*H184,2)</f>
        <v>0</v>
      </c>
      <c r="BL184" s="14" t="s">
        <v>245</v>
      </c>
      <c r="BM184" s="155" t="s">
        <v>1011</v>
      </c>
    </row>
    <row r="185" spans="1:65" s="2" customFormat="1" ht="24" customHeight="1">
      <c r="A185" s="26"/>
      <c r="B185" s="143"/>
      <c r="C185" s="144" t="s">
        <v>345</v>
      </c>
      <c r="D185" s="144" t="s">
        <v>184</v>
      </c>
      <c r="E185" s="145" t="s">
        <v>1013</v>
      </c>
      <c r="F185" s="146" t="s">
        <v>1014</v>
      </c>
      <c r="G185" s="147" t="s">
        <v>1006</v>
      </c>
      <c r="H185" s="148">
        <v>2</v>
      </c>
      <c r="I185" s="149"/>
      <c r="J185" s="149">
        <f>ROUND(I185*H185,2)</f>
        <v>0</v>
      </c>
      <c r="K185" s="150"/>
      <c r="L185" s="27"/>
      <c r="M185" s="151" t="s">
        <v>1</v>
      </c>
      <c r="N185" s="152" t="s">
        <v>39</v>
      </c>
      <c r="O185" s="153">
        <v>0.34200000000000003</v>
      </c>
      <c r="P185" s="153">
        <f>O185*H185</f>
        <v>0.68400000000000005</v>
      </c>
      <c r="Q185" s="153">
        <v>0</v>
      </c>
      <c r="R185" s="153">
        <f>Q185*H185</f>
        <v>0</v>
      </c>
      <c r="S185" s="153">
        <v>1.9460000000000002E-2</v>
      </c>
      <c r="T185" s="154">
        <f>S185*H185</f>
        <v>3.8920000000000003E-2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245</v>
      </c>
      <c r="AT185" s="155" t="s">
        <v>184</v>
      </c>
      <c r="AU185" s="155" t="s">
        <v>86</v>
      </c>
      <c r="AY185" s="14" t="s">
        <v>182</v>
      </c>
      <c r="BE185" s="156">
        <f>IF(N185="základná",J185,0)</f>
        <v>0</v>
      </c>
      <c r="BF185" s="156">
        <f>IF(N185="znížená",J185,0)</f>
        <v>0</v>
      </c>
      <c r="BG185" s="156">
        <f>IF(N185="zákl. prenesená",J185,0)</f>
        <v>0</v>
      </c>
      <c r="BH185" s="156">
        <f>IF(N185="zníž. prenesená",J185,0)</f>
        <v>0</v>
      </c>
      <c r="BI185" s="156">
        <f>IF(N185="nulová",J185,0)</f>
        <v>0</v>
      </c>
      <c r="BJ185" s="14" t="s">
        <v>86</v>
      </c>
      <c r="BK185" s="156">
        <f>ROUND(I185*H185,2)</f>
        <v>0</v>
      </c>
      <c r="BL185" s="14" t="s">
        <v>245</v>
      </c>
      <c r="BM185" s="155" t="s">
        <v>1015</v>
      </c>
    </row>
    <row r="186" spans="1:65" s="2" customFormat="1" ht="24" customHeight="1">
      <c r="A186" s="26"/>
      <c r="B186" s="143"/>
      <c r="C186" s="144" t="s">
        <v>349</v>
      </c>
      <c r="D186" s="144" t="s">
        <v>184</v>
      </c>
      <c r="E186" s="145" t="s">
        <v>1017</v>
      </c>
      <c r="F186" s="146" t="s">
        <v>1018</v>
      </c>
      <c r="G186" s="147" t="s">
        <v>1006</v>
      </c>
      <c r="H186" s="148">
        <v>2</v>
      </c>
      <c r="I186" s="149"/>
      <c r="J186" s="149">
        <f>ROUND(I186*H186,2)</f>
        <v>0</v>
      </c>
      <c r="K186" s="150"/>
      <c r="L186" s="27"/>
      <c r="M186" s="151" t="s">
        <v>1</v>
      </c>
      <c r="N186" s="152" t="s">
        <v>39</v>
      </c>
      <c r="O186" s="153">
        <v>0.25</v>
      </c>
      <c r="P186" s="153">
        <f>O186*H186</f>
        <v>0.5</v>
      </c>
      <c r="Q186" s="153">
        <v>0</v>
      </c>
      <c r="R186" s="153">
        <f>Q186*H186</f>
        <v>0</v>
      </c>
      <c r="S186" s="153">
        <v>2.5999999999999999E-3</v>
      </c>
      <c r="T186" s="154">
        <f>S186*H186</f>
        <v>5.1999999999999998E-3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245</v>
      </c>
      <c r="AT186" s="155" t="s">
        <v>184</v>
      </c>
      <c r="AU186" s="155" t="s">
        <v>86</v>
      </c>
      <c r="AY186" s="14" t="s">
        <v>182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4" t="s">
        <v>86</v>
      </c>
      <c r="BK186" s="156">
        <f>ROUND(I186*H186,2)</f>
        <v>0</v>
      </c>
      <c r="BL186" s="14" t="s">
        <v>245</v>
      </c>
      <c r="BM186" s="155" t="s">
        <v>1019</v>
      </c>
    </row>
    <row r="187" spans="1:65" s="12" customFormat="1" ht="22.9" customHeight="1">
      <c r="B187" s="131"/>
      <c r="D187" s="132" t="s">
        <v>72</v>
      </c>
      <c r="E187" s="141" t="s">
        <v>1096</v>
      </c>
      <c r="F187" s="141" t="s">
        <v>1097</v>
      </c>
      <c r="J187" s="142">
        <f>BK187</f>
        <v>0</v>
      </c>
      <c r="L187" s="131"/>
      <c r="M187" s="135"/>
      <c r="N187" s="136"/>
      <c r="O187" s="136"/>
      <c r="P187" s="137">
        <f>SUM(P188:P189)</f>
        <v>0.89039999999999997</v>
      </c>
      <c r="Q187" s="136"/>
      <c r="R187" s="137">
        <f>SUM(R188:R189)</f>
        <v>0</v>
      </c>
      <c r="S187" s="136"/>
      <c r="T187" s="138">
        <f>SUM(T188:T189)</f>
        <v>0.1678404</v>
      </c>
      <c r="AR187" s="132" t="s">
        <v>86</v>
      </c>
      <c r="AT187" s="139" t="s">
        <v>72</v>
      </c>
      <c r="AU187" s="139" t="s">
        <v>80</v>
      </c>
      <c r="AY187" s="132" t="s">
        <v>182</v>
      </c>
      <c r="BK187" s="140">
        <f>SUM(BK188:BK189)</f>
        <v>0</v>
      </c>
    </row>
    <row r="188" spans="1:65" s="2" customFormat="1" ht="24" customHeight="1">
      <c r="A188" s="26"/>
      <c r="B188" s="143"/>
      <c r="C188" s="144" t="s">
        <v>353</v>
      </c>
      <c r="D188" s="144" t="s">
        <v>184</v>
      </c>
      <c r="E188" s="145" t="s">
        <v>2247</v>
      </c>
      <c r="F188" s="173" t="s">
        <v>2248</v>
      </c>
      <c r="G188" s="147" t="s">
        <v>187</v>
      </c>
      <c r="H188" s="148">
        <v>14.84</v>
      </c>
      <c r="I188" s="149"/>
      <c r="J188" s="149">
        <f>ROUND(I188*H188,2)</f>
        <v>0</v>
      </c>
      <c r="K188" s="150"/>
      <c r="L188" s="27"/>
      <c r="M188" s="151" t="s">
        <v>1</v>
      </c>
      <c r="N188" s="152" t="s">
        <v>39</v>
      </c>
      <c r="O188" s="153">
        <v>0.06</v>
      </c>
      <c r="P188" s="153">
        <f>O188*H188</f>
        <v>0.89039999999999997</v>
      </c>
      <c r="Q188" s="153">
        <v>0</v>
      </c>
      <c r="R188" s="153">
        <f>Q188*H188</f>
        <v>0</v>
      </c>
      <c r="S188" s="153">
        <v>1.1310000000000001E-2</v>
      </c>
      <c r="T188" s="154">
        <f>S188*H188</f>
        <v>0.1678404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245</v>
      </c>
      <c r="AT188" s="155" t="s">
        <v>184</v>
      </c>
      <c r="AU188" s="155" t="s">
        <v>86</v>
      </c>
      <c r="AY188" s="14" t="s">
        <v>182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4" t="s">
        <v>86</v>
      </c>
      <c r="BK188" s="156">
        <f>ROUND(I188*H188,2)</f>
        <v>0</v>
      </c>
      <c r="BL188" s="14" t="s">
        <v>245</v>
      </c>
      <c r="BM188" s="155" t="s">
        <v>2249</v>
      </c>
    </row>
    <row r="189" spans="1:65" s="2" customFormat="1" ht="24" customHeight="1">
      <c r="A189" s="26"/>
      <c r="B189" s="143"/>
      <c r="C189" s="144" t="s">
        <v>357</v>
      </c>
      <c r="D189" s="144" t="s">
        <v>184</v>
      </c>
      <c r="E189" s="145" t="s">
        <v>2250</v>
      </c>
      <c r="F189" s="173" t="s">
        <v>2251</v>
      </c>
      <c r="G189" s="147" t="s">
        <v>835</v>
      </c>
      <c r="H189" s="148">
        <v>0.6</v>
      </c>
      <c r="I189" s="149"/>
      <c r="J189" s="149">
        <f>ROUND(I189*H189,2)</f>
        <v>0</v>
      </c>
      <c r="K189" s="150"/>
      <c r="L189" s="27"/>
      <c r="M189" s="151" t="s">
        <v>1</v>
      </c>
      <c r="N189" s="152" t="s">
        <v>39</v>
      </c>
      <c r="O189" s="153">
        <v>0</v>
      </c>
      <c r="P189" s="153">
        <f>O189*H189</f>
        <v>0</v>
      </c>
      <c r="Q189" s="153">
        <v>0</v>
      </c>
      <c r="R189" s="153">
        <f>Q189*H189</f>
        <v>0</v>
      </c>
      <c r="S189" s="153">
        <v>0</v>
      </c>
      <c r="T189" s="154">
        <f>S189*H189</f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245</v>
      </c>
      <c r="AT189" s="155" t="s">
        <v>184</v>
      </c>
      <c r="AU189" s="155" t="s">
        <v>86</v>
      </c>
      <c r="AY189" s="14" t="s">
        <v>182</v>
      </c>
      <c r="BE189" s="156">
        <f>IF(N189="základná",J189,0)</f>
        <v>0</v>
      </c>
      <c r="BF189" s="156">
        <f>IF(N189="znížená",J189,0)</f>
        <v>0</v>
      </c>
      <c r="BG189" s="156">
        <f>IF(N189="zákl. prenesená",J189,0)</f>
        <v>0</v>
      </c>
      <c r="BH189" s="156">
        <f>IF(N189="zníž. prenesená",J189,0)</f>
        <v>0</v>
      </c>
      <c r="BI189" s="156">
        <f>IF(N189="nulová",J189,0)</f>
        <v>0</v>
      </c>
      <c r="BJ189" s="14" t="s">
        <v>86</v>
      </c>
      <c r="BK189" s="156">
        <f>ROUND(I189*H189,2)</f>
        <v>0</v>
      </c>
      <c r="BL189" s="14" t="s">
        <v>245</v>
      </c>
      <c r="BM189" s="155" t="s">
        <v>2252</v>
      </c>
    </row>
    <row r="190" spans="1:65" s="12" customFormat="1" ht="22.9" customHeight="1">
      <c r="B190" s="131"/>
      <c r="D190" s="132" t="s">
        <v>72</v>
      </c>
      <c r="E190" s="141" t="s">
        <v>1114</v>
      </c>
      <c r="F190" s="141" t="s">
        <v>1115</v>
      </c>
      <c r="J190" s="142">
        <f>BK190</f>
        <v>0</v>
      </c>
      <c r="L190" s="131"/>
      <c r="M190" s="135"/>
      <c r="N190" s="136"/>
      <c r="O190" s="136"/>
      <c r="P190" s="137">
        <f>SUM(P191:P192)</f>
        <v>0.40879199999999999</v>
      </c>
      <c r="Q190" s="136"/>
      <c r="R190" s="137">
        <f>SUM(R191:R192)</f>
        <v>2.2919999999999998E-3</v>
      </c>
      <c r="S190" s="136"/>
      <c r="T190" s="138">
        <f>SUM(T191:T192)</f>
        <v>0</v>
      </c>
      <c r="AR190" s="132" t="s">
        <v>86</v>
      </c>
      <c r="AT190" s="139" t="s">
        <v>72</v>
      </c>
      <c r="AU190" s="139" t="s">
        <v>80</v>
      </c>
      <c r="AY190" s="132" t="s">
        <v>182</v>
      </c>
      <c r="BK190" s="140">
        <f>SUM(BK191:BK192)</f>
        <v>0</v>
      </c>
    </row>
    <row r="191" spans="1:65" s="2" customFormat="1" ht="16.5" customHeight="1">
      <c r="A191" s="26"/>
      <c r="B191" s="143"/>
      <c r="C191" s="144" t="s">
        <v>361</v>
      </c>
      <c r="D191" s="144" t="s">
        <v>184</v>
      </c>
      <c r="E191" s="145" t="s">
        <v>1141</v>
      </c>
      <c r="F191" s="146" t="s">
        <v>1142</v>
      </c>
      <c r="G191" s="147" t="s">
        <v>198</v>
      </c>
      <c r="H191" s="148">
        <v>1.2</v>
      </c>
      <c r="I191" s="149"/>
      <c r="J191" s="149">
        <f>ROUND(I191*H191,2)</f>
        <v>0</v>
      </c>
      <c r="K191" s="150"/>
      <c r="L191" s="27"/>
      <c r="M191" s="151" t="s">
        <v>1</v>
      </c>
      <c r="N191" s="152" t="s">
        <v>39</v>
      </c>
      <c r="O191" s="153">
        <v>0.34066000000000002</v>
      </c>
      <c r="P191" s="153">
        <f>O191*H191</f>
        <v>0.40879199999999999</v>
      </c>
      <c r="Q191" s="153">
        <v>1.91E-3</v>
      </c>
      <c r="R191" s="153">
        <f>Q191*H191</f>
        <v>2.2919999999999998E-3</v>
      </c>
      <c r="S191" s="153">
        <v>0</v>
      </c>
      <c r="T191" s="154">
        <f>S191*H191</f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245</v>
      </c>
      <c r="AT191" s="155" t="s">
        <v>184</v>
      </c>
      <c r="AU191" s="155" t="s">
        <v>86</v>
      </c>
      <c r="AY191" s="14" t="s">
        <v>182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4" t="s">
        <v>86</v>
      </c>
      <c r="BK191" s="156">
        <f>ROUND(I191*H191,2)</f>
        <v>0</v>
      </c>
      <c r="BL191" s="14" t="s">
        <v>245</v>
      </c>
      <c r="BM191" s="155" t="s">
        <v>2253</v>
      </c>
    </row>
    <row r="192" spans="1:65" s="2" customFormat="1" ht="24" customHeight="1">
      <c r="A192" s="26"/>
      <c r="B192" s="143"/>
      <c r="C192" s="144" t="s">
        <v>365</v>
      </c>
      <c r="D192" s="144" t="s">
        <v>184</v>
      </c>
      <c r="E192" s="145" t="s">
        <v>1145</v>
      </c>
      <c r="F192" s="146" t="s">
        <v>1146</v>
      </c>
      <c r="G192" s="147" t="s">
        <v>835</v>
      </c>
      <c r="H192" s="148">
        <v>1.9</v>
      </c>
      <c r="I192" s="149"/>
      <c r="J192" s="149">
        <f>ROUND(I192*H192,2)</f>
        <v>0</v>
      </c>
      <c r="K192" s="150"/>
      <c r="L192" s="27"/>
      <c r="M192" s="151" t="s">
        <v>1</v>
      </c>
      <c r="N192" s="152" t="s">
        <v>39</v>
      </c>
      <c r="O192" s="153">
        <v>0</v>
      </c>
      <c r="P192" s="153">
        <f>O192*H192</f>
        <v>0</v>
      </c>
      <c r="Q192" s="153">
        <v>0</v>
      </c>
      <c r="R192" s="153">
        <f>Q192*H192</f>
        <v>0</v>
      </c>
      <c r="S192" s="153">
        <v>0</v>
      </c>
      <c r="T192" s="154">
        <f>S192*H192</f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245</v>
      </c>
      <c r="AT192" s="155" t="s">
        <v>184</v>
      </c>
      <c r="AU192" s="155" t="s">
        <v>86</v>
      </c>
      <c r="AY192" s="14" t="s">
        <v>182</v>
      </c>
      <c r="BE192" s="156">
        <f>IF(N192="základná",J192,0)</f>
        <v>0</v>
      </c>
      <c r="BF192" s="156">
        <f>IF(N192="znížená",J192,0)</f>
        <v>0</v>
      </c>
      <c r="BG192" s="156">
        <f>IF(N192="zákl. prenesená",J192,0)</f>
        <v>0</v>
      </c>
      <c r="BH192" s="156">
        <f>IF(N192="zníž. prenesená",J192,0)</f>
        <v>0</v>
      </c>
      <c r="BI192" s="156">
        <f>IF(N192="nulová",J192,0)</f>
        <v>0</v>
      </c>
      <c r="BJ192" s="14" t="s">
        <v>86</v>
      </c>
      <c r="BK192" s="156">
        <f>ROUND(I192*H192,2)</f>
        <v>0</v>
      </c>
      <c r="BL192" s="14" t="s">
        <v>245</v>
      </c>
      <c r="BM192" s="155" t="s">
        <v>2254</v>
      </c>
    </row>
    <row r="193" spans="1:65" s="12" customFormat="1" ht="22.9" customHeight="1">
      <c r="B193" s="131"/>
      <c r="D193" s="132" t="s">
        <v>72</v>
      </c>
      <c r="E193" s="141" t="s">
        <v>1153</v>
      </c>
      <c r="F193" s="141" t="s">
        <v>1154</v>
      </c>
      <c r="J193" s="142">
        <f>BK193</f>
        <v>0</v>
      </c>
      <c r="L193" s="131"/>
      <c r="M193" s="135"/>
      <c r="N193" s="136"/>
      <c r="O193" s="136"/>
      <c r="P193" s="137">
        <f>SUM(P194:P196)</f>
        <v>27.471349999999997</v>
      </c>
      <c r="Q193" s="136"/>
      <c r="R193" s="137">
        <f>SUM(R194:R196)</f>
        <v>5.8254999999999994E-2</v>
      </c>
      <c r="S193" s="136"/>
      <c r="T193" s="138">
        <f>SUM(T194:T196)</f>
        <v>0</v>
      </c>
      <c r="AR193" s="132" t="s">
        <v>86</v>
      </c>
      <c r="AT193" s="139" t="s">
        <v>72</v>
      </c>
      <c r="AU193" s="139" t="s">
        <v>80</v>
      </c>
      <c r="AY193" s="132" t="s">
        <v>182</v>
      </c>
      <c r="BK193" s="140">
        <f>SUM(BK194:BK196)</f>
        <v>0</v>
      </c>
    </row>
    <row r="194" spans="1:65" s="2" customFormat="1" ht="16.5" customHeight="1">
      <c r="A194" s="26"/>
      <c r="B194" s="143"/>
      <c r="C194" s="144" t="s">
        <v>369</v>
      </c>
      <c r="D194" s="144" t="s">
        <v>184</v>
      </c>
      <c r="E194" s="145" t="s">
        <v>1164</v>
      </c>
      <c r="F194" s="146" t="s">
        <v>1165</v>
      </c>
      <c r="G194" s="147" t="s">
        <v>187</v>
      </c>
      <c r="H194" s="148">
        <v>305</v>
      </c>
      <c r="I194" s="149"/>
      <c r="J194" s="149">
        <f>ROUND(I194*H194,2)</f>
        <v>0</v>
      </c>
      <c r="K194" s="150"/>
      <c r="L194" s="27"/>
      <c r="M194" s="151" t="s">
        <v>1</v>
      </c>
      <c r="N194" s="152" t="s">
        <v>39</v>
      </c>
      <c r="O194" s="153">
        <v>9.0069999999999997E-2</v>
      </c>
      <c r="P194" s="153">
        <f>O194*H194</f>
        <v>27.471349999999997</v>
      </c>
      <c r="Q194" s="153">
        <v>3.0000000000000001E-5</v>
      </c>
      <c r="R194" s="153">
        <f>Q194*H194</f>
        <v>9.1500000000000001E-3</v>
      </c>
      <c r="S194" s="153">
        <v>0</v>
      </c>
      <c r="T194" s="154">
        <f>S194*H194</f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5" t="s">
        <v>245</v>
      </c>
      <c r="AT194" s="155" t="s">
        <v>184</v>
      </c>
      <c r="AU194" s="155" t="s">
        <v>86</v>
      </c>
      <c r="AY194" s="14" t="s">
        <v>182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4" t="s">
        <v>86</v>
      </c>
      <c r="BK194" s="156">
        <f>ROUND(I194*H194,2)</f>
        <v>0</v>
      </c>
      <c r="BL194" s="14" t="s">
        <v>245</v>
      </c>
      <c r="BM194" s="155" t="s">
        <v>1166</v>
      </c>
    </row>
    <row r="195" spans="1:65" s="2" customFormat="1" ht="16.5" customHeight="1">
      <c r="A195" s="26"/>
      <c r="B195" s="143"/>
      <c r="C195" s="157" t="s">
        <v>373</v>
      </c>
      <c r="D195" s="157" t="s">
        <v>246</v>
      </c>
      <c r="E195" s="158" t="s">
        <v>1168</v>
      </c>
      <c r="F195" s="159" t="s">
        <v>937</v>
      </c>
      <c r="G195" s="160" t="s">
        <v>187</v>
      </c>
      <c r="H195" s="161">
        <v>350.75</v>
      </c>
      <c r="I195" s="162"/>
      <c r="J195" s="162">
        <f>ROUND(I195*H195,2)</f>
        <v>0</v>
      </c>
      <c r="K195" s="163"/>
      <c r="L195" s="164"/>
      <c r="M195" s="165" t="s">
        <v>1</v>
      </c>
      <c r="N195" s="166" t="s">
        <v>39</v>
      </c>
      <c r="O195" s="153">
        <v>0</v>
      </c>
      <c r="P195" s="153">
        <f>O195*H195</f>
        <v>0</v>
      </c>
      <c r="Q195" s="153">
        <v>1.3999999999999999E-4</v>
      </c>
      <c r="R195" s="153">
        <f>Q195*H195</f>
        <v>4.9104999999999996E-2</v>
      </c>
      <c r="S195" s="153">
        <v>0</v>
      </c>
      <c r="T195" s="154">
        <f>S195*H195</f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313</v>
      </c>
      <c r="AT195" s="155" t="s">
        <v>246</v>
      </c>
      <c r="AU195" s="155" t="s">
        <v>86</v>
      </c>
      <c r="AY195" s="14" t="s">
        <v>182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4" t="s">
        <v>86</v>
      </c>
      <c r="BK195" s="156">
        <f>ROUND(I195*H195,2)</f>
        <v>0</v>
      </c>
      <c r="BL195" s="14" t="s">
        <v>245</v>
      </c>
      <c r="BM195" s="155" t="s">
        <v>1169</v>
      </c>
    </row>
    <row r="196" spans="1:65" s="2" customFormat="1" ht="24" customHeight="1">
      <c r="A196" s="26"/>
      <c r="B196" s="143"/>
      <c r="C196" s="144" t="s">
        <v>377</v>
      </c>
      <c r="D196" s="144" t="s">
        <v>184</v>
      </c>
      <c r="E196" s="145" t="s">
        <v>1179</v>
      </c>
      <c r="F196" s="146" t="s">
        <v>1180</v>
      </c>
      <c r="G196" s="147" t="s">
        <v>835</v>
      </c>
      <c r="H196" s="148">
        <v>9.6</v>
      </c>
      <c r="I196" s="149"/>
      <c r="J196" s="149">
        <f>ROUND(I196*H196,2)</f>
        <v>0</v>
      </c>
      <c r="K196" s="150"/>
      <c r="L196" s="27"/>
      <c r="M196" s="151" t="s">
        <v>1</v>
      </c>
      <c r="N196" s="152" t="s">
        <v>39</v>
      </c>
      <c r="O196" s="153">
        <v>0</v>
      </c>
      <c r="P196" s="153">
        <f>O196*H196</f>
        <v>0</v>
      </c>
      <c r="Q196" s="153">
        <v>0</v>
      </c>
      <c r="R196" s="153">
        <f>Q196*H196</f>
        <v>0</v>
      </c>
      <c r="S196" s="153">
        <v>0</v>
      </c>
      <c r="T196" s="154">
        <f>S196*H196</f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245</v>
      </c>
      <c r="AT196" s="155" t="s">
        <v>184</v>
      </c>
      <c r="AU196" s="155" t="s">
        <v>86</v>
      </c>
      <c r="AY196" s="14" t="s">
        <v>182</v>
      </c>
      <c r="BE196" s="156">
        <f>IF(N196="základná",J196,0)</f>
        <v>0</v>
      </c>
      <c r="BF196" s="156">
        <f>IF(N196="znížená",J196,0)</f>
        <v>0</v>
      </c>
      <c r="BG196" s="156">
        <f>IF(N196="zákl. prenesená",J196,0)</f>
        <v>0</v>
      </c>
      <c r="BH196" s="156">
        <f>IF(N196="zníž. prenesená",J196,0)</f>
        <v>0</v>
      </c>
      <c r="BI196" s="156">
        <f>IF(N196="nulová",J196,0)</f>
        <v>0</v>
      </c>
      <c r="BJ196" s="14" t="s">
        <v>86</v>
      </c>
      <c r="BK196" s="156">
        <f>ROUND(I196*H196,2)</f>
        <v>0</v>
      </c>
      <c r="BL196" s="14" t="s">
        <v>245</v>
      </c>
      <c r="BM196" s="155" t="s">
        <v>2255</v>
      </c>
    </row>
    <row r="197" spans="1:65" s="12" customFormat="1" ht="22.9" customHeight="1">
      <c r="B197" s="131"/>
      <c r="D197" s="132" t="s">
        <v>72</v>
      </c>
      <c r="E197" s="141" t="s">
        <v>1182</v>
      </c>
      <c r="F197" s="141" t="s">
        <v>1183</v>
      </c>
      <c r="J197" s="142">
        <f>BK197</f>
        <v>0</v>
      </c>
      <c r="L197" s="131"/>
      <c r="M197" s="135"/>
      <c r="N197" s="136"/>
      <c r="O197" s="136"/>
      <c r="P197" s="137">
        <f>SUM(P198:P221)</f>
        <v>88.918728300000012</v>
      </c>
      <c r="Q197" s="136"/>
      <c r="R197" s="137">
        <f>SUM(R198:R221)</f>
        <v>0.98563625000000021</v>
      </c>
      <c r="S197" s="136"/>
      <c r="T197" s="138">
        <f>SUM(T198:T221)</f>
        <v>4.0000000000000001E-3</v>
      </c>
      <c r="AR197" s="132" t="s">
        <v>86</v>
      </c>
      <c r="AT197" s="139" t="s">
        <v>72</v>
      </c>
      <c r="AU197" s="139" t="s">
        <v>80</v>
      </c>
      <c r="AY197" s="132" t="s">
        <v>182</v>
      </c>
      <c r="BK197" s="140">
        <f>SUM(BK198:BK221)</f>
        <v>0</v>
      </c>
    </row>
    <row r="198" spans="1:65" s="2" customFormat="1" ht="24" customHeight="1">
      <c r="A198" s="26"/>
      <c r="B198" s="143"/>
      <c r="C198" s="144" t="s">
        <v>381</v>
      </c>
      <c r="D198" s="144" t="s">
        <v>184</v>
      </c>
      <c r="E198" s="145" t="s">
        <v>2256</v>
      </c>
      <c r="F198" s="146" t="s">
        <v>2257</v>
      </c>
      <c r="G198" s="147" t="s">
        <v>187</v>
      </c>
      <c r="H198" s="148">
        <v>54.005000000000003</v>
      </c>
      <c r="I198" s="149"/>
      <c r="J198" s="149">
        <f t="shared" ref="J198:J221" si="20">ROUND(I198*H198,2)</f>
        <v>0</v>
      </c>
      <c r="K198" s="150"/>
      <c r="L198" s="27"/>
      <c r="M198" s="151" t="s">
        <v>1</v>
      </c>
      <c r="N198" s="152" t="s">
        <v>39</v>
      </c>
      <c r="O198" s="153">
        <v>0.755</v>
      </c>
      <c r="P198" s="153">
        <f t="shared" ref="P198:P221" si="21">O198*H198</f>
        <v>40.773775000000001</v>
      </c>
      <c r="Q198" s="153">
        <v>3.0000000000000001E-5</v>
      </c>
      <c r="R198" s="153">
        <f t="shared" ref="R198:R221" si="22">Q198*H198</f>
        <v>1.6201500000000001E-3</v>
      </c>
      <c r="S198" s="153">
        <v>0</v>
      </c>
      <c r="T198" s="154">
        <f t="shared" ref="T198:T221" si="23">S198*H198</f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245</v>
      </c>
      <c r="AT198" s="155" t="s">
        <v>184</v>
      </c>
      <c r="AU198" s="155" t="s">
        <v>86</v>
      </c>
      <c r="AY198" s="14" t="s">
        <v>182</v>
      </c>
      <c r="BE198" s="156">
        <f t="shared" ref="BE198:BE221" si="24">IF(N198="základná",J198,0)</f>
        <v>0</v>
      </c>
      <c r="BF198" s="156">
        <f t="shared" ref="BF198:BF221" si="25">IF(N198="znížená",J198,0)</f>
        <v>0</v>
      </c>
      <c r="BG198" s="156">
        <f t="shared" ref="BG198:BG221" si="26">IF(N198="zákl. prenesená",J198,0)</f>
        <v>0</v>
      </c>
      <c r="BH198" s="156">
        <f t="shared" ref="BH198:BH221" si="27">IF(N198="zníž. prenesená",J198,0)</f>
        <v>0</v>
      </c>
      <c r="BI198" s="156">
        <f t="shared" ref="BI198:BI221" si="28">IF(N198="nulová",J198,0)</f>
        <v>0</v>
      </c>
      <c r="BJ198" s="14" t="s">
        <v>86</v>
      </c>
      <c r="BK198" s="156">
        <f t="shared" ref="BK198:BK221" si="29">ROUND(I198*H198,2)</f>
        <v>0</v>
      </c>
      <c r="BL198" s="14" t="s">
        <v>245</v>
      </c>
      <c r="BM198" s="155" t="s">
        <v>2258</v>
      </c>
    </row>
    <row r="199" spans="1:65" s="2" customFormat="1" ht="24" customHeight="1">
      <c r="A199" s="26"/>
      <c r="B199" s="143"/>
      <c r="C199" s="157" t="s">
        <v>385</v>
      </c>
      <c r="D199" s="157" t="s">
        <v>246</v>
      </c>
      <c r="E199" s="158" t="s">
        <v>2259</v>
      </c>
      <c r="F199" s="159" t="s">
        <v>2260</v>
      </c>
      <c r="G199" s="160" t="s">
        <v>187</v>
      </c>
      <c r="H199" s="161">
        <v>112.33</v>
      </c>
      <c r="I199" s="162"/>
      <c r="J199" s="162">
        <f t="shared" si="20"/>
        <v>0</v>
      </c>
      <c r="K199" s="163"/>
      <c r="L199" s="164"/>
      <c r="M199" s="165" t="s">
        <v>1</v>
      </c>
      <c r="N199" s="166" t="s">
        <v>39</v>
      </c>
      <c r="O199" s="153">
        <v>0</v>
      </c>
      <c r="P199" s="153">
        <f t="shared" si="21"/>
        <v>0</v>
      </c>
      <c r="Q199" s="153">
        <v>5.0000000000000001E-3</v>
      </c>
      <c r="R199" s="153">
        <f t="shared" si="22"/>
        <v>0.56164999999999998</v>
      </c>
      <c r="S199" s="153">
        <v>0</v>
      </c>
      <c r="T199" s="154">
        <f t="shared" si="2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5" t="s">
        <v>313</v>
      </c>
      <c r="AT199" s="155" t="s">
        <v>246</v>
      </c>
      <c r="AU199" s="155" t="s">
        <v>86</v>
      </c>
      <c r="AY199" s="14" t="s">
        <v>182</v>
      </c>
      <c r="BE199" s="156">
        <f t="shared" si="24"/>
        <v>0</v>
      </c>
      <c r="BF199" s="156">
        <f t="shared" si="25"/>
        <v>0</v>
      </c>
      <c r="BG199" s="156">
        <f t="shared" si="26"/>
        <v>0</v>
      </c>
      <c r="BH199" s="156">
        <f t="shared" si="27"/>
        <v>0</v>
      </c>
      <c r="BI199" s="156">
        <f t="shared" si="28"/>
        <v>0</v>
      </c>
      <c r="BJ199" s="14" t="s">
        <v>86</v>
      </c>
      <c r="BK199" s="156">
        <f t="shared" si="29"/>
        <v>0</v>
      </c>
      <c r="BL199" s="14" t="s">
        <v>245</v>
      </c>
      <c r="BM199" s="155" t="s">
        <v>2261</v>
      </c>
    </row>
    <row r="200" spans="1:65" s="2" customFormat="1" ht="24" customHeight="1">
      <c r="A200" s="26"/>
      <c r="B200" s="143"/>
      <c r="C200" s="144" t="s">
        <v>389</v>
      </c>
      <c r="D200" s="144" t="s">
        <v>184</v>
      </c>
      <c r="E200" s="145" t="s">
        <v>2262</v>
      </c>
      <c r="F200" s="146" t="s">
        <v>2263</v>
      </c>
      <c r="G200" s="147" t="s">
        <v>198</v>
      </c>
      <c r="H200" s="148">
        <v>108.01</v>
      </c>
      <c r="I200" s="149"/>
      <c r="J200" s="149">
        <f t="shared" si="20"/>
        <v>0</v>
      </c>
      <c r="K200" s="150"/>
      <c r="L200" s="27"/>
      <c r="M200" s="151" t="s">
        <v>1</v>
      </c>
      <c r="N200" s="152" t="s">
        <v>39</v>
      </c>
      <c r="O200" s="153">
        <v>0.22935</v>
      </c>
      <c r="P200" s="153">
        <f t="shared" si="21"/>
        <v>24.7720935</v>
      </c>
      <c r="Q200" s="153">
        <v>3.0000000000000001E-5</v>
      </c>
      <c r="R200" s="153">
        <f t="shared" si="22"/>
        <v>3.2403000000000002E-3</v>
      </c>
      <c r="S200" s="153">
        <v>0</v>
      </c>
      <c r="T200" s="154">
        <f t="shared" si="2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5" t="s">
        <v>245</v>
      </c>
      <c r="AT200" s="155" t="s">
        <v>184</v>
      </c>
      <c r="AU200" s="155" t="s">
        <v>86</v>
      </c>
      <c r="AY200" s="14" t="s">
        <v>182</v>
      </c>
      <c r="BE200" s="156">
        <f t="shared" si="24"/>
        <v>0</v>
      </c>
      <c r="BF200" s="156">
        <f t="shared" si="25"/>
        <v>0</v>
      </c>
      <c r="BG200" s="156">
        <f t="shared" si="26"/>
        <v>0</v>
      </c>
      <c r="BH200" s="156">
        <f t="shared" si="27"/>
        <v>0</v>
      </c>
      <c r="BI200" s="156">
        <f t="shared" si="28"/>
        <v>0</v>
      </c>
      <c r="BJ200" s="14" t="s">
        <v>86</v>
      </c>
      <c r="BK200" s="156">
        <f t="shared" si="29"/>
        <v>0</v>
      </c>
      <c r="BL200" s="14" t="s">
        <v>245</v>
      </c>
      <c r="BM200" s="155" t="s">
        <v>2264</v>
      </c>
    </row>
    <row r="201" spans="1:65" s="2" customFormat="1" ht="16.5" customHeight="1">
      <c r="A201" s="26"/>
      <c r="B201" s="143"/>
      <c r="C201" s="157" t="s">
        <v>393</v>
      </c>
      <c r="D201" s="157" t="s">
        <v>246</v>
      </c>
      <c r="E201" s="158" t="s">
        <v>2265</v>
      </c>
      <c r="F201" s="159" t="s">
        <v>2266</v>
      </c>
      <c r="G201" s="160" t="s">
        <v>198</v>
      </c>
      <c r="H201" s="161">
        <v>112.33</v>
      </c>
      <c r="I201" s="162"/>
      <c r="J201" s="162">
        <f t="shared" si="20"/>
        <v>0</v>
      </c>
      <c r="K201" s="163"/>
      <c r="L201" s="164"/>
      <c r="M201" s="165" t="s">
        <v>1</v>
      </c>
      <c r="N201" s="166" t="s">
        <v>39</v>
      </c>
      <c r="O201" s="153">
        <v>0</v>
      </c>
      <c r="P201" s="153">
        <f t="shared" si="21"/>
        <v>0</v>
      </c>
      <c r="Q201" s="153">
        <v>1.32E-3</v>
      </c>
      <c r="R201" s="153">
        <f t="shared" si="22"/>
        <v>0.14827560000000001</v>
      </c>
      <c r="S201" s="153">
        <v>0</v>
      </c>
      <c r="T201" s="154">
        <f t="shared" si="2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5" t="s">
        <v>313</v>
      </c>
      <c r="AT201" s="155" t="s">
        <v>246</v>
      </c>
      <c r="AU201" s="155" t="s">
        <v>86</v>
      </c>
      <c r="AY201" s="14" t="s">
        <v>182</v>
      </c>
      <c r="BE201" s="156">
        <f t="shared" si="24"/>
        <v>0</v>
      </c>
      <c r="BF201" s="156">
        <f t="shared" si="25"/>
        <v>0</v>
      </c>
      <c r="BG201" s="156">
        <f t="shared" si="26"/>
        <v>0</v>
      </c>
      <c r="BH201" s="156">
        <f t="shared" si="27"/>
        <v>0</v>
      </c>
      <c r="BI201" s="156">
        <f t="shared" si="28"/>
        <v>0</v>
      </c>
      <c r="BJ201" s="14" t="s">
        <v>86</v>
      </c>
      <c r="BK201" s="156">
        <f t="shared" si="29"/>
        <v>0</v>
      </c>
      <c r="BL201" s="14" t="s">
        <v>245</v>
      </c>
      <c r="BM201" s="155" t="s">
        <v>2267</v>
      </c>
    </row>
    <row r="202" spans="1:65" s="2" customFormat="1" ht="24" customHeight="1">
      <c r="A202" s="26"/>
      <c r="B202" s="143"/>
      <c r="C202" s="144" t="s">
        <v>397</v>
      </c>
      <c r="D202" s="144" t="s">
        <v>184</v>
      </c>
      <c r="E202" s="145" t="s">
        <v>1201</v>
      </c>
      <c r="F202" s="146" t="s">
        <v>1202</v>
      </c>
      <c r="G202" s="147" t="s">
        <v>198</v>
      </c>
      <c r="H202" s="148">
        <v>5.54</v>
      </c>
      <c r="I202" s="149"/>
      <c r="J202" s="149">
        <f t="shared" si="20"/>
        <v>0</v>
      </c>
      <c r="K202" s="150"/>
      <c r="L202" s="27"/>
      <c r="M202" s="151" t="s">
        <v>1</v>
      </c>
      <c r="N202" s="152" t="s">
        <v>39</v>
      </c>
      <c r="O202" s="153">
        <v>0.64368999999999998</v>
      </c>
      <c r="P202" s="153">
        <f t="shared" si="21"/>
        <v>3.5660425999999998</v>
      </c>
      <c r="Q202" s="153">
        <v>1E-4</v>
      </c>
      <c r="R202" s="153">
        <f t="shared" si="22"/>
        <v>5.5400000000000002E-4</v>
      </c>
      <c r="S202" s="153">
        <v>0</v>
      </c>
      <c r="T202" s="154">
        <f t="shared" si="2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5" t="s">
        <v>245</v>
      </c>
      <c r="AT202" s="155" t="s">
        <v>184</v>
      </c>
      <c r="AU202" s="155" t="s">
        <v>86</v>
      </c>
      <c r="AY202" s="14" t="s">
        <v>182</v>
      </c>
      <c r="BE202" s="156">
        <f t="shared" si="24"/>
        <v>0</v>
      </c>
      <c r="BF202" s="156">
        <f t="shared" si="25"/>
        <v>0</v>
      </c>
      <c r="BG202" s="156">
        <f t="shared" si="26"/>
        <v>0</v>
      </c>
      <c r="BH202" s="156">
        <f t="shared" si="27"/>
        <v>0</v>
      </c>
      <c r="BI202" s="156">
        <f t="shared" si="28"/>
        <v>0</v>
      </c>
      <c r="BJ202" s="14" t="s">
        <v>86</v>
      </c>
      <c r="BK202" s="156">
        <f t="shared" si="29"/>
        <v>0</v>
      </c>
      <c r="BL202" s="14" t="s">
        <v>245</v>
      </c>
      <c r="BM202" s="155" t="s">
        <v>2268</v>
      </c>
    </row>
    <row r="203" spans="1:65" s="2" customFormat="1" ht="36" customHeight="1">
      <c r="A203" s="26"/>
      <c r="B203" s="143"/>
      <c r="C203" s="157" t="s">
        <v>401</v>
      </c>
      <c r="D203" s="157" t="s">
        <v>246</v>
      </c>
      <c r="E203" s="158" t="s">
        <v>2269</v>
      </c>
      <c r="F203" s="174" t="s">
        <v>2270</v>
      </c>
      <c r="G203" s="160" t="s">
        <v>299</v>
      </c>
      <c r="H203" s="161">
        <v>1</v>
      </c>
      <c r="I203" s="162"/>
      <c r="J203" s="162">
        <f t="shared" si="20"/>
        <v>0</v>
      </c>
      <c r="K203" s="163"/>
      <c r="L203" s="164"/>
      <c r="M203" s="165" t="s">
        <v>1</v>
      </c>
      <c r="N203" s="166" t="s">
        <v>39</v>
      </c>
      <c r="O203" s="153">
        <v>0</v>
      </c>
      <c r="P203" s="153">
        <f t="shared" si="21"/>
        <v>0</v>
      </c>
      <c r="Q203" s="153">
        <v>4.0849999999999997E-2</v>
      </c>
      <c r="R203" s="153">
        <f t="shared" si="22"/>
        <v>4.0849999999999997E-2</v>
      </c>
      <c r="S203" s="153">
        <v>0</v>
      </c>
      <c r="T203" s="154">
        <f t="shared" si="2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5" t="s">
        <v>313</v>
      </c>
      <c r="AT203" s="155" t="s">
        <v>246</v>
      </c>
      <c r="AU203" s="155" t="s">
        <v>86</v>
      </c>
      <c r="AY203" s="14" t="s">
        <v>182</v>
      </c>
      <c r="BE203" s="156">
        <f t="shared" si="24"/>
        <v>0</v>
      </c>
      <c r="BF203" s="156">
        <f t="shared" si="25"/>
        <v>0</v>
      </c>
      <c r="BG203" s="156">
        <f t="shared" si="26"/>
        <v>0</v>
      </c>
      <c r="BH203" s="156">
        <f t="shared" si="27"/>
        <v>0</v>
      </c>
      <c r="BI203" s="156">
        <f t="shared" si="28"/>
        <v>0</v>
      </c>
      <c r="BJ203" s="14" t="s">
        <v>86</v>
      </c>
      <c r="BK203" s="156">
        <f t="shared" si="29"/>
        <v>0</v>
      </c>
      <c r="BL203" s="14" t="s">
        <v>245</v>
      </c>
      <c r="BM203" s="155" t="s">
        <v>2271</v>
      </c>
    </row>
    <row r="204" spans="1:65" s="2" customFormat="1" ht="24" customHeight="1">
      <c r="A204" s="26"/>
      <c r="B204" s="143"/>
      <c r="C204" s="144" t="s">
        <v>405</v>
      </c>
      <c r="D204" s="144" t="s">
        <v>184</v>
      </c>
      <c r="E204" s="145" t="s">
        <v>1233</v>
      </c>
      <c r="F204" s="146" t="s">
        <v>1234</v>
      </c>
      <c r="G204" s="147" t="s">
        <v>198</v>
      </c>
      <c r="H204" s="148">
        <v>7.34</v>
      </c>
      <c r="I204" s="149"/>
      <c r="J204" s="149">
        <f t="shared" si="20"/>
        <v>0</v>
      </c>
      <c r="K204" s="150"/>
      <c r="L204" s="27"/>
      <c r="M204" s="151" t="s">
        <v>1</v>
      </c>
      <c r="N204" s="152" t="s">
        <v>39</v>
      </c>
      <c r="O204" s="153">
        <v>0.60707999999999995</v>
      </c>
      <c r="P204" s="153">
        <f t="shared" si="21"/>
        <v>4.4559671999999999</v>
      </c>
      <c r="Q204" s="153">
        <v>1.1E-4</v>
      </c>
      <c r="R204" s="153">
        <f t="shared" si="22"/>
        <v>8.074E-4</v>
      </c>
      <c r="S204" s="153">
        <v>0</v>
      </c>
      <c r="T204" s="154">
        <f t="shared" si="2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5" t="s">
        <v>245</v>
      </c>
      <c r="AT204" s="155" t="s">
        <v>184</v>
      </c>
      <c r="AU204" s="155" t="s">
        <v>86</v>
      </c>
      <c r="AY204" s="14" t="s">
        <v>182</v>
      </c>
      <c r="BE204" s="156">
        <f t="shared" si="24"/>
        <v>0</v>
      </c>
      <c r="BF204" s="156">
        <f t="shared" si="25"/>
        <v>0</v>
      </c>
      <c r="BG204" s="156">
        <f t="shared" si="26"/>
        <v>0</v>
      </c>
      <c r="BH204" s="156">
        <f t="shared" si="27"/>
        <v>0</v>
      </c>
      <c r="BI204" s="156">
        <f t="shared" si="28"/>
        <v>0</v>
      </c>
      <c r="BJ204" s="14" t="s">
        <v>86</v>
      </c>
      <c r="BK204" s="156">
        <f t="shared" si="29"/>
        <v>0</v>
      </c>
      <c r="BL204" s="14" t="s">
        <v>245</v>
      </c>
      <c r="BM204" s="155" t="s">
        <v>2272</v>
      </c>
    </row>
    <row r="205" spans="1:65" s="2" customFormat="1" ht="62.25" customHeight="1">
      <c r="A205" s="26"/>
      <c r="B205" s="143"/>
      <c r="C205" s="157" t="s">
        <v>409</v>
      </c>
      <c r="D205" s="157" t="s">
        <v>246</v>
      </c>
      <c r="E205" s="158" t="s">
        <v>2273</v>
      </c>
      <c r="F205" s="174" t="s">
        <v>2274</v>
      </c>
      <c r="G205" s="160" t="s">
        <v>299</v>
      </c>
      <c r="H205" s="161">
        <v>1</v>
      </c>
      <c r="I205" s="162"/>
      <c r="J205" s="162">
        <f t="shared" si="20"/>
        <v>0</v>
      </c>
      <c r="K205" s="163"/>
      <c r="L205" s="164"/>
      <c r="M205" s="165" t="s">
        <v>1</v>
      </c>
      <c r="N205" s="166" t="s">
        <v>39</v>
      </c>
      <c r="O205" s="153">
        <v>0</v>
      </c>
      <c r="P205" s="153">
        <f t="shared" si="21"/>
        <v>0</v>
      </c>
      <c r="Q205" s="153">
        <v>5.5019999999999999E-2</v>
      </c>
      <c r="R205" s="153">
        <f t="shared" si="22"/>
        <v>5.5019999999999999E-2</v>
      </c>
      <c r="S205" s="153">
        <v>0</v>
      </c>
      <c r="T205" s="154">
        <f t="shared" si="2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5" t="s">
        <v>313</v>
      </c>
      <c r="AT205" s="155" t="s">
        <v>246</v>
      </c>
      <c r="AU205" s="155" t="s">
        <v>86</v>
      </c>
      <c r="AY205" s="14" t="s">
        <v>182</v>
      </c>
      <c r="BE205" s="156">
        <f t="shared" si="24"/>
        <v>0</v>
      </c>
      <c r="BF205" s="156">
        <f t="shared" si="25"/>
        <v>0</v>
      </c>
      <c r="BG205" s="156">
        <f t="shared" si="26"/>
        <v>0</v>
      </c>
      <c r="BH205" s="156">
        <f t="shared" si="27"/>
        <v>0</v>
      </c>
      <c r="BI205" s="156">
        <f t="shared" si="28"/>
        <v>0</v>
      </c>
      <c r="BJ205" s="14" t="s">
        <v>86</v>
      </c>
      <c r="BK205" s="156">
        <f t="shared" si="29"/>
        <v>0</v>
      </c>
      <c r="BL205" s="14" t="s">
        <v>245</v>
      </c>
      <c r="BM205" s="155" t="s">
        <v>2275</v>
      </c>
    </row>
    <row r="206" spans="1:65" s="2" customFormat="1" ht="24" customHeight="1">
      <c r="A206" s="26"/>
      <c r="B206" s="143"/>
      <c r="C206" s="144" t="s">
        <v>413</v>
      </c>
      <c r="D206" s="144" t="s">
        <v>184</v>
      </c>
      <c r="E206" s="145" t="s">
        <v>1253</v>
      </c>
      <c r="F206" s="146" t="s">
        <v>1254</v>
      </c>
      <c r="G206" s="147" t="s">
        <v>299</v>
      </c>
      <c r="H206" s="148">
        <v>4</v>
      </c>
      <c r="I206" s="149"/>
      <c r="J206" s="149">
        <f t="shared" si="20"/>
        <v>0</v>
      </c>
      <c r="K206" s="150"/>
      <c r="L206" s="27"/>
      <c r="M206" s="151" t="s">
        <v>1</v>
      </c>
      <c r="N206" s="152" t="s">
        <v>39</v>
      </c>
      <c r="O206" s="153">
        <v>0.40799999999999997</v>
      </c>
      <c r="P206" s="153">
        <f t="shared" si="21"/>
        <v>1.6319999999999999</v>
      </c>
      <c r="Q206" s="153">
        <v>0</v>
      </c>
      <c r="R206" s="153">
        <f t="shared" si="22"/>
        <v>0</v>
      </c>
      <c r="S206" s="153">
        <v>0</v>
      </c>
      <c r="T206" s="154">
        <f t="shared" si="2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5" t="s">
        <v>245</v>
      </c>
      <c r="AT206" s="155" t="s">
        <v>184</v>
      </c>
      <c r="AU206" s="155" t="s">
        <v>86</v>
      </c>
      <c r="AY206" s="14" t="s">
        <v>182</v>
      </c>
      <c r="BE206" s="156">
        <f t="shared" si="24"/>
        <v>0</v>
      </c>
      <c r="BF206" s="156">
        <f t="shared" si="25"/>
        <v>0</v>
      </c>
      <c r="BG206" s="156">
        <f t="shared" si="26"/>
        <v>0</v>
      </c>
      <c r="BH206" s="156">
        <f t="shared" si="27"/>
        <v>0</v>
      </c>
      <c r="BI206" s="156">
        <f t="shared" si="28"/>
        <v>0</v>
      </c>
      <c r="BJ206" s="14" t="s">
        <v>86</v>
      </c>
      <c r="BK206" s="156">
        <f t="shared" si="29"/>
        <v>0</v>
      </c>
      <c r="BL206" s="14" t="s">
        <v>245</v>
      </c>
      <c r="BM206" s="155" t="s">
        <v>2276</v>
      </c>
    </row>
    <row r="207" spans="1:65" s="2" customFormat="1" ht="24" customHeight="1">
      <c r="A207" s="26"/>
      <c r="B207" s="143"/>
      <c r="C207" s="157" t="s">
        <v>418</v>
      </c>
      <c r="D207" s="157" t="s">
        <v>246</v>
      </c>
      <c r="E207" s="158" t="s">
        <v>1263</v>
      </c>
      <c r="F207" s="159" t="s">
        <v>2277</v>
      </c>
      <c r="G207" s="160" t="s">
        <v>299</v>
      </c>
      <c r="H207" s="161">
        <v>2</v>
      </c>
      <c r="I207" s="162"/>
      <c r="J207" s="162">
        <f t="shared" si="20"/>
        <v>0</v>
      </c>
      <c r="K207" s="163"/>
      <c r="L207" s="164"/>
      <c r="M207" s="165" t="s">
        <v>1</v>
      </c>
      <c r="N207" s="166" t="s">
        <v>39</v>
      </c>
      <c r="O207" s="153">
        <v>0</v>
      </c>
      <c r="P207" s="153">
        <f t="shared" si="21"/>
        <v>0</v>
      </c>
      <c r="Q207" s="153">
        <v>2.5000000000000001E-2</v>
      </c>
      <c r="R207" s="153">
        <f t="shared" si="22"/>
        <v>0.05</v>
      </c>
      <c r="S207" s="153">
        <v>0</v>
      </c>
      <c r="T207" s="154">
        <f t="shared" si="23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5" t="s">
        <v>313</v>
      </c>
      <c r="AT207" s="155" t="s">
        <v>246</v>
      </c>
      <c r="AU207" s="155" t="s">
        <v>86</v>
      </c>
      <c r="AY207" s="14" t="s">
        <v>182</v>
      </c>
      <c r="BE207" s="156">
        <f t="shared" si="24"/>
        <v>0</v>
      </c>
      <c r="BF207" s="156">
        <f t="shared" si="25"/>
        <v>0</v>
      </c>
      <c r="BG207" s="156">
        <f t="shared" si="26"/>
        <v>0</v>
      </c>
      <c r="BH207" s="156">
        <f t="shared" si="27"/>
        <v>0</v>
      </c>
      <c r="BI207" s="156">
        <f t="shared" si="28"/>
        <v>0</v>
      </c>
      <c r="BJ207" s="14" t="s">
        <v>86</v>
      </c>
      <c r="BK207" s="156">
        <f t="shared" si="29"/>
        <v>0</v>
      </c>
      <c r="BL207" s="14" t="s">
        <v>245</v>
      </c>
      <c r="BM207" s="155" t="s">
        <v>2278</v>
      </c>
    </row>
    <row r="208" spans="1:65" s="2" customFormat="1" ht="24" customHeight="1">
      <c r="A208" s="26"/>
      <c r="B208" s="143"/>
      <c r="C208" s="157" t="s">
        <v>422</v>
      </c>
      <c r="D208" s="157" t="s">
        <v>246</v>
      </c>
      <c r="E208" s="158" t="s">
        <v>2279</v>
      </c>
      <c r="F208" s="159" t="s">
        <v>2280</v>
      </c>
      <c r="G208" s="160" t="s">
        <v>299</v>
      </c>
      <c r="H208" s="161">
        <v>2</v>
      </c>
      <c r="I208" s="162"/>
      <c r="J208" s="162">
        <f t="shared" si="20"/>
        <v>0</v>
      </c>
      <c r="K208" s="163"/>
      <c r="L208" s="164"/>
      <c r="M208" s="165" t="s">
        <v>1</v>
      </c>
      <c r="N208" s="166" t="s">
        <v>39</v>
      </c>
      <c r="O208" s="153">
        <v>0</v>
      </c>
      <c r="P208" s="153">
        <f t="shared" si="21"/>
        <v>0</v>
      </c>
      <c r="Q208" s="153">
        <v>2.5000000000000001E-2</v>
      </c>
      <c r="R208" s="153">
        <f t="shared" si="22"/>
        <v>0.05</v>
      </c>
      <c r="S208" s="153">
        <v>0</v>
      </c>
      <c r="T208" s="154">
        <f t="shared" si="2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5" t="s">
        <v>313</v>
      </c>
      <c r="AT208" s="155" t="s">
        <v>246</v>
      </c>
      <c r="AU208" s="155" t="s">
        <v>86</v>
      </c>
      <c r="AY208" s="14" t="s">
        <v>182</v>
      </c>
      <c r="BE208" s="156">
        <f t="shared" si="24"/>
        <v>0</v>
      </c>
      <c r="BF208" s="156">
        <f t="shared" si="25"/>
        <v>0</v>
      </c>
      <c r="BG208" s="156">
        <f t="shared" si="26"/>
        <v>0</v>
      </c>
      <c r="BH208" s="156">
        <f t="shared" si="27"/>
        <v>0</v>
      </c>
      <c r="BI208" s="156">
        <f t="shared" si="28"/>
        <v>0</v>
      </c>
      <c r="BJ208" s="14" t="s">
        <v>86</v>
      </c>
      <c r="BK208" s="156">
        <f t="shared" si="29"/>
        <v>0</v>
      </c>
      <c r="BL208" s="14" t="s">
        <v>245</v>
      </c>
      <c r="BM208" s="155" t="s">
        <v>2281</v>
      </c>
    </row>
    <row r="209" spans="1:65" s="2" customFormat="1" ht="24" customHeight="1">
      <c r="A209" s="26"/>
      <c r="B209" s="143"/>
      <c r="C209" s="144" t="s">
        <v>426</v>
      </c>
      <c r="D209" s="144" t="s">
        <v>184</v>
      </c>
      <c r="E209" s="145" t="s">
        <v>1275</v>
      </c>
      <c r="F209" s="146" t="s">
        <v>1276</v>
      </c>
      <c r="G209" s="147" t="s">
        <v>299</v>
      </c>
      <c r="H209" s="148">
        <v>4</v>
      </c>
      <c r="I209" s="149"/>
      <c r="J209" s="149">
        <f t="shared" si="20"/>
        <v>0</v>
      </c>
      <c r="K209" s="150"/>
      <c r="L209" s="27"/>
      <c r="M209" s="151" t="s">
        <v>1</v>
      </c>
      <c r="N209" s="152" t="s">
        <v>39</v>
      </c>
      <c r="O209" s="153">
        <v>0.115</v>
      </c>
      <c r="P209" s="153">
        <f t="shared" si="21"/>
        <v>0.46</v>
      </c>
      <c r="Q209" s="153">
        <v>0</v>
      </c>
      <c r="R209" s="153">
        <f t="shared" si="22"/>
        <v>0</v>
      </c>
      <c r="S209" s="153">
        <v>1E-3</v>
      </c>
      <c r="T209" s="154">
        <f t="shared" si="23"/>
        <v>4.0000000000000001E-3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5" t="s">
        <v>245</v>
      </c>
      <c r="AT209" s="155" t="s">
        <v>184</v>
      </c>
      <c r="AU209" s="155" t="s">
        <v>86</v>
      </c>
      <c r="AY209" s="14" t="s">
        <v>182</v>
      </c>
      <c r="BE209" s="156">
        <f t="shared" si="24"/>
        <v>0</v>
      </c>
      <c r="BF209" s="156">
        <f t="shared" si="25"/>
        <v>0</v>
      </c>
      <c r="BG209" s="156">
        <f t="shared" si="26"/>
        <v>0</v>
      </c>
      <c r="BH209" s="156">
        <f t="shared" si="27"/>
        <v>0</v>
      </c>
      <c r="BI209" s="156">
        <f t="shared" si="28"/>
        <v>0</v>
      </c>
      <c r="BJ209" s="14" t="s">
        <v>86</v>
      </c>
      <c r="BK209" s="156">
        <f t="shared" si="29"/>
        <v>0</v>
      </c>
      <c r="BL209" s="14" t="s">
        <v>245</v>
      </c>
      <c r="BM209" s="155" t="s">
        <v>2282</v>
      </c>
    </row>
    <row r="210" spans="1:65" s="2" customFormat="1" ht="24" customHeight="1">
      <c r="A210" s="26"/>
      <c r="B210" s="143"/>
      <c r="C210" s="144" t="s">
        <v>430</v>
      </c>
      <c r="D210" s="144" t="s">
        <v>184</v>
      </c>
      <c r="E210" s="145" t="s">
        <v>1283</v>
      </c>
      <c r="F210" s="146" t="s">
        <v>1284</v>
      </c>
      <c r="G210" s="147" t="s">
        <v>299</v>
      </c>
      <c r="H210" s="148">
        <v>4</v>
      </c>
      <c r="I210" s="149"/>
      <c r="J210" s="149">
        <f t="shared" si="20"/>
        <v>0</v>
      </c>
      <c r="K210" s="150"/>
      <c r="L210" s="27"/>
      <c r="M210" s="151" t="s">
        <v>1</v>
      </c>
      <c r="N210" s="152" t="s">
        <v>39</v>
      </c>
      <c r="O210" s="153">
        <v>0.312</v>
      </c>
      <c r="P210" s="153">
        <f t="shared" si="21"/>
        <v>1.248</v>
      </c>
      <c r="Q210" s="153">
        <v>0</v>
      </c>
      <c r="R210" s="153">
        <f t="shared" si="22"/>
        <v>0</v>
      </c>
      <c r="S210" s="153">
        <v>0</v>
      </c>
      <c r="T210" s="154">
        <f t="shared" si="23"/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5" t="s">
        <v>245</v>
      </c>
      <c r="AT210" s="155" t="s">
        <v>184</v>
      </c>
      <c r="AU210" s="155" t="s">
        <v>86</v>
      </c>
      <c r="AY210" s="14" t="s">
        <v>182</v>
      </c>
      <c r="BE210" s="156">
        <f t="shared" si="24"/>
        <v>0</v>
      </c>
      <c r="BF210" s="156">
        <f t="shared" si="25"/>
        <v>0</v>
      </c>
      <c r="BG210" s="156">
        <f t="shared" si="26"/>
        <v>0</v>
      </c>
      <c r="BH210" s="156">
        <f t="shared" si="27"/>
        <v>0</v>
      </c>
      <c r="BI210" s="156">
        <f t="shared" si="28"/>
        <v>0</v>
      </c>
      <c r="BJ210" s="14" t="s">
        <v>86</v>
      </c>
      <c r="BK210" s="156">
        <f t="shared" si="29"/>
        <v>0</v>
      </c>
      <c r="BL210" s="14" t="s">
        <v>245</v>
      </c>
      <c r="BM210" s="155" t="s">
        <v>1285</v>
      </c>
    </row>
    <row r="211" spans="1:65" s="2" customFormat="1" ht="24" customHeight="1">
      <c r="A211" s="26"/>
      <c r="B211" s="143"/>
      <c r="C211" s="157" t="s">
        <v>434</v>
      </c>
      <c r="D211" s="157" t="s">
        <v>246</v>
      </c>
      <c r="E211" s="158" t="s">
        <v>1287</v>
      </c>
      <c r="F211" s="159" t="s">
        <v>1288</v>
      </c>
      <c r="G211" s="160" t="s">
        <v>299</v>
      </c>
      <c r="H211" s="161">
        <v>4</v>
      </c>
      <c r="I211" s="162"/>
      <c r="J211" s="162">
        <f t="shared" si="20"/>
        <v>0</v>
      </c>
      <c r="K211" s="163"/>
      <c r="L211" s="164"/>
      <c r="M211" s="165" t="s">
        <v>1</v>
      </c>
      <c r="N211" s="166" t="s">
        <v>39</v>
      </c>
      <c r="O211" s="153">
        <v>0</v>
      </c>
      <c r="P211" s="153">
        <f t="shared" si="21"/>
        <v>0</v>
      </c>
      <c r="Q211" s="153">
        <v>2.9E-4</v>
      </c>
      <c r="R211" s="153">
        <f t="shared" si="22"/>
        <v>1.16E-3</v>
      </c>
      <c r="S211" s="153">
        <v>0</v>
      </c>
      <c r="T211" s="154">
        <f t="shared" si="2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5" t="s">
        <v>313</v>
      </c>
      <c r="AT211" s="155" t="s">
        <v>246</v>
      </c>
      <c r="AU211" s="155" t="s">
        <v>86</v>
      </c>
      <c r="AY211" s="14" t="s">
        <v>182</v>
      </c>
      <c r="BE211" s="156">
        <f t="shared" si="24"/>
        <v>0</v>
      </c>
      <c r="BF211" s="156">
        <f t="shared" si="25"/>
        <v>0</v>
      </c>
      <c r="BG211" s="156">
        <f t="shared" si="26"/>
        <v>0</v>
      </c>
      <c r="BH211" s="156">
        <f t="shared" si="27"/>
        <v>0</v>
      </c>
      <c r="BI211" s="156">
        <f t="shared" si="28"/>
        <v>0</v>
      </c>
      <c r="BJ211" s="14" t="s">
        <v>86</v>
      </c>
      <c r="BK211" s="156">
        <f t="shared" si="29"/>
        <v>0</v>
      </c>
      <c r="BL211" s="14" t="s">
        <v>245</v>
      </c>
      <c r="BM211" s="155" t="s">
        <v>1289</v>
      </c>
    </row>
    <row r="212" spans="1:65" s="2" customFormat="1" ht="24" customHeight="1">
      <c r="A212" s="26"/>
      <c r="B212" s="143"/>
      <c r="C212" s="144" t="s">
        <v>438</v>
      </c>
      <c r="D212" s="144" t="s">
        <v>184</v>
      </c>
      <c r="E212" s="145" t="s">
        <v>1310</v>
      </c>
      <c r="F212" s="146" t="s">
        <v>1311</v>
      </c>
      <c r="G212" s="147" t="s">
        <v>299</v>
      </c>
      <c r="H212" s="148">
        <v>1</v>
      </c>
      <c r="I212" s="149"/>
      <c r="J212" s="149">
        <f t="shared" si="20"/>
        <v>0</v>
      </c>
      <c r="K212" s="150"/>
      <c r="L212" s="27"/>
      <c r="M212" s="151" t="s">
        <v>1</v>
      </c>
      <c r="N212" s="152" t="s">
        <v>39</v>
      </c>
      <c r="O212" s="153">
        <v>0.46184999999999998</v>
      </c>
      <c r="P212" s="153">
        <f t="shared" si="21"/>
        <v>0.46184999999999998</v>
      </c>
      <c r="Q212" s="153">
        <v>2.5999999999999998E-4</v>
      </c>
      <c r="R212" s="153">
        <f t="shared" si="22"/>
        <v>2.5999999999999998E-4</v>
      </c>
      <c r="S212" s="153">
        <v>0</v>
      </c>
      <c r="T212" s="154">
        <f t="shared" si="2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5" t="s">
        <v>245</v>
      </c>
      <c r="AT212" s="155" t="s">
        <v>184</v>
      </c>
      <c r="AU212" s="155" t="s">
        <v>86</v>
      </c>
      <c r="AY212" s="14" t="s">
        <v>182</v>
      </c>
      <c r="BE212" s="156">
        <f t="shared" si="24"/>
        <v>0</v>
      </c>
      <c r="BF212" s="156">
        <f t="shared" si="25"/>
        <v>0</v>
      </c>
      <c r="BG212" s="156">
        <f t="shared" si="26"/>
        <v>0</v>
      </c>
      <c r="BH212" s="156">
        <f t="shared" si="27"/>
        <v>0</v>
      </c>
      <c r="BI212" s="156">
        <f t="shared" si="28"/>
        <v>0</v>
      </c>
      <c r="BJ212" s="14" t="s">
        <v>86</v>
      </c>
      <c r="BK212" s="156">
        <f t="shared" si="29"/>
        <v>0</v>
      </c>
      <c r="BL212" s="14" t="s">
        <v>245</v>
      </c>
      <c r="BM212" s="155" t="s">
        <v>2283</v>
      </c>
    </row>
    <row r="213" spans="1:65" s="2" customFormat="1" ht="24" customHeight="1">
      <c r="A213" s="26"/>
      <c r="B213" s="143"/>
      <c r="C213" s="157" t="s">
        <v>442</v>
      </c>
      <c r="D213" s="157" t="s">
        <v>246</v>
      </c>
      <c r="E213" s="158" t="s">
        <v>1318</v>
      </c>
      <c r="F213" s="159" t="s">
        <v>1319</v>
      </c>
      <c r="G213" s="160" t="s">
        <v>198</v>
      </c>
      <c r="H213" s="161">
        <v>1.92</v>
      </c>
      <c r="I213" s="162"/>
      <c r="J213" s="162">
        <f t="shared" si="20"/>
        <v>0</v>
      </c>
      <c r="K213" s="163"/>
      <c r="L213" s="164"/>
      <c r="M213" s="165" t="s">
        <v>1</v>
      </c>
      <c r="N213" s="166" t="s">
        <v>39</v>
      </c>
      <c r="O213" s="153">
        <v>0</v>
      </c>
      <c r="P213" s="153">
        <f t="shared" si="21"/>
        <v>0</v>
      </c>
      <c r="Q213" s="153">
        <v>1.14E-3</v>
      </c>
      <c r="R213" s="153">
        <f t="shared" si="22"/>
        <v>2.1887999999999999E-3</v>
      </c>
      <c r="S213" s="153">
        <v>0</v>
      </c>
      <c r="T213" s="154">
        <f t="shared" si="2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5" t="s">
        <v>313</v>
      </c>
      <c r="AT213" s="155" t="s">
        <v>246</v>
      </c>
      <c r="AU213" s="155" t="s">
        <v>86</v>
      </c>
      <c r="AY213" s="14" t="s">
        <v>182</v>
      </c>
      <c r="BE213" s="156">
        <f t="shared" si="24"/>
        <v>0</v>
      </c>
      <c r="BF213" s="156">
        <f t="shared" si="25"/>
        <v>0</v>
      </c>
      <c r="BG213" s="156">
        <f t="shared" si="26"/>
        <v>0</v>
      </c>
      <c r="BH213" s="156">
        <f t="shared" si="27"/>
        <v>0</v>
      </c>
      <c r="BI213" s="156">
        <f t="shared" si="28"/>
        <v>0</v>
      </c>
      <c r="BJ213" s="14" t="s">
        <v>86</v>
      </c>
      <c r="BK213" s="156">
        <f t="shared" si="29"/>
        <v>0</v>
      </c>
      <c r="BL213" s="14" t="s">
        <v>245</v>
      </c>
      <c r="BM213" s="155" t="s">
        <v>2284</v>
      </c>
    </row>
    <row r="214" spans="1:65" s="2" customFormat="1" ht="24" customHeight="1">
      <c r="A214" s="26"/>
      <c r="B214" s="143"/>
      <c r="C214" s="157" t="s">
        <v>446</v>
      </c>
      <c r="D214" s="157" t="s">
        <v>246</v>
      </c>
      <c r="E214" s="158" t="s">
        <v>1322</v>
      </c>
      <c r="F214" s="159" t="s">
        <v>1323</v>
      </c>
      <c r="G214" s="160" t="s">
        <v>299</v>
      </c>
      <c r="H214" s="161">
        <v>1.6</v>
      </c>
      <c r="I214" s="162"/>
      <c r="J214" s="162">
        <f t="shared" si="20"/>
        <v>0</v>
      </c>
      <c r="K214" s="163"/>
      <c r="L214" s="164"/>
      <c r="M214" s="165" t="s">
        <v>1</v>
      </c>
      <c r="N214" s="166" t="s">
        <v>39</v>
      </c>
      <c r="O214" s="153">
        <v>0</v>
      </c>
      <c r="P214" s="153">
        <f t="shared" si="21"/>
        <v>0</v>
      </c>
      <c r="Q214" s="153">
        <v>1E-4</v>
      </c>
      <c r="R214" s="153">
        <f t="shared" si="22"/>
        <v>1.6000000000000001E-4</v>
      </c>
      <c r="S214" s="153">
        <v>0</v>
      </c>
      <c r="T214" s="154">
        <f t="shared" si="23"/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55" t="s">
        <v>313</v>
      </c>
      <c r="AT214" s="155" t="s">
        <v>246</v>
      </c>
      <c r="AU214" s="155" t="s">
        <v>86</v>
      </c>
      <c r="AY214" s="14" t="s">
        <v>182</v>
      </c>
      <c r="BE214" s="156">
        <f t="shared" si="24"/>
        <v>0</v>
      </c>
      <c r="BF214" s="156">
        <f t="shared" si="25"/>
        <v>0</v>
      </c>
      <c r="BG214" s="156">
        <f t="shared" si="26"/>
        <v>0</v>
      </c>
      <c r="BH214" s="156">
        <f t="shared" si="27"/>
        <v>0</v>
      </c>
      <c r="BI214" s="156">
        <f t="shared" si="28"/>
        <v>0</v>
      </c>
      <c r="BJ214" s="14" t="s">
        <v>86</v>
      </c>
      <c r="BK214" s="156">
        <f t="shared" si="29"/>
        <v>0</v>
      </c>
      <c r="BL214" s="14" t="s">
        <v>245</v>
      </c>
      <c r="BM214" s="155" t="s">
        <v>2285</v>
      </c>
    </row>
    <row r="215" spans="1:65" s="2" customFormat="1" ht="16.5" customHeight="1">
      <c r="A215" s="26"/>
      <c r="B215" s="143"/>
      <c r="C215" s="144" t="s">
        <v>450</v>
      </c>
      <c r="D215" s="144" t="s">
        <v>184</v>
      </c>
      <c r="E215" s="145" t="s">
        <v>1326</v>
      </c>
      <c r="F215" s="146" t="s">
        <v>1327</v>
      </c>
      <c r="G215" s="147" t="s">
        <v>299</v>
      </c>
      <c r="H215" s="148">
        <v>4</v>
      </c>
      <c r="I215" s="149"/>
      <c r="J215" s="149">
        <f t="shared" si="20"/>
        <v>0</v>
      </c>
      <c r="K215" s="150"/>
      <c r="L215" s="27"/>
      <c r="M215" s="151" t="s">
        <v>1</v>
      </c>
      <c r="N215" s="152" t="s">
        <v>39</v>
      </c>
      <c r="O215" s="153">
        <v>0.25600000000000001</v>
      </c>
      <c r="P215" s="153">
        <f t="shared" si="21"/>
        <v>1.024</v>
      </c>
      <c r="Q215" s="153">
        <v>1.0000000000000001E-5</v>
      </c>
      <c r="R215" s="153">
        <f t="shared" si="22"/>
        <v>4.0000000000000003E-5</v>
      </c>
      <c r="S215" s="153">
        <v>0</v>
      </c>
      <c r="T215" s="154">
        <f t="shared" si="23"/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5" t="s">
        <v>245</v>
      </c>
      <c r="AT215" s="155" t="s">
        <v>184</v>
      </c>
      <c r="AU215" s="155" t="s">
        <v>86</v>
      </c>
      <c r="AY215" s="14" t="s">
        <v>182</v>
      </c>
      <c r="BE215" s="156">
        <f t="shared" si="24"/>
        <v>0</v>
      </c>
      <c r="BF215" s="156">
        <f t="shared" si="25"/>
        <v>0</v>
      </c>
      <c r="BG215" s="156">
        <f t="shared" si="26"/>
        <v>0</v>
      </c>
      <c r="BH215" s="156">
        <f t="shared" si="27"/>
        <v>0</v>
      </c>
      <c r="BI215" s="156">
        <f t="shared" si="28"/>
        <v>0</v>
      </c>
      <c r="BJ215" s="14" t="s">
        <v>86</v>
      </c>
      <c r="BK215" s="156">
        <f t="shared" si="29"/>
        <v>0</v>
      </c>
      <c r="BL215" s="14" t="s">
        <v>245</v>
      </c>
      <c r="BM215" s="155" t="s">
        <v>2286</v>
      </c>
    </row>
    <row r="216" spans="1:65" s="2" customFormat="1" ht="16.5" customHeight="1">
      <c r="A216" s="26"/>
      <c r="B216" s="143"/>
      <c r="C216" s="157" t="s">
        <v>454</v>
      </c>
      <c r="D216" s="157" t="s">
        <v>246</v>
      </c>
      <c r="E216" s="158" t="s">
        <v>1330</v>
      </c>
      <c r="F216" s="159" t="s">
        <v>1331</v>
      </c>
      <c r="G216" s="160" t="s">
        <v>299</v>
      </c>
      <c r="H216" s="161">
        <v>4</v>
      </c>
      <c r="I216" s="162"/>
      <c r="J216" s="162">
        <f t="shared" si="20"/>
        <v>0</v>
      </c>
      <c r="K216" s="163"/>
      <c r="L216" s="164"/>
      <c r="M216" s="165" t="s">
        <v>1</v>
      </c>
      <c r="N216" s="166" t="s">
        <v>39</v>
      </c>
      <c r="O216" s="153">
        <v>0</v>
      </c>
      <c r="P216" s="153">
        <f t="shared" si="21"/>
        <v>0</v>
      </c>
      <c r="Q216" s="153">
        <v>1.8500000000000001E-3</v>
      </c>
      <c r="R216" s="153">
        <f t="shared" si="22"/>
        <v>7.4000000000000003E-3</v>
      </c>
      <c r="S216" s="153">
        <v>0</v>
      </c>
      <c r="T216" s="154">
        <f t="shared" si="2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5" t="s">
        <v>313</v>
      </c>
      <c r="AT216" s="155" t="s">
        <v>246</v>
      </c>
      <c r="AU216" s="155" t="s">
        <v>86</v>
      </c>
      <c r="AY216" s="14" t="s">
        <v>182</v>
      </c>
      <c r="BE216" s="156">
        <f t="shared" si="24"/>
        <v>0</v>
      </c>
      <c r="BF216" s="156">
        <f t="shared" si="25"/>
        <v>0</v>
      </c>
      <c r="BG216" s="156">
        <f t="shared" si="26"/>
        <v>0</v>
      </c>
      <c r="BH216" s="156">
        <f t="shared" si="27"/>
        <v>0</v>
      </c>
      <c r="BI216" s="156">
        <f t="shared" si="28"/>
        <v>0</v>
      </c>
      <c r="BJ216" s="14" t="s">
        <v>86</v>
      </c>
      <c r="BK216" s="156">
        <f t="shared" si="29"/>
        <v>0</v>
      </c>
      <c r="BL216" s="14" t="s">
        <v>245</v>
      </c>
      <c r="BM216" s="155" t="s">
        <v>2287</v>
      </c>
    </row>
    <row r="217" spans="1:65" s="2" customFormat="1" ht="24" customHeight="1">
      <c r="A217" s="26"/>
      <c r="B217" s="143"/>
      <c r="C217" s="144" t="s">
        <v>458</v>
      </c>
      <c r="D217" s="144" t="s">
        <v>184</v>
      </c>
      <c r="E217" s="145" t="s">
        <v>1346</v>
      </c>
      <c r="F217" s="146" t="s">
        <v>1347</v>
      </c>
      <c r="G217" s="147" t="s">
        <v>299</v>
      </c>
      <c r="H217" s="148">
        <v>3</v>
      </c>
      <c r="I217" s="149"/>
      <c r="J217" s="149">
        <f t="shared" si="20"/>
        <v>0</v>
      </c>
      <c r="K217" s="150"/>
      <c r="L217" s="27"/>
      <c r="M217" s="151" t="s">
        <v>1</v>
      </c>
      <c r="N217" s="152" t="s">
        <v>39</v>
      </c>
      <c r="O217" s="153">
        <v>2.5510000000000002</v>
      </c>
      <c r="P217" s="153">
        <f t="shared" si="21"/>
        <v>7.6530000000000005</v>
      </c>
      <c r="Q217" s="153">
        <v>4.4999999999999999E-4</v>
      </c>
      <c r="R217" s="153">
        <f t="shared" si="22"/>
        <v>1.3500000000000001E-3</v>
      </c>
      <c r="S217" s="153">
        <v>0</v>
      </c>
      <c r="T217" s="154">
        <f t="shared" si="23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55" t="s">
        <v>245</v>
      </c>
      <c r="AT217" s="155" t="s">
        <v>184</v>
      </c>
      <c r="AU217" s="155" t="s">
        <v>86</v>
      </c>
      <c r="AY217" s="14" t="s">
        <v>182</v>
      </c>
      <c r="BE217" s="156">
        <f t="shared" si="24"/>
        <v>0</v>
      </c>
      <c r="BF217" s="156">
        <f t="shared" si="25"/>
        <v>0</v>
      </c>
      <c r="BG217" s="156">
        <f t="shared" si="26"/>
        <v>0</v>
      </c>
      <c r="BH217" s="156">
        <f t="shared" si="27"/>
        <v>0</v>
      </c>
      <c r="BI217" s="156">
        <f t="shared" si="28"/>
        <v>0</v>
      </c>
      <c r="BJ217" s="14" t="s">
        <v>86</v>
      </c>
      <c r="BK217" s="156">
        <f t="shared" si="29"/>
        <v>0</v>
      </c>
      <c r="BL217" s="14" t="s">
        <v>245</v>
      </c>
      <c r="BM217" s="155" t="s">
        <v>2288</v>
      </c>
    </row>
    <row r="218" spans="1:65" s="2" customFormat="1" ht="36" customHeight="1">
      <c r="A218" s="26"/>
      <c r="B218" s="143"/>
      <c r="C218" s="157" t="s">
        <v>462</v>
      </c>
      <c r="D218" s="157" t="s">
        <v>246</v>
      </c>
      <c r="E218" s="158" t="s">
        <v>2289</v>
      </c>
      <c r="F218" s="174" t="s">
        <v>2290</v>
      </c>
      <c r="G218" s="160" t="s">
        <v>299</v>
      </c>
      <c r="H218" s="161">
        <v>3</v>
      </c>
      <c r="I218" s="162"/>
      <c r="J218" s="162">
        <f t="shared" si="20"/>
        <v>0</v>
      </c>
      <c r="K218" s="163"/>
      <c r="L218" s="164"/>
      <c r="M218" s="165" t="s">
        <v>1</v>
      </c>
      <c r="N218" s="166" t="s">
        <v>39</v>
      </c>
      <c r="O218" s="153">
        <v>0</v>
      </c>
      <c r="P218" s="153">
        <f t="shared" si="21"/>
        <v>0</v>
      </c>
      <c r="Q218" s="153">
        <v>1.4999999999999999E-2</v>
      </c>
      <c r="R218" s="153">
        <f t="shared" si="22"/>
        <v>4.4999999999999998E-2</v>
      </c>
      <c r="S218" s="153">
        <v>0</v>
      </c>
      <c r="T218" s="154">
        <f t="shared" si="23"/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5" t="s">
        <v>313</v>
      </c>
      <c r="AT218" s="155" t="s">
        <v>246</v>
      </c>
      <c r="AU218" s="155" t="s">
        <v>86</v>
      </c>
      <c r="AY218" s="14" t="s">
        <v>182</v>
      </c>
      <c r="BE218" s="156">
        <f t="shared" si="24"/>
        <v>0</v>
      </c>
      <c r="BF218" s="156">
        <f t="shared" si="25"/>
        <v>0</v>
      </c>
      <c r="BG218" s="156">
        <f t="shared" si="26"/>
        <v>0</v>
      </c>
      <c r="BH218" s="156">
        <f t="shared" si="27"/>
        <v>0</v>
      </c>
      <c r="BI218" s="156">
        <f t="shared" si="28"/>
        <v>0</v>
      </c>
      <c r="BJ218" s="14" t="s">
        <v>86</v>
      </c>
      <c r="BK218" s="156">
        <f t="shared" si="29"/>
        <v>0</v>
      </c>
      <c r="BL218" s="14" t="s">
        <v>245</v>
      </c>
      <c r="BM218" s="155" t="s">
        <v>2291</v>
      </c>
    </row>
    <row r="219" spans="1:65" s="2" customFormat="1" ht="24" customHeight="1">
      <c r="A219" s="26"/>
      <c r="B219" s="143"/>
      <c r="C219" s="144" t="s">
        <v>467</v>
      </c>
      <c r="D219" s="144" t="s">
        <v>184</v>
      </c>
      <c r="E219" s="145" t="s">
        <v>1354</v>
      </c>
      <c r="F219" s="146" t="s">
        <v>1355</v>
      </c>
      <c r="G219" s="147" t="s">
        <v>299</v>
      </c>
      <c r="H219" s="148">
        <v>1</v>
      </c>
      <c r="I219" s="149"/>
      <c r="J219" s="149">
        <f t="shared" si="20"/>
        <v>0</v>
      </c>
      <c r="K219" s="150"/>
      <c r="L219" s="27"/>
      <c r="M219" s="151" t="s">
        <v>1</v>
      </c>
      <c r="N219" s="152" t="s">
        <v>39</v>
      </c>
      <c r="O219" s="153">
        <v>2.8719999999999999</v>
      </c>
      <c r="P219" s="153">
        <f t="shared" si="21"/>
        <v>2.8719999999999999</v>
      </c>
      <c r="Q219" s="153">
        <v>1.06E-3</v>
      </c>
      <c r="R219" s="153">
        <f t="shared" si="22"/>
        <v>1.06E-3</v>
      </c>
      <c r="S219" s="153">
        <v>0</v>
      </c>
      <c r="T219" s="154">
        <f t="shared" si="23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5" t="s">
        <v>245</v>
      </c>
      <c r="AT219" s="155" t="s">
        <v>184</v>
      </c>
      <c r="AU219" s="155" t="s">
        <v>86</v>
      </c>
      <c r="AY219" s="14" t="s">
        <v>182</v>
      </c>
      <c r="BE219" s="156">
        <f t="shared" si="24"/>
        <v>0</v>
      </c>
      <c r="BF219" s="156">
        <f t="shared" si="25"/>
        <v>0</v>
      </c>
      <c r="BG219" s="156">
        <f t="shared" si="26"/>
        <v>0</v>
      </c>
      <c r="BH219" s="156">
        <f t="shared" si="27"/>
        <v>0</v>
      </c>
      <c r="BI219" s="156">
        <f t="shared" si="28"/>
        <v>0</v>
      </c>
      <c r="BJ219" s="14" t="s">
        <v>86</v>
      </c>
      <c r="BK219" s="156">
        <f t="shared" si="29"/>
        <v>0</v>
      </c>
      <c r="BL219" s="14" t="s">
        <v>245</v>
      </c>
      <c r="BM219" s="155" t="s">
        <v>2292</v>
      </c>
    </row>
    <row r="220" spans="1:65" s="2" customFormat="1" ht="36" customHeight="1">
      <c r="A220" s="26"/>
      <c r="B220" s="143"/>
      <c r="C220" s="157" t="s">
        <v>471</v>
      </c>
      <c r="D220" s="157" t="s">
        <v>246</v>
      </c>
      <c r="E220" s="158" t="s">
        <v>2293</v>
      </c>
      <c r="F220" s="174" t="s">
        <v>2294</v>
      </c>
      <c r="G220" s="160" t="s">
        <v>299</v>
      </c>
      <c r="H220" s="161">
        <v>1</v>
      </c>
      <c r="I220" s="162"/>
      <c r="J220" s="162">
        <f t="shared" si="20"/>
        <v>0</v>
      </c>
      <c r="K220" s="163"/>
      <c r="L220" s="164"/>
      <c r="M220" s="165" t="s">
        <v>1</v>
      </c>
      <c r="N220" s="166" t="s">
        <v>39</v>
      </c>
      <c r="O220" s="153">
        <v>0</v>
      </c>
      <c r="P220" s="153">
        <f t="shared" si="21"/>
        <v>0</v>
      </c>
      <c r="Q220" s="153">
        <v>1.4999999999999999E-2</v>
      </c>
      <c r="R220" s="153">
        <f t="shared" si="22"/>
        <v>1.4999999999999999E-2</v>
      </c>
      <c r="S220" s="153">
        <v>0</v>
      </c>
      <c r="T220" s="154">
        <f t="shared" si="2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5" t="s">
        <v>313</v>
      </c>
      <c r="AT220" s="155" t="s">
        <v>246</v>
      </c>
      <c r="AU220" s="155" t="s">
        <v>86</v>
      </c>
      <c r="AY220" s="14" t="s">
        <v>182</v>
      </c>
      <c r="BE220" s="156">
        <f t="shared" si="24"/>
        <v>0</v>
      </c>
      <c r="BF220" s="156">
        <f t="shared" si="25"/>
        <v>0</v>
      </c>
      <c r="BG220" s="156">
        <f t="shared" si="26"/>
        <v>0</v>
      </c>
      <c r="BH220" s="156">
        <f t="shared" si="27"/>
        <v>0</v>
      </c>
      <c r="BI220" s="156">
        <f t="shared" si="28"/>
        <v>0</v>
      </c>
      <c r="BJ220" s="14" t="s">
        <v>86</v>
      </c>
      <c r="BK220" s="156">
        <f t="shared" si="29"/>
        <v>0</v>
      </c>
      <c r="BL220" s="14" t="s">
        <v>245</v>
      </c>
      <c r="BM220" s="155" t="s">
        <v>2295</v>
      </c>
    </row>
    <row r="221" spans="1:65" s="2" customFormat="1" ht="24" customHeight="1">
      <c r="A221" s="26"/>
      <c r="B221" s="143"/>
      <c r="C221" s="144" t="s">
        <v>475</v>
      </c>
      <c r="D221" s="144" t="s">
        <v>184</v>
      </c>
      <c r="E221" s="145" t="s">
        <v>1378</v>
      </c>
      <c r="F221" s="146" t="s">
        <v>1379</v>
      </c>
      <c r="G221" s="147" t="s">
        <v>835</v>
      </c>
      <c r="H221" s="148">
        <v>0.8</v>
      </c>
      <c r="I221" s="149"/>
      <c r="J221" s="149">
        <f t="shared" si="20"/>
        <v>0</v>
      </c>
      <c r="K221" s="150"/>
      <c r="L221" s="27"/>
      <c r="M221" s="151" t="s">
        <v>1</v>
      </c>
      <c r="N221" s="152" t="s">
        <v>39</v>
      </c>
      <c r="O221" s="153">
        <v>0</v>
      </c>
      <c r="P221" s="153">
        <f t="shared" si="21"/>
        <v>0</v>
      </c>
      <c r="Q221" s="153">
        <v>0</v>
      </c>
      <c r="R221" s="153">
        <f t="shared" si="22"/>
        <v>0</v>
      </c>
      <c r="S221" s="153">
        <v>0</v>
      </c>
      <c r="T221" s="154">
        <f t="shared" si="23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5" t="s">
        <v>245</v>
      </c>
      <c r="AT221" s="155" t="s">
        <v>184</v>
      </c>
      <c r="AU221" s="155" t="s">
        <v>86</v>
      </c>
      <c r="AY221" s="14" t="s">
        <v>182</v>
      </c>
      <c r="BE221" s="156">
        <f t="shared" si="24"/>
        <v>0</v>
      </c>
      <c r="BF221" s="156">
        <f t="shared" si="25"/>
        <v>0</v>
      </c>
      <c r="BG221" s="156">
        <f t="shared" si="26"/>
        <v>0</v>
      </c>
      <c r="BH221" s="156">
        <f t="shared" si="27"/>
        <v>0</v>
      </c>
      <c r="BI221" s="156">
        <f t="shared" si="28"/>
        <v>0</v>
      </c>
      <c r="BJ221" s="14" t="s">
        <v>86</v>
      </c>
      <c r="BK221" s="156">
        <f t="shared" si="29"/>
        <v>0</v>
      </c>
      <c r="BL221" s="14" t="s">
        <v>245</v>
      </c>
      <c r="BM221" s="155" t="s">
        <v>1380</v>
      </c>
    </row>
    <row r="222" spans="1:65" s="12" customFormat="1" ht="22.9" customHeight="1">
      <c r="B222" s="131"/>
      <c r="D222" s="132" t="s">
        <v>72</v>
      </c>
      <c r="E222" s="141" t="s">
        <v>2296</v>
      </c>
      <c r="F222" s="141" t="s">
        <v>2297</v>
      </c>
      <c r="J222" s="142">
        <f>BK222</f>
        <v>0</v>
      </c>
      <c r="L222" s="131"/>
      <c r="M222" s="135"/>
      <c r="N222" s="136"/>
      <c r="O222" s="136"/>
      <c r="P222" s="137">
        <f>SUM(P223:P232)</f>
        <v>94.336481999999975</v>
      </c>
      <c r="Q222" s="136"/>
      <c r="R222" s="137">
        <f>SUM(R223:R232)</f>
        <v>1.0638835799999999</v>
      </c>
      <c r="S222" s="136"/>
      <c r="T222" s="138">
        <f>SUM(T223:T232)</f>
        <v>2.4694500000000001</v>
      </c>
      <c r="AR222" s="132" t="s">
        <v>86</v>
      </c>
      <c r="AT222" s="139" t="s">
        <v>72</v>
      </c>
      <c r="AU222" s="139" t="s">
        <v>80</v>
      </c>
      <c r="AY222" s="132" t="s">
        <v>182</v>
      </c>
      <c r="BK222" s="140">
        <f>SUM(BK223:BK232)</f>
        <v>0</v>
      </c>
    </row>
    <row r="223" spans="1:65" s="2" customFormat="1" ht="24" customHeight="1">
      <c r="A223" s="26"/>
      <c r="B223" s="143"/>
      <c r="C223" s="144" t="s">
        <v>479</v>
      </c>
      <c r="D223" s="144" t="s">
        <v>184</v>
      </c>
      <c r="E223" s="145" t="s">
        <v>2298</v>
      </c>
      <c r="F223" s="146" t="s">
        <v>2299</v>
      </c>
      <c r="G223" s="147" t="s">
        <v>198</v>
      </c>
      <c r="H223" s="148">
        <v>61.8</v>
      </c>
      <c r="I223" s="149"/>
      <c r="J223" s="149">
        <f t="shared" ref="J223:J232" si="30">ROUND(I223*H223,2)</f>
        <v>0</v>
      </c>
      <c r="K223" s="150"/>
      <c r="L223" s="27"/>
      <c r="M223" s="151" t="s">
        <v>1</v>
      </c>
      <c r="N223" s="152" t="s">
        <v>39</v>
      </c>
      <c r="O223" s="153">
        <v>5.1999999999999998E-2</v>
      </c>
      <c r="P223" s="153">
        <f t="shared" ref="P223:P232" si="31">O223*H223</f>
        <v>3.2135999999999996</v>
      </c>
      <c r="Q223" s="153">
        <v>1.0000000000000001E-5</v>
      </c>
      <c r="R223" s="153">
        <f t="shared" ref="R223:R232" si="32">Q223*H223</f>
        <v>6.1800000000000006E-4</v>
      </c>
      <c r="S223" s="153">
        <v>0</v>
      </c>
      <c r="T223" s="154">
        <f t="shared" ref="T223:T232" si="33">S223*H223</f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55" t="s">
        <v>245</v>
      </c>
      <c r="AT223" s="155" t="s">
        <v>184</v>
      </c>
      <c r="AU223" s="155" t="s">
        <v>86</v>
      </c>
      <c r="AY223" s="14" t="s">
        <v>182</v>
      </c>
      <c r="BE223" s="156">
        <f t="shared" ref="BE223:BE232" si="34">IF(N223="základná",J223,0)</f>
        <v>0</v>
      </c>
      <c r="BF223" s="156">
        <f t="shared" ref="BF223:BF232" si="35">IF(N223="znížená",J223,0)</f>
        <v>0</v>
      </c>
      <c r="BG223" s="156">
        <f t="shared" ref="BG223:BG232" si="36">IF(N223="zákl. prenesená",J223,0)</f>
        <v>0</v>
      </c>
      <c r="BH223" s="156">
        <f t="shared" ref="BH223:BH232" si="37">IF(N223="zníž. prenesená",J223,0)</f>
        <v>0</v>
      </c>
      <c r="BI223" s="156">
        <f t="shared" ref="BI223:BI232" si="38">IF(N223="nulová",J223,0)</f>
        <v>0</v>
      </c>
      <c r="BJ223" s="14" t="s">
        <v>86</v>
      </c>
      <c r="BK223" s="156">
        <f t="shared" ref="BK223:BK232" si="39">ROUND(I223*H223,2)</f>
        <v>0</v>
      </c>
      <c r="BL223" s="14" t="s">
        <v>245</v>
      </c>
      <c r="BM223" s="155" t="s">
        <v>2300</v>
      </c>
    </row>
    <row r="224" spans="1:65" s="2" customFormat="1" ht="36" customHeight="1">
      <c r="A224" s="26"/>
      <c r="B224" s="143"/>
      <c r="C224" s="157" t="s">
        <v>483</v>
      </c>
      <c r="D224" s="157" t="s">
        <v>246</v>
      </c>
      <c r="E224" s="158" t="s">
        <v>2301</v>
      </c>
      <c r="F224" s="159" t="s">
        <v>2302</v>
      </c>
      <c r="G224" s="160" t="s">
        <v>198</v>
      </c>
      <c r="H224" s="161">
        <v>62.417999999999999</v>
      </c>
      <c r="I224" s="162"/>
      <c r="J224" s="162">
        <f t="shared" si="30"/>
        <v>0</v>
      </c>
      <c r="K224" s="163"/>
      <c r="L224" s="164"/>
      <c r="M224" s="165" t="s">
        <v>1</v>
      </c>
      <c r="N224" s="166" t="s">
        <v>39</v>
      </c>
      <c r="O224" s="153">
        <v>0</v>
      </c>
      <c r="P224" s="153">
        <f t="shared" si="31"/>
        <v>0</v>
      </c>
      <c r="Q224" s="153">
        <v>5.0000000000000001E-4</v>
      </c>
      <c r="R224" s="153">
        <f t="shared" si="32"/>
        <v>3.1209000000000001E-2</v>
      </c>
      <c r="S224" s="153">
        <v>0</v>
      </c>
      <c r="T224" s="154">
        <f t="shared" si="33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5" t="s">
        <v>313</v>
      </c>
      <c r="AT224" s="155" t="s">
        <v>246</v>
      </c>
      <c r="AU224" s="155" t="s">
        <v>86</v>
      </c>
      <c r="AY224" s="14" t="s">
        <v>182</v>
      </c>
      <c r="BE224" s="156">
        <f t="shared" si="34"/>
        <v>0</v>
      </c>
      <c r="BF224" s="156">
        <f t="shared" si="35"/>
        <v>0</v>
      </c>
      <c r="BG224" s="156">
        <f t="shared" si="36"/>
        <v>0</v>
      </c>
      <c r="BH224" s="156">
        <f t="shared" si="37"/>
        <v>0</v>
      </c>
      <c r="BI224" s="156">
        <f t="shared" si="38"/>
        <v>0</v>
      </c>
      <c r="BJ224" s="14" t="s">
        <v>86</v>
      </c>
      <c r="BK224" s="156">
        <f t="shared" si="39"/>
        <v>0</v>
      </c>
      <c r="BL224" s="14" t="s">
        <v>245</v>
      </c>
      <c r="BM224" s="155" t="s">
        <v>2303</v>
      </c>
    </row>
    <row r="225" spans="1:65" s="2" customFormat="1" ht="24" customHeight="1">
      <c r="A225" s="26"/>
      <c r="B225" s="143"/>
      <c r="C225" s="144" t="s">
        <v>487</v>
      </c>
      <c r="D225" s="144" t="s">
        <v>184</v>
      </c>
      <c r="E225" s="145" t="s">
        <v>2304</v>
      </c>
      <c r="F225" s="146" t="s">
        <v>2305</v>
      </c>
      <c r="G225" s="147" t="s">
        <v>187</v>
      </c>
      <c r="H225" s="148">
        <v>98.778000000000006</v>
      </c>
      <c r="I225" s="149"/>
      <c r="J225" s="149">
        <f t="shared" si="30"/>
        <v>0</v>
      </c>
      <c r="K225" s="150"/>
      <c r="L225" s="27"/>
      <c r="M225" s="151" t="s">
        <v>1</v>
      </c>
      <c r="N225" s="152" t="s">
        <v>39</v>
      </c>
      <c r="O225" s="153">
        <v>0.189</v>
      </c>
      <c r="P225" s="153">
        <f t="shared" si="31"/>
        <v>18.669042000000001</v>
      </c>
      <c r="Q225" s="153">
        <v>0</v>
      </c>
      <c r="R225" s="153">
        <f t="shared" si="32"/>
        <v>0</v>
      </c>
      <c r="S225" s="153">
        <v>2.5000000000000001E-2</v>
      </c>
      <c r="T225" s="154">
        <f t="shared" si="33"/>
        <v>2.4694500000000001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55" t="s">
        <v>245</v>
      </c>
      <c r="AT225" s="155" t="s">
        <v>184</v>
      </c>
      <c r="AU225" s="155" t="s">
        <v>86</v>
      </c>
      <c r="AY225" s="14" t="s">
        <v>182</v>
      </c>
      <c r="BE225" s="156">
        <f t="shared" si="34"/>
        <v>0</v>
      </c>
      <c r="BF225" s="156">
        <f t="shared" si="35"/>
        <v>0</v>
      </c>
      <c r="BG225" s="156">
        <f t="shared" si="36"/>
        <v>0</v>
      </c>
      <c r="BH225" s="156">
        <f t="shared" si="37"/>
        <v>0</v>
      </c>
      <c r="BI225" s="156">
        <f t="shared" si="38"/>
        <v>0</v>
      </c>
      <c r="BJ225" s="14" t="s">
        <v>86</v>
      </c>
      <c r="BK225" s="156">
        <f t="shared" si="39"/>
        <v>0</v>
      </c>
      <c r="BL225" s="14" t="s">
        <v>245</v>
      </c>
      <c r="BM225" s="155" t="s">
        <v>2306</v>
      </c>
    </row>
    <row r="226" spans="1:65" s="2" customFormat="1" ht="24" customHeight="1">
      <c r="A226" s="26"/>
      <c r="B226" s="143"/>
      <c r="C226" s="144" t="s">
        <v>491</v>
      </c>
      <c r="D226" s="144" t="s">
        <v>184</v>
      </c>
      <c r="E226" s="145" t="s">
        <v>2307</v>
      </c>
      <c r="F226" s="146" t="s">
        <v>2308</v>
      </c>
      <c r="G226" s="147" t="s">
        <v>299</v>
      </c>
      <c r="H226" s="148">
        <v>8</v>
      </c>
      <c r="I226" s="149"/>
      <c r="J226" s="149">
        <f t="shared" si="30"/>
        <v>0</v>
      </c>
      <c r="K226" s="150"/>
      <c r="L226" s="27"/>
      <c r="M226" s="151" t="s">
        <v>1</v>
      </c>
      <c r="N226" s="152" t="s">
        <v>39</v>
      </c>
      <c r="O226" s="153">
        <v>1.8517999999999999</v>
      </c>
      <c r="P226" s="153">
        <f t="shared" si="31"/>
        <v>14.814399999999999</v>
      </c>
      <c r="Q226" s="153">
        <v>3.313E-2</v>
      </c>
      <c r="R226" s="153">
        <f t="shared" si="32"/>
        <v>0.26504</v>
      </c>
      <c r="S226" s="153">
        <v>0</v>
      </c>
      <c r="T226" s="154">
        <f t="shared" si="33"/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55" t="s">
        <v>245</v>
      </c>
      <c r="AT226" s="155" t="s">
        <v>184</v>
      </c>
      <c r="AU226" s="155" t="s">
        <v>86</v>
      </c>
      <c r="AY226" s="14" t="s">
        <v>182</v>
      </c>
      <c r="BE226" s="156">
        <f t="shared" si="34"/>
        <v>0</v>
      </c>
      <c r="BF226" s="156">
        <f t="shared" si="35"/>
        <v>0</v>
      </c>
      <c r="BG226" s="156">
        <f t="shared" si="36"/>
        <v>0</v>
      </c>
      <c r="BH226" s="156">
        <f t="shared" si="37"/>
        <v>0</v>
      </c>
      <c r="BI226" s="156">
        <f t="shared" si="38"/>
        <v>0</v>
      </c>
      <c r="BJ226" s="14" t="s">
        <v>86</v>
      </c>
      <c r="BK226" s="156">
        <f t="shared" si="39"/>
        <v>0</v>
      </c>
      <c r="BL226" s="14" t="s">
        <v>245</v>
      </c>
      <c r="BM226" s="155" t="s">
        <v>2309</v>
      </c>
    </row>
    <row r="227" spans="1:65" s="2" customFormat="1" ht="24" customHeight="1">
      <c r="A227" s="26"/>
      <c r="B227" s="143"/>
      <c r="C227" s="144" t="s">
        <v>495</v>
      </c>
      <c r="D227" s="144" t="s">
        <v>184</v>
      </c>
      <c r="E227" s="145" t="s">
        <v>2310</v>
      </c>
      <c r="F227" s="173" t="s">
        <v>2311</v>
      </c>
      <c r="G227" s="147" t="s">
        <v>187</v>
      </c>
      <c r="H227" s="148">
        <v>91.53</v>
      </c>
      <c r="I227" s="149"/>
      <c r="J227" s="149">
        <f t="shared" si="30"/>
        <v>0</v>
      </c>
      <c r="K227" s="150"/>
      <c r="L227" s="27"/>
      <c r="M227" s="151" t="s">
        <v>1</v>
      </c>
      <c r="N227" s="152" t="s">
        <v>39</v>
      </c>
      <c r="O227" s="153">
        <v>0.41099999999999998</v>
      </c>
      <c r="P227" s="153">
        <f t="shared" si="31"/>
        <v>37.618829999999996</v>
      </c>
      <c r="Q227" s="153">
        <v>2.0000000000000002E-5</v>
      </c>
      <c r="R227" s="153">
        <f t="shared" si="32"/>
        <v>1.8306000000000002E-3</v>
      </c>
      <c r="S227" s="153">
        <v>0</v>
      </c>
      <c r="T227" s="154">
        <f t="shared" si="33"/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55" t="s">
        <v>245</v>
      </c>
      <c r="AT227" s="155" t="s">
        <v>184</v>
      </c>
      <c r="AU227" s="155" t="s">
        <v>86</v>
      </c>
      <c r="AY227" s="14" t="s">
        <v>182</v>
      </c>
      <c r="BE227" s="156">
        <f t="shared" si="34"/>
        <v>0</v>
      </c>
      <c r="BF227" s="156">
        <f t="shared" si="35"/>
        <v>0</v>
      </c>
      <c r="BG227" s="156">
        <f t="shared" si="36"/>
        <v>0</v>
      </c>
      <c r="BH227" s="156">
        <f t="shared" si="37"/>
        <v>0</v>
      </c>
      <c r="BI227" s="156">
        <f t="shared" si="38"/>
        <v>0</v>
      </c>
      <c r="BJ227" s="14" t="s">
        <v>86</v>
      </c>
      <c r="BK227" s="156">
        <f t="shared" si="39"/>
        <v>0</v>
      </c>
      <c r="BL227" s="14" t="s">
        <v>245</v>
      </c>
      <c r="BM227" s="155" t="s">
        <v>2312</v>
      </c>
    </row>
    <row r="228" spans="1:65" s="2" customFormat="1" ht="24" customHeight="1">
      <c r="A228" s="26"/>
      <c r="B228" s="143"/>
      <c r="C228" s="157" t="s">
        <v>499</v>
      </c>
      <c r="D228" s="157" t="s">
        <v>246</v>
      </c>
      <c r="E228" s="158" t="s">
        <v>2313</v>
      </c>
      <c r="F228" s="174" t="s">
        <v>2314</v>
      </c>
      <c r="G228" s="160" t="s">
        <v>187</v>
      </c>
      <c r="H228" s="161">
        <v>93.361000000000004</v>
      </c>
      <c r="I228" s="162"/>
      <c r="J228" s="162">
        <f t="shared" si="30"/>
        <v>0</v>
      </c>
      <c r="K228" s="163"/>
      <c r="L228" s="164"/>
      <c r="M228" s="165" t="s">
        <v>1</v>
      </c>
      <c r="N228" s="166" t="s">
        <v>39</v>
      </c>
      <c r="O228" s="153">
        <v>0</v>
      </c>
      <c r="P228" s="153">
        <f t="shared" si="31"/>
        <v>0</v>
      </c>
      <c r="Q228" s="153">
        <v>8.0999999999999996E-3</v>
      </c>
      <c r="R228" s="153">
        <f t="shared" si="32"/>
        <v>0.75622409999999995</v>
      </c>
      <c r="S228" s="153">
        <v>0</v>
      </c>
      <c r="T228" s="154">
        <f t="shared" si="33"/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155" t="s">
        <v>313</v>
      </c>
      <c r="AT228" s="155" t="s">
        <v>246</v>
      </c>
      <c r="AU228" s="155" t="s">
        <v>86</v>
      </c>
      <c r="AY228" s="14" t="s">
        <v>182</v>
      </c>
      <c r="BE228" s="156">
        <f t="shared" si="34"/>
        <v>0</v>
      </c>
      <c r="BF228" s="156">
        <f t="shared" si="35"/>
        <v>0</v>
      </c>
      <c r="BG228" s="156">
        <f t="shared" si="36"/>
        <v>0</v>
      </c>
      <c r="BH228" s="156">
        <f t="shared" si="37"/>
        <v>0</v>
      </c>
      <c r="BI228" s="156">
        <f t="shared" si="38"/>
        <v>0</v>
      </c>
      <c r="BJ228" s="14" t="s">
        <v>86</v>
      </c>
      <c r="BK228" s="156">
        <f t="shared" si="39"/>
        <v>0</v>
      </c>
      <c r="BL228" s="14" t="s">
        <v>245</v>
      </c>
      <c r="BM228" s="155" t="s">
        <v>2315</v>
      </c>
    </row>
    <row r="229" spans="1:65" s="2" customFormat="1" ht="24" customHeight="1">
      <c r="A229" s="26"/>
      <c r="B229" s="143"/>
      <c r="C229" s="144" t="s">
        <v>503</v>
      </c>
      <c r="D229" s="144" t="s">
        <v>184</v>
      </c>
      <c r="E229" s="145" t="s">
        <v>2316</v>
      </c>
      <c r="F229" s="146" t="s">
        <v>2317</v>
      </c>
      <c r="G229" s="147" t="s">
        <v>187</v>
      </c>
      <c r="H229" s="148">
        <v>141.97999999999999</v>
      </c>
      <c r="I229" s="149"/>
      <c r="J229" s="149">
        <f t="shared" si="30"/>
        <v>0</v>
      </c>
      <c r="K229" s="150"/>
      <c r="L229" s="27"/>
      <c r="M229" s="151" t="s">
        <v>1</v>
      </c>
      <c r="N229" s="152" t="s">
        <v>39</v>
      </c>
      <c r="O229" s="153">
        <v>0.112</v>
      </c>
      <c r="P229" s="153">
        <f t="shared" si="31"/>
        <v>15.901759999999999</v>
      </c>
      <c r="Q229" s="153">
        <v>1.0000000000000001E-5</v>
      </c>
      <c r="R229" s="153">
        <f t="shared" si="32"/>
        <v>1.4197999999999999E-3</v>
      </c>
      <c r="S229" s="153">
        <v>0</v>
      </c>
      <c r="T229" s="154">
        <f t="shared" si="33"/>
        <v>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155" t="s">
        <v>245</v>
      </c>
      <c r="AT229" s="155" t="s">
        <v>184</v>
      </c>
      <c r="AU229" s="155" t="s">
        <v>86</v>
      </c>
      <c r="AY229" s="14" t="s">
        <v>182</v>
      </c>
      <c r="BE229" s="156">
        <f t="shared" si="34"/>
        <v>0</v>
      </c>
      <c r="BF229" s="156">
        <f t="shared" si="35"/>
        <v>0</v>
      </c>
      <c r="BG229" s="156">
        <f t="shared" si="36"/>
        <v>0</v>
      </c>
      <c r="BH229" s="156">
        <f t="shared" si="37"/>
        <v>0</v>
      </c>
      <c r="BI229" s="156">
        <f t="shared" si="38"/>
        <v>0</v>
      </c>
      <c r="BJ229" s="14" t="s">
        <v>86</v>
      </c>
      <c r="BK229" s="156">
        <f t="shared" si="39"/>
        <v>0</v>
      </c>
      <c r="BL229" s="14" t="s">
        <v>245</v>
      </c>
      <c r="BM229" s="155" t="s">
        <v>2318</v>
      </c>
    </row>
    <row r="230" spans="1:65" s="2" customFormat="1" ht="24" customHeight="1">
      <c r="A230" s="26"/>
      <c r="B230" s="143"/>
      <c r="C230" s="144" t="s">
        <v>507</v>
      </c>
      <c r="D230" s="144" t="s">
        <v>184</v>
      </c>
      <c r="E230" s="145" t="s">
        <v>2319</v>
      </c>
      <c r="F230" s="173" t="s">
        <v>2320</v>
      </c>
      <c r="G230" s="147" t="s">
        <v>187</v>
      </c>
      <c r="H230" s="148">
        <v>91.53</v>
      </c>
      <c r="I230" s="149"/>
      <c r="J230" s="149">
        <f t="shared" si="30"/>
        <v>0</v>
      </c>
      <c r="K230" s="150"/>
      <c r="L230" s="27"/>
      <c r="M230" s="151" t="s">
        <v>1</v>
      </c>
      <c r="N230" s="152" t="s">
        <v>39</v>
      </c>
      <c r="O230" s="153">
        <v>4.4999999999999998E-2</v>
      </c>
      <c r="P230" s="153">
        <f t="shared" si="31"/>
        <v>4.1188500000000001</v>
      </c>
      <c r="Q230" s="153">
        <v>0</v>
      </c>
      <c r="R230" s="153">
        <f t="shared" si="32"/>
        <v>0</v>
      </c>
      <c r="S230" s="153">
        <v>0</v>
      </c>
      <c r="T230" s="154">
        <f t="shared" si="33"/>
        <v>0</v>
      </c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R230" s="155" t="s">
        <v>245</v>
      </c>
      <c r="AT230" s="155" t="s">
        <v>184</v>
      </c>
      <c r="AU230" s="155" t="s">
        <v>86</v>
      </c>
      <c r="AY230" s="14" t="s">
        <v>182</v>
      </c>
      <c r="BE230" s="156">
        <f t="shared" si="34"/>
        <v>0</v>
      </c>
      <c r="BF230" s="156">
        <f t="shared" si="35"/>
        <v>0</v>
      </c>
      <c r="BG230" s="156">
        <f t="shared" si="36"/>
        <v>0</v>
      </c>
      <c r="BH230" s="156">
        <f t="shared" si="37"/>
        <v>0</v>
      </c>
      <c r="BI230" s="156">
        <f t="shared" si="38"/>
        <v>0</v>
      </c>
      <c r="BJ230" s="14" t="s">
        <v>86</v>
      </c>
      <c r="BK230" s="156">
        <f t="shared" si="39"/>
        <v>0</v>
      </c>
      <c r="BL230" s="14" t="s">
        <v>245</v>
      </c>
      <c r="BM230" s="155" t="s">
        <v>2321</v>
      </c>
    </row>
    <row r="231" spans="1:65" s="2" customFormat="1" ht="16.5" customHeight="1">
      <c r="A231" s="26"/>
      <c r="B231" s="143"/>
      <c r="C231" s="157" t="s">
        <v>511</v>
      </c>
      <c r="D231" s="157" t="s">
        <v>246</v>
      </c>
      <c r="E231" s="158" t="s">
        <v>2322</v>
      </c>
      <c r="F231" s="174" t="s">
        <v>2323</v>
      </c>
      <c r="G231" s="160" t="s">
        <v>187</v>
      </c>
      <c r="H231" s="161">
        <v>94.275999999999996</v>
      </c>
      <c r="I231" s="162"/>
      <c r="J231" s="162">
        <f t="shared" si="30"/>
        <v>0</v>
      </c>
      <c r="K231" s="163"/>
      <c r="L231" s="164"/>
      <c r="M231" s="165" t="s">
        <v>1</v>
      </c>
      <c r="N231" s="166" t="s">
        <v>39</v>
      </c>
      <c r="O231" s="153">
        <v>0</v>
      </c>
      <c r="P231" s="153">
        <f t="shared" si="31"/>
        <v>0</v>
      </c>
      <c r="Q231" s="153">
        <v>8.0000000000000007E-5</v>
      </c>
      <c r="R231" s="153">
        <f t="shared" si="32"/>
        <v>7.5420800000000005E-3</v>
      </c>
      <c r="S231" s="153">
        <v>0</v>
      </c>
      <c r="T231" s="154">
        <f t="shared" si="33"/>
        <v>0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155" t="s">
        <v>313</v>
      </c>
      <c r="AT231" s="155" t="s">
        <v>246</v>
      </c>
      <c r="AU231" s="155" t="s">
        <v>86</v>
      </c>
      <c r="AY231" s="14" t="s">
        <v>182</v>
      </c>
      <c r="BE231" s="156">
        <f t="shared" si="34"/>
        <v>0</v>
      </c>
      <c r="BF231" s="156">
        <f t="shared" si="35"/>
        <v>0</v>
      </c>
      <c r="BG231" s="156">
        <f t="shared" si="36"/>
        <v>0</v>
      </c>
      <c r="BH231" s="156">
        <f t="shared" si="37"/>
        <v>0</v>
      </c>
      <c r="BI231" s="156">
        <f t="shared" si="38"/>
        <v>0</v>
      </c>
      <c r="BJ231" s="14" t="s">
        <v>86</v>
      </c>
      <c r="BK231" s="156">
        <f t="shared" si="39"/>
        <v>0</v>
      </c>
      <c r="BL231" s="14" t="s">
        <v>245</v>
      </c>
      <c r="BM231" s="155" t="s">
        <v>2324</v>
      </c>
    </row>
    <row r="232" spans="1:65" s="2" customFormat="1" ht="24" customHeight="1">
      <c r="A232" s="26"/>
      <c r="B232" s="143"/>
      <c r="C232" s="144" t="s">
        <v>516</v>
      </c>
      <c r="D232" s="144" t="s">
        <v>184</v>
      </c>
      <c r="E232" s="145" t="s">
        <v>2325</v>
      </c>
      <c r="F232" s="146" t="s">
        <v>2326</v>
      </c>
      <c r="G232" s="147" t="s">
        <v>835</v>
      </c>
      <c r="H232" s="148">
        <v>1.05</v>
      </c>
      <c r="I232" s="149"/>
      <c r="J232" s="149">
        <f t="shared" si="30"/>
        <v>0</v>
      </c>
      <c r="K232" s="150"/>
      <c r="L232" s="27"/>
      <c r="M232" s="151" t="s">
        <v>1</v>
      </c>
      <c r="N232" s="152" t="s">
        <v>39</v>
      </c>
      <c r="O232" s="153">
        <v>0</v>
      </c>
      <c r="P232" s="153">
        <f t="shared" si="31"/>
        <v>0</v>
      </c>
      <c r="Q232" s="153">
        <v>0</v>
      </c>
      <c r="R232" s="153">
        <f t="shared" si="32"/>
        <v>0</v>
      </c>
      <c r="S232" s="153">
        <v>0</v>
      </c>
      <c r="T232" s="154">
        <f t="shared" si="33"/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55" t="s">
        <v>245</v>
      </c>
      <c r="AT232" s="155" t="s">
        <v>184</v>
      </c>
      <c r="AU232" s="155" t="s">
        <v>86</v>
      </c>
      <c r="AY232" s="14" t="s">
        <v>182</v>
      </c>
      <c r="BE232" s="156">
        <f t="shared" si="34"/>
        <v>0</v>
      </c>
      <c r="BF232" s="156">
        <f t="shared" si="35"/>
        <v>0</v>
      </c>
      <c r="BG232" s="156">
        <f t="shared" si="36"/>
        <v>0</v>
      </c>
      <c r="BH232" s="156">
        <f t="shared" si="37"/>
        <v>0</v>
      </c>
      <c r="BI232" s="156">
        <f t="shared" si="38"/>
        <v>0</v>
      </c>
      <c r="BJ232" s="14" t="s">
        <v>86</v>
      </c>
      <c r="BK232" s="156">
        <f t="shared" si="39"/>
        <v>0</v>
      </c>
      <c r="BL232" s="14" t="s">
        <v>245</v>
      </c>
      <c r="BM232" s="155" t="s">
        <v>2327</v>
      </c>
    </row>
    <row r="233" spans="1:65" s="12" customFormat="1" ht="22.9" customHeight="1">
      <c r="B233" s="131"/>
      <c r="D233" s="132" t="s">
        <v>72</v>
      </c>
      <c r="E233" s="141" t="s">
        <v>1449</v>
      </c>
      <c r="F233" s="141" t="s">
        <v>1450</v>
      </c>
      <c r="J233" s="142">
        <f>BK233</f>
        <v>0</v>
      </c>
      <c r="L233" s="131"/>
      <c r="M233" s="135"/>
      <c r="N233" s="136"/>
      <c r="O233" s="136"/>
      <c r="P233" s="137">
        <f>SUM(P234:P235)</f>
        <v>49.970279999999995</v>
      </c>
      <c r="Q233" s="136"/>
      <c r="R233" s="137">
        <f>SUM(R234:R235)</f>
        <v>4.554184E-2</v>
      </c>
      <c r="S233" s="136"/>
      <c r="T233" s="138">
        <f>SUM(T234:T235)</f>
        <v>0</v>
      </c>
      <c r="AR233" s="132" t="s">
        <v>86</v>
      </c>
      <c r="AT233" s="139" t="s">
        <v>72</v>
      </c>
      <c r="AU233" s="139" t="s">
        <v>80</v>
      </c>
      <c r="AY233" s="132" t="s">
        <v>182</v>
      </c>
      <c r="BK233" s="140">
        <f>SUM(BK234:BK235)</f>
        <v>0</v>
      </c>
    </row>
    <row r="234" spans="1:65" s="2" customFormat="1" ht="24" customHeight="1">
      <c r="A234" s="26"/>
      <c r="B234" s="143"/>
      <c r="C234" s="144" t="s">
        <v>520</v>
      </c>
      <c r="D234" s="144" t="s">
        <v>184</v>
      </c>
      <c r="E234" s="145" t="s">
        <v>1460</v>
      </c>
      <c r="F234" s="146" t="s">
        <v>1461</v>
      </c>
      <c r="G234" s="147" t="s">
        <v>187</v>
      </c>
      <c r="H234" s="148">
        <v>0.49199999999999999</v>
      </c>
      <c r="I234" s="149"/>
      <c r="J234" s="149">
        <f>ROUND(I234*H234,2)</f>
        <v>0</v>
      </c>
      <c r="K234" s="150"/>
      <c r="L234" s="27"/>
      <c r="M234" s="151" t="s">
        <v>1</v>
      </c>
      <c r="N234" s="152" t="s">
        <v>39</v>
      </c>
      <c r="O234" s="153">
        <v>0.27500000000000002</v>
      </c>
      <c r="P234" s="153">
        <f>O234*H234</f>
        <v>0.1353</v>
      </c>
      <c r="Q234" s="153">
        <v>2.2000000000000001E-4</v>
      </c>
      <c r="R234" s="153">
        <f>Q234*H234</f>
        <v>1.0824000000000001E-4</v>
      </c>
      <c r="S234" s="153">
        <v>0</v>
      </c>
      <c r="T234" s="154">
        <f>S234*H234</f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55" t="s">
        <v>245</v>
      </c>
      <c r="AT234" s="155" t="s">
        <v>184</v>
      </c>
      <c r="AU234" s="155" t="s">
        <v>86</v>
      </c>
      <c r="AY234" s="14" t="s">
        <v>182</v>
      </c>
      <c r="BE234" s="156">
        <f>IF(N234="základná",J234,0)</f>
        <v>0</v>
      </c>
      <c r="BF234" s="156">
        <f>IF(N234="znížená",J234,0)</f>
        <v>0</v>
      </c>
      <c r="BG234" s="156">
        <f>IF(N234="zákl. prenesená",J234,0)</f>
        <v>0</v>
      </c>
      <c r="BH234" s="156">
        <f>IF(N234="zníž. prenesená",J234,0)</f>
        <v>0</v>
      </c>
      <c r="BI234" s="156">
        <f>IF(N234="nulová",J234,0)</f>
        <v>0</v>
      </c>
      <c r="BJ234" s="14" t="s">
        <v>86</v>
      </c>
      <c r="BK234" s="156">
        <f>ROUND(I234*H234,2)</f>
        <v>0</v>
      </c>
      <c r="BL234" s="14" t="s">
        <v>245</v>
      </c>
      <c r="BM234" s="155" t="s">
        <v>1462</v>
      </c>
    </row>
    <row r="235" spans="1:65" s="2" customFormat="1" ht="24" customHeight="1">
      <c r="A235" s="26"/>
      <c r="B235" s="143"/>
      <c r="C235" s="144" t="s">
        <v>524</v>
      </c>
      <c r="D235" s="144" t="s">
        <v>184</v>
      </c>
      <c r="E235" s="145" t="s">
        <v>2328</v>
      </c>
      <c r="F235" s="146" t="s">
        <v>2329</v>
      </c>
      <c r="G235" s="147" t="s">
        <v>187</v>
      </c>
      <c r="H235" s="148">
        <v>141.97999999999999</v>
      </c>
      <c r="I235" s="149"/>
      <c r="J235" s="149">
        <f>ROUND(I235*H235,2)</f>
        <v>0</v>
      </c>
      <c r="K235" s="150"/>
      <c r="L235" s="27"/>
      <c r="M235" s="151" t="s">
        <v>1</v>
      </c>
      <c r="N235" s="152" t="s">
        <v>39</v>
      </c>
      <c r="O235" s="153">
        <v>0.35099999999999998</v>
      </c>
      <c r="P235" s="153">
        <f>O235*H235</f>
        <v>49.834979999999995</v>
      </c>
      <c r="Q235" s="153">
        <v>3.2000000000000003E-4</v>
      </c>
      <c r="R235" s="153">
        <f>Q235*H235</f>
        <v>4.5433599999999998E-2</v>
      </c>
      <c r="S235" s="153">
        <v>0</v>
      </c>
      <c r="T235" s="154">
        <f>S235*H235</f>
        <v>0</v>
      </c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R235" s="155" t="s">
        <v>245</v>
      </c>
      <c r="AT235" s="155" t="s">
        <v>184</v>
      </c>
      <c r="AU235" s="155" t="s">
        <v>86</v>
      </c>
      <c r="AY235" s="14" t="s">
        <v>182</v>
      </c>
      <c r="BE235" s="156">
        <f>IF(N235="základná",J235,0)</f>
        <v>0</v>
      </c>
      <c r="BF235" s="156">
        <f>IF(N235="znížená",J235,0)</f>
        <v>0</v>
      </c>
      <c r="BG235" s="156">
        <f>IF(N235="zákl. prenesená",J235,0)</f>
        <v>0</v>
      </c>
      <c r="BH235" s="156">
        <f>IF(N235="zníž. prenesená",J235,0)</f>
        <v>0</v>
      </c>
      <c r="BI235" s="156">
        <f>IF(N235="nulová",J235,0)</f>
        <v>0</v>
      </c>
      <c r="BJ235" s="14" t="s">
        <v>86</v>
      </c>
      <c r="BK235" s="156">
        <f>ROUND(I235*H235,2)</f>
        <v>0</v>
      </c>
      <c r="BL235" s="14" t="s">
        <v>245</v>
      </c>
      <c r="BM235" s="155" t="s">
        <v>2330</v>
      </c>
    </row>
    <row r="236" spans="1:65" s="12" customFormat="1" ht="22.9" customHeight="1">
      <c r="B236" s="131"/>
      <c r="D236" s="132" t="s">
        <v>72</v>
      </c>
      <c r="E236" s="141" t="s">
        <v>1473</v>
      </c>
      <c r="F236" s="141" t="s">
        <v>1474</v>
      </c>
      <c r="J236" s="142">
        <f>BK236</f>
        <v>0</v>
      </c>
      <c r="L236" s="131"/>
      <c r="M236" s="135"/>
      <c r="N236" s="136"/>
      <c r="O236" s="136"/>
      <c r="P236" s="137">
        <f>SUM(P237:P238)</f>
        <v>0.95834200000000003</v>
      </c>
      <c r="Q236" s="136"/>
      <c r="R236" s="137">
        <f>SUM(R237:R238)</f>
        <v>3.9116000000000003E-3</v>
      </c>
      <c r="S236" s="136"/>
      <c r="T236" s="138">
        <f>SUM(T237:T238)</f>
        <v>0</v>
      </c>
      <c r="AR236" s="132" t="s">
        <v>86</v>
      </c>
      <c r="AT236" s="139" t="s">
        <v>72</v>
      </c>
      <c r="AU236" s="139" t="s">
        <v>80</v>
      </c>
      <c r="AY236" s="132" t="s">
        <v>182</v>
      </c>
      <c r="BK236" s="140">
        <f>SUM(BK237:BK238)</f>
        <v>0</v>
      </c>
    </row>
    <row r="237" spans="1:65" s="2" customFormat="1" ht="36" customHeight="1">
      <c r="A237" s="26"/>
      <c r="B237" s="143"/>
      <c r="C237" s="144" t="s">
        <v>528</v>
      </c>
      <c r="D237" s="144" t="s">
        <v>184</v>
      </c>
      <c r="E237" s="145" t="s">
        <v>1476</v>
      </c>
      <c r="F237" s="173" t="s">
        <v>1477</v>
      </c>
      <c r="G237" s="147" t="s">
        <v>187</v>
      </c>
      <c r="H237" s="148">
        <v>13.97</v>
      </c>
      <c r="I237" s="149"/>
      <c r="J237" s="149">
        <f>ROUND(I237*H237,2)</f>
        <v>0</v>
      </c>
      <c r="K237" s="150"/>
      <c r="L237" s="27"/>
      <c r="M237" s="151" t="s">
        <v>1</v>
      </c>
      <c r="N237" s="152" t="s">
        <v>39</v>
      </c>
      <c r="O237" s="153">
        <v>3.4000000000000002E-2</v>
      </c>
      <c r="P237" s="153">
        <f>O237*H237</f>
        <v>0.47498000000000007</v>
      </c>
      <c r="Q237" s="153">
        <v>1E-4</v>
      </c>
      <c r="R237" s="153">
        <f>Q237*H237</f>
        <v>1.3970000000000002E-3</v>
      </c>
      <c r="S237" s="153">
        <v>0</v>
      </c>
      <c r="T237" s="154">
        <f>S237*H237</f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55" t="s">
        <v>245</v>
      </c>
      <c r="AT237" s="155" t="s">
        <v>184</v>
      </c>
      <c r="AU237" s="155" t="s">
        <v>86</v>
      </c>
      <c r="AY237" s="14" t="s">
        <v>182</v>
      </c>
      <c r="BE237" s="156">
        <f>IF(N237="základná",J237,0)</f>
        <v>0</v>
      </c>
      <c r="BF237" s="156">
        <f>IF(N237="znížená",J237,0)</f>
        <v>0</v>
      </c>
      <c r="BG237" s="156">
        <f>IF(N237="zákl. prenesená",J237,0)</f>
        <v>0</v>
      </c>
      <c r="BH237" s="156">
        <f>IF(N237="zníž. prenesená",J237,0)</f>
        <v>0</v>
      </c>
      <c r="BI237" s="156">
        <f>IF(N237="nulová",J237,0)</f>
        <v>0</v>
      </c>
      <c r="BJ237" s="14" t="s">
        <v>86</v>
      </c>
      <c r="BK237" s="156">
        <f>ROUND(I237*H237,2)</f>
        <v>0</v>
      </c>
      <c r="BL237" s="14" t="s">
        <v>245</v>
      </c>
      <c r="BM237" s="155" t="s">
        <v>1478</v>
      </c>
    </row>
    <row r="238" spans="1:65" s="2" customFormat="1" ht="36" customHeight="1">
      <c r="A238" s="26"/>
      <c r="B238" s="143"/>
      <c r="C238" s="144" t="s">
        <v>532</v>
      </c>
      <c r="D238" s="144" t="s">
        <v>184</v>
      </c>
      <c r="E238" s="145" t="s">
        <v>1480</v>
      </c>
      <c r="F238" s="173" t="s">
        <v>1481</v>
      </c>
      <c r="G238" s="147" t="s">
        <v>187</v>
      </c>
      <c r="H238" s="148">
        <v>13.97</v>
      </c>
      <c r="I238" s="149"/>
      <c r="J238" s="149">
        <f>ROUND(I238*H238,2)</f>
        <v>0</v>
      </c>
      <c r="K238" s="150"/>
      <c r="L238" s="27"/>
      <c r="M238" s="151" t="s">
        <v>1</v>
      </c>
      <c r="N238" s="152" t="s">
        <v>39</v>
      </c>
      <c r="O238" s="153">
        <v>3.4599999999999999E-2</v>
      </c>
      <c r="P238" s="153">
        <f>O238*H238</f>
        <v>0.48336200000000001</v>
      </c>
      <c r="Q238" s="153">
        <v>1.8000000000000001E-4</v>
      </c>
      <c r="R238" s="153">
        <f>Q238*H238</f>
        <v>2.5146000000000001E-3</v>
      </c>
      <c r="S238" s="153">
        <v>0</v>
      </c>
      <c r="T238" s="154">
        <f>S238*H238</f>
        <v>0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55" t="s">
        <v>245</v>
      </c>
      <c r="AT238" s="155" t="s">
        <v>184</v>
      </c>
      <c r="AU238" s="155" t="s">
        <v>86</v>
      </c>
      <c r="AY238" s="14" t="s">
        <v>182</v>
      </c>
      <c r="BE238" s="156">
        <f>IF(N238="základná",J238,0)</f>
        <v>0</v>
      </c>
      <c r="BF238" s="156">
        <f>IF(N238="znížená",J238,0)</f>
        <v>0</v>
      </c>
      <c r="BG238" s="156">
        <f>IF(N238="zákl. prenesená",J238,0)</f>
        <v>0</v>
      </c>
      <c r="BH238" s="156">
        <f>IF(N238="zníž. prenesená",J238,0)</f>
        <v>0</v>
      </c>
      <c r="BI238" s="156">
        <f>IF(N238="nulová",J238,0)</f>
        <v>0</v>
      </c>
      <c r="BJ238" s="14" t="s">
        <v>86</v>
      </c>
      <c r="BK238" s="156">
        <f>ROUND(I238*H238,2)</f>
        <v>0</v>
      </c>
      <c r="BL238" s="14" t="s">
        <v>245</v>
      </c>
      <c r="BM238" s="155" t="s">
        <v>1482</v>
      </c>
    </row>
    <row r="239" spans="1:65" s="12" customFormat="1" ht="22.9" customHeight="1">
      <c r="B239" s="131"/>
      <c r="D239" s="132" t="s">
        <v>72</v>
      </c>
      <c r="E239" s="141" t="s">
        <v>2331</v>
      </c>
      <c r="F239" s="141" t="s">
        <v>2332</v>
      </c>
      <c r="J239" s="142">
        <f>BK239</f>
        <v>0</v>
      </c>
      <c r="L239" s="131"/>
      <c r="M239" s="135"/>
      <c r="N239" s="136"/>
      <c r="O239" s="136"/>
      <c r="P239" s="137">
        <f>SUM(P240:P241)</f>
        <v>1.4552999999999998</v>
      </c>
      <c r="Q239" s="136"/>
      <c r="R239" s="137">
        <f>SUM(R240:R241)</f>
        <v>3.43035E-3</v>
      </c>
      <c r="S239" s="136"/>
      <c r="T239" s="138">
        <f>SUM(T240:T241)</f>
        <v>0</v>
      </c>
      <c r="AR239" s="132" t="s">
        <v>86</v>
      </c>
      <c r="AT239" s="139" t="s">
        <v>72</v>
      </c>
      <c r="AU239" s="139" t="s">
        <v>80</v>
      </c>
      <c r="AY239" s="132" t="s">
        <v>182</v>
      </c>
      <c r="BK239" s="140">
        <f>SUM(BK240:BK241)</f>
        <v>0</v>
      </c>
    </row>
    <row r="240" spans="1:65" s="2" customFormat="1" ht="16.5" customHeight="1">
      <c r="A240" s="26"/>
      <c r="B240" s="143"/>
      <c r="C240" s="144" t="s">
        <v>536</v>
      </c>
      <c r="D240" s="144" t="s">
        <v>184</v>
      </c>
      <c r="E240" s="145" t="s">
        <v>2333</v>
      </c>
      <c r="F240" s="146" t="s">
        <v>2334</v>
      </c>
      <c r="G240" s="147" t="s">
        <v>187</v>
      </c>
      <c r="H240" s="148">
        <v>6.93</v>
      </c>
      <c r="I240" s="149"/>
      <c r="J240" s="149">
        <f>ROUND(I240*H240,2)</f>
        <v>0</v>
      </c>
      <c r="K240" s="150"/>
      <c r="L240" s="27"/>
      <c r="M240" s="151" t="s">
        <v>1</v>
      </c>
      <c r="N240" s="152" t="s">
        <v>39</v>
      </c>
      <c r="O240" s="153">
        <v>0.21</v>
      </c>
      <c r="P240" s="153">
        <f>O240*H240</f>
        <v>1.4552999999999998</v>
      </c>
      <c r="Q240" s="153">
        <v>0</v>
      </c>
      <c r="R240" s="153">
        <f>Q240*H240</f>
        <v>0</v>
      </c>
      <c r="S240" s="153">
        <v>0</v>
      </c>
      <c r="T240" s="154">
        <f>S240*H240</f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55" t="s">
        <v>245</v>
      </c>
      <c r="AT240" s="155" t="s">
        <v>184</v>
      </c>
      <c r="AU240" s="155" t="s">
        <v>86</v>
      </c>
      <c r="AY240" s="14" t="s">
        <v>182</v>
      </c>
      <c r="BE240" s="156">
        <f>IF(N240="základná",J240,0)</f>
        <v>0</v>
      </c>
      <c r="BF240" s="156">
        <f>IF(N240="znížená",J240,0)</f>
        <v>0</v>
      </c>
      <c r="BG240" s="156">
        <f>IF(N240="zákl. prenesená",J240,0)</f>
        <v>0</v>
      </c>
      <c r="BH240" s="156">
        <f>IF(N240="zníž. prenesená",J240,0)</f>
        <v>0</v>
      </c>
      <c r="BI240" s="156">
        <f>IF(N240="nulová",J240,0)</f>
        <v>0</v>
      </c>
      <c r="BJ240" s="14" t="s">
        <v>86</v>
      </c>
      <c r="BK240" s="156">
        <f>ROUND(I240*H240,2)</f>
        <v>0</v>
      </c>
      <c r="BL240" s="14" t="s">
        <v>245</v>
      </c>
      <c r="BM240" s="155" t="s">
        <v>2335</v>
      </c>
    </row>
    <row r="241" spans="1:65" s="2" customFormat="1" ht="16.5" customHeight="1">
      <c r="A241" s="26"/>
      <c r="B241" s="143"/>
      <c r="C241" s="157" t="s">
        <v>540</v>
      </c>
      <c r="D241" s="157" t="s">
        <v>246</v>
      </c>
      <c r="E241" s="158" t="s">
        <v>2336</v>
      </c>
      <c r="F241" s="159" t="s">
        <v>2337</v>
      </c>
      <c r="G241" s="160" t="s">
        <v>187</v>
      </c>
      <c r="H241" s="161">
        <v>7.6230000000000002</v>
      </c>
      <c r="I241" s="162"/>
      <c r="J241" s="162">
        <f>ROUND(I241*H241,2)</f>
        <v>0</v>
      </c>
      <c r="K241" s="163"/>
      <c r="L241" s="164"/>
      <c r="M241" s="165" t="s">
        <v>1</v>
      </c>
      <c r="N241" s="166" t="s">
        <v>39</v>
      </c>
      <c r="O241" s="153">
        <v>0</v>
      </c>
      <c r="P241" s="153">
        <f>O241*H241</f>
        <v>0</v>
      </c>
      <c r="Q241" s="153">
        <v>4.4999999999999999E-4</v>
      </c>
      <c r="R241" s="153">
        <f>Q241*H241</f>
        <v>3.43035E-3</v>
      </c>
      <c r="S241" s="153">
        <v>0</v>
      </c>
      <c r="T241" s="154">
        <f>S241*H241</f>
        <v>0</v>
      </c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R241" s="155" t="s">
        <v>313</v>
      </c>
      <c r="AT241" s="155" t="s">
        <v>246</v>
      </c>
      <c r="AU241" s="155" t="s">
        <v>86</v>
      </c>
      <c r="AY241" s="14" t="s">
        <v>182</v>
      </c>
      <c r="BE241" s="156">
        <f>IF(N241="základná",J241,0)</f>
        <v>0</v>
      </c>
      <c r="BF241" s="156">
        <f>IF(N241="znížená",J241,0)</f>
        <v>0</v>
      </c>
      <c r="BG241" s="156">
        <f>IF(N241="zákl. prenesená",J241,0)</f>
        <v>0</v>
      </c>
      <c r="BH241" s="156">
        <f>IF(N241="zníž. prenesená",J241,0)</f>
        <v>0</v>
      </c>
      <c r="BI241" s="156">
        <f>IF(N241="nulová",J241,0)</f>
        <v>0</v>
      </c>
      <c r="BJ241" s="14" t="s">
        <v>86</v>
      </c>
      <c r="BK241" s="156">
        <f>ROUND(I241*H241,2)</f>
        <v>0</v>
      </c>
      <c r="BL241" s="14" t="s">
        <v>245</v>
      </c>
      <c r="BM241" s="155" t="s">
        <v>2338</v>
      </c>
    </row>
    <row r="242" spans="1:65" s="12" customFormat="1" ht="25.9" customHeight="1">
      <c r="B242" s="131"/>
      <c r="D242" s="132" t="s">
        <v>72</v>
      </c>
      <c r="E242" s="133" t="s">
        <v>1483</v>
      </c>
      <c r="F242" s="133" t="s">
        <v>1484</v>
      </c>
      <c r="J242" s="134">
        <f>BK242</f>
        <v>0</v>
      </c>
      <c r="L242" s="131"/>
      <c r="M242" s="135"/>
      <c r="N242" s="136"/>
      <c r="O242" s="136"/>
      <c r="P242" s="137">
        <f>P243</f>
        <v>72.08</v>
      </c>
      <c r="Q242" s="136"/>
      <c r="R242" s="137">
        <f>R243</f>
        <v>0</v>
      </c>
      <c r="S242" s="136"/>
      <c r="T242" s="138">
        <f>T243</f>
        <v>0</v>
      </c>
      <c r="AR242" s="132" t="s">
        <v>188</v>
      </c>
      <c r="AT242" s="139" t="s">
        <v>72</v>
      </c>
      <c r="AU242" s="139" t="s">
        <v>73</v>
      </c>
      <c r="AY242" s="132" t="s">
        <v>182</v>
      </c>
      <c r="BK242" s="140">
        <f>BK243</f>
        <v>0</v>
      </c>
    </row>
    <row r="243" spans="1:65" s="2" customFormat="1" ht="16.5" customHeight="1">
      <c r="A243" s="26"/>
      <c r="B243" s="143"/>
      <c r="C243" s="144" t="s">
        <v>544</v>
      </c>
      <c r="D243" s="144" t="s">
        <v>184</v>
      </c>
      <c r="E243" s="145" t="s">
        <v>1486</v>
      </c>
      <c r="F243" s="146" t="s">
        <v>1487</v>
      </c>
      <c r="G243" s="147" t="s">
        <v>1151</v>
      </c>
      <c r="H243" s="148">
        <v>68</v>
      </c>
      <c r="I243" s="149"/>
      <c r="J243" s="149">
        <f>ROUND(I243*H243,2)</f>
        <v>0</v>
      </c>
      <c r="K243" s="150"/>
      <c r="L243" s="27"/>
      <c r="M243" s="167" t="s">
        <v>1</v>
      </c>
      <c r="N243" s="168" t="s">
        <v>39</v>
      </c>
      <c r="O243" s="169">
        <v>1.06</v>
      </c>
      <c r="P243" s="169">
        <f>O243*H243</f>
        <v>72.08</v>
      </c>
      <c r="Q243" s="169">
        <v>0</v>
      </c>
      <c r="R243" s="169">
        <f>Q243*H243</f>
        <v>0</v>
      </c>
      <c r="S243" s="169">
        <v>0</v>
      </c>
      <c r="T243" s="170">
        <f>S243*H243</f>
        <v>0</v>
      </c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R243" s="155" t="s">
        <v>1488</v>
      </c>
      <c r="AT243" s="155" t="s">
        <v>184</v>
      </c>
      <c r="AU243" s="155" t="s">
        <v>80</v>
      </c>
      <c r="AY243" s="14" t="s">
        <v>182</v>
      </c>
      <c r="BE243" s="156">
        <f>IF(N243="základná",J243,0)</f>
        <v>0</v>
      </c>
      <c r="BF243" s="156">
        <f>IF(N243="znížená",J243,0)</f>
        <v>0</v>
      </c>
      <c r="BG243" s="156">
        <f>IF(N243="zákl. prenesená",J243,0)</f>
        <v>0</v>
      </c>
      <c r="BH243" s="156">
        <f>IF(N243="zníž. prenesená",J243,0)</f>
        <v>0</v>
      </c>
      <c r="BI243" s="156">
        <f>IF(N243="nulová",J243,0)</f>
        <v>0</v>
      </c>
      <c r="BJ243" s="14" t="s">
        <v>86</v>
      </c>
      <c r="BK243" s="156">
        <f>ROUND(I243*H243,2)</f>
        <v>0</v>
      </c>
      <c r="BL243" s="14" t="s">
        <v>1488</v>
      </c>
      <c r="BM243" s="155" t="s">
        <v>1489</v>
      </c>
    </row>
    <row r="244" spans="1:65" s="2" customFormat="1" ht="6.95" customHeight="1">
      <c r="A244" s="26"/>
      <c r="B244" s="41"/>
      <c r="C244" s="42"/>
      <c r="D244" s="42"/>
      <c r="E244" s="42"/>
      <c r="F244" s="42"/>
      <c r="G244" s="42"/>
      <c r="H244" s="42"/>
      <c r="I244" s="42"/>
      <c r="J244" s="42"/>
      <c r="K244" s="42"/>
      <c r="L244" s="27"/>
      <c r="M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</row>
  </sheetData>
  <autoFilter ref="C136:K243"/>
  <mergeCells count="12">
    <mergeCell ref="E129:H129"/>
    <mergeCell ref="L2:V2"/>
    <mergeCell ref="E85:H85"/>
    <mergeCell ref="E87:H87"/>
    <mergeCell ref="E89:H89"/>
    <mergeCell ref="E125:H125"/>
    <mergeCell ref="E127:H12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14</vt:i4>
      </vt:variant>
      <vt:variant>
        <vt:lpstr>Pomenované rozsahy</vt:lpstr>
      </vt:variant>
      <vt:variant>
        <vt:i4>28</vt:i4>
      </vt:variant>
    </vt:vector>
  </HeadingPairs>
  <TitlesOfParts>
    <vt:vector size="42" baseType="lpstr">
      <vt:lpstr>Rekapitulácia stavby</vt:lpstr>
      <vt:lpstr>001.1 - 1. časť ASR + ST ...</vt:lpstr>
      <vt:lpstr>001.2.1 - Kanalizačná prí...</vt:lpstr>
      <vt:lpstr>001.2.2 - Vnútorné inštal...</vt:lpstr>
      <vt:lpstr>001.3 - 3. časť UVK</vt:lpstr>
      <vt:lpstr>001.4 - 4. časť ELI</vt:lpstr>
      <vt:lpstr>001.5 - 5. časť PL (výkaz...</vt:lpstr>
      <vt:lpstr>001.6 - 6. časť Kotolňa (...</vt:lpstr>
      <vt:lpstr>002.1 - 1. časť ASR + ST ...</vt:lpstr>
      <vt:lpstr>002.2.1 - Kanalizačná prí...</vt:lpstr>
      <vt:lpstr>002.2.2 - Vnútorné inštal...</vt:lpstr>
      <vt:lpstr>002.3 - 3. časť UVK</vt:lpstr>
      <vt:lpstr>002.4 - 4. časť PL (výkaz...</vt:lpstr>
      <vt:lpstr>002.5 - 5. časť Kotolňa (...</vt:lpstr>
      <vt:lpstr>'001.1 - 1. časť ASR + ST ...'!Názvy_tlače</vt:lpstr>
      <vt:lpstr>'001.2.1 - Kanalizačná prí...'!Názvy_tlače</vt:lpstr>
      <vt:lpstr>'001.2.2 - Vnútorné inštal...'!Názvy_tlače</vt:lpstr>
      <vt:lpstr>'001.3 - 3. časť UVK'!Názvy_tlače</vt:lpstr>
      <vt:lpstr>'001.4 - 4. časť ELI'!Názvy_tlače</vt:lpstr>
      <vt:lpstr>'001.5 - 5. časť PL (výkaz...'!Názvy_tlače</vt:lpstr>
      <vt:lpstr>'001.6 - 6. časť Kotolňa (...'!Názvy_tlače</vt:lpstr>
      <vt:lpstr>'002.1 - 1. časť ASR + ST ...'!Názvy_tlače</vt:lpstr>
      <vt:lpstr>'002.2.1 - Kanalizačná prí...'!Názvy_tlače</vt:lpstr>
      <vt:lpstr>'002.2.2 - Vnútorné inštal...'!Názvy_tlače</vt:lpstr>
      <vt:lpstr>'002.3 - 3. časť UVK'!Názvy_tlače</vt:lpstr>
      <vt:lpstr>'002.4 - 4. časť PL (výkaz...'!Názvy_tlače</vt:lpstr>
      <vt:lpstr>'002.5 - 5. časť Kotolňa (...'!Názvy_tlače</vt:lpstr>
      <vt:lpstr>'Rekapitulácia stavby'!Názvy_tlače</vt:lpstr>
      <vt:lpstr>'001.1 - 1. časť ASR + ST ...'!Oblasť_tlače</vt:lpstr>
      <vt:lpstr>'001.2.1 - Kanalizačná prí...'!Oblasť_tlače</vt:lpstr>
      <vt:lpstr>'001.2.2 - Vnútorné inštal...'!Oblasť_tlače</vt:lpstr>
      <vt:lpstr>'001.3 - 3. časť UVK'!Oblasť_tlače</vt:lpstr>
      <vt:lpstr>'001.4 - 4. časť ELI'!Oblasť_tlače</vt:lpstr>
      <vt:lpstr>'001.5 - 5. časť PL (výkaz...'!Oblasť_tlače</vt:lpstr>
      <vt:lpstr>'001.6 - 6. časť Kotolňa (...'!Oblasť_tlače</vt:lpstr>
      <vt:lpstr>'002.1 - 1. časť ASR + ST ...'!Oblasť_tlače</vt:lpstr>
      <vt:lpstr>'002.2.1 - Kanalizačná prí...'!Oblasť_tlače</vt:lpstr>
      <vt:lpstr>'002.2.2 - Vnútorné inštal...'!Oblasť_tlače</vt:lpstr>
      <vt:lpstr>'002.3 - 3. časť UVK'!Oblasť_tlače</vt:lpstr>
      <vt:lpstr>'002.4 - 4. časť PL (výkaz...'!Oblasť_tlače</vt:lpstr>
      <vt:lpstr>'002.5 - 5. časť Kotolňa (...'!Oblasť_tlače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DESKTOP-OHS1U8N\Ing. Ivana Brecková</dc:creator>
  <cp:lastModifiedBy>Ján Halgaš</cp:lastModifiedBy>
  <cp:lastPrinted>2019-12-13T10:24:38Z</cp:lastPrinted>
  <dcterms:created xsi:type="dcterms:W3CDTF">2019-11-25T12:02:09Z</dcterms:created>
  <dcterms:modified xsi:type="dcterms:W3CDTF">2019-12-13T10:26:24Z</dcterms:modified>
</cp:coreProperties>
</file>