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Školy a školky\MŠ nám. Armády\2024 oprava asfaltové plochy v areálu Mš\"/>
    </mc:Choice>
  </mc:AlternateContent>
  <xr:revisionPtr revIDLastSave="0" documentId="13_ncr:1_{C95A666E-7D26-401C-8422-AE7E9D6940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avba" sheetId="1" r:id="rId1"/>
    <sheet name="VzorPolozky" sheetId="10" state="hidden" r:id="rId2"/>
    <sheet name="01 2406_01 Pol" sheetId="12" r:id="rId3"/>
  </sheets>
  <externalReferences>
    <externalReference r:id="rId4"/>
  </externalReferences>
  <definedNames>
    <definedName name="CelkemDPHVypocet" localSheetId="0">Stavba!$H$42</definedName>
    <definedName name="CenaCelkem">Stavba!$G$29</definedName>
    <definedName name="CenaCelkemBezDPH">Stavba!$G$28</definedName>
    <definedName name="CenaCelkemVypocet" localSheetId="0">Stavba!$I$42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Stavba!$E$13:$G$13</definedName>
    <definedName name="DPHSni">Stavba!$G$24</definedName>
    <definedName name="DPHZakl">Stavba!$G$26</definedName>
    <definedName name="dpsc" localSheetId="0">Stavba!$D$13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_xlnm.Print_Titles" localSheetId="2">'01 2406_01 Pol'!$1:$7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'01 2406_01 Pol'!$A$1:$G$118</definedName>
    <definedName name="_xlnm.Print_Area" localSheetId="0">Stavba!$A$1:$J$61</definedName>
    <definedName name="odic" localSheetId="0">Stavba!$I$6</definedName>
    <definedName name="oico" localSheetId="0">Stavba!$I$5</definedName>
    <definedName name="omisto" localSheetId="0">Stavba!$E$7</definedName>
    <definedName name="onazev" localSheetId="0">Stavba!$D$6</definedName>
    <definedName name="opsc" localSheetId="0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Stavba!$F$42</definedName>
    <definedName name="ZakladDPHZakl">Stavba!$G$25</definedName>
    <definedName name="ZakladDPHZaklVypocet" localSheetId="0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9" i="12" l="1"/>
  <c r="G11" i="12"/>
  <c r="G13" i="12"/>
  <c r="G15" i="12"/>
  <c r="G18" i="12"/>
  <c r="G20" i="12"/>
  <c r="G22" i="12"/>
  <c r="G24" i="12"/>
  <c r="G27" i="12"/>
  <c r="G30" i="12"/>
  <c r="G32" i="12"/>
  <c r="G34" i="12"/>
  <c r="G36" i="12"/>
  <c r="G38" i="12"/>
  <c r="G41" i="12"/>
  <c r="G43" i="12"/>
  <c r="G46" i="12"/>
  <c r="G48" i="12"/>
  <c r="G51" i="12"/>
  <c r="G54" i="12"/>
  <c r="G57" i="12"/>
  <c r="G60" i="12"/>
  <c r="G62" i="12"/>
  <c r="G64" i="12"/>
  <c r="G66" i="12"/>
  <c r="G68" i="12"/>
  <c r="G69" i="12"/>
  <c r="G71" i="12"/>
  <c r="G74" i="12"/>
  <c r="G75" i="12"/>
  <c r="G77" i="12"/>
  <c r="G78" i="12"/>
  <c r="G80" i="12"/>
  <c r="G83" i="12"/>
  <c r="G85" i="12"/>
  <c r="G87" i="12"/>
  <c r="G89" i="12"/>
  <c r="G92" i="12"/>
  <c r="G94" i="12"/>
  <c r="G97" i="12"/>
  <c r="G99" i="12"/>
  <c r="G100" i="12"/>
  <c r="G102" i="12"/>
  <c r="G103" i="12"/>
  <c r="G104" i="12"/>
  <c r="G106" i="12"/>
  <c r="F41" i="1"/>
  <c r="I19" i="1"/>
  <c r="I18" i="1"/>
  <c r="J28" i="1"/>
  <c r="J26" i="1"/>
  <c r="G38" i="1"/>
  <c r="F38" i="1"/>
  <c r="J23" i="1"/>
  <c r="J24" i="1"/>
  <c r="J25" i="1"/>
  <c r="J27" i="1"/>
  <c r="E24" i="1"/>
  <c r="E26" i="1"/>
  <c r="F39" i="1" l="1"/>
  <c r="F42" i="1" s="1"/>
  <c r="F40" i="1"/>
  <c r="G41" i="1" l="1"/>
  <c r="H41" i="1" s="1"/>
  <c r="I41" i="1" s="1"/>
  <c r="G40" i="1"/>
  <c r="H40" i="1" s="1"/>
  <c r="I40" i="1" s="1"/>
  <c r="G39" i="1"/>
  <c r="G108" i="12"/>
  <c r="A23" i="1"/>
  <c r="I61" i="1" l="1"/>
  <c r="H39" i="1"/>
  <c r="G42" i="1"/>
  <c r="A24" i="1"/>
  <c r="I39" i="1" l="1"/>
  <c r="I42" i="1" s="1"/>
  <c r="H42" i="1"/>
  <c r="A25" i="1"/>
  <c r="G28" i="1"/>
  <c r="G26" i="1" l="1"/>
  <c r="A27" i="1" s="1"/>
  <c r="A29" i="1" s="1"/>
  <c r="G29" i="1" s="1"/>
  <c r="G27" i="1" s="1"/>
  <c r="A26" i="1"/>
  <c r="J61" i="1"/>
  <c r="J39" i="1"/>
  <c r="J42" i="1" s="1"/>
  <c r="J41" i="1"/>
  <c r="J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sharedStrings.xml><?xml version="1.0" encoding="utf-8"?>
<sst xmlns="http://schemas.openxmlformats.org/spreadsheetml/2006/main" count="346" uniqueCount="215">
  <si>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</si>
  <si>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</si>
  <si>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</si>
  <si>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</si>
  <si>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</si>
  <si>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</si>
  <si>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</si>
  <si>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</si>
  <si>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</si>
  <si>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</si>
  <si>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</si>
  <si>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</si>
  <si>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</si>
  <si>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</si>
  <si>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</si>
  <si>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</si>
  <si>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</si>
  <si>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</si>
  <si>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</si>
  <si>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</si>
  <si>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</si>
  <si>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</si>
  <si>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</si>
  <si>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</si>
  <si>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</si>
  <si>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</si>
  <si>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</si>
  <si>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</si>
  <si>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</si>
  <si>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</si>
  <si>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</si>
  <si>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</si>
  <si>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</si>
  <si>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</si>
  <si>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DIČ:</t>
  </si>
  <si>
    <t>Cena celkem s DPH</t>
  </si>
  <si>
    <t>#RTSROZP#</t>
  </si>
  <si>
    <t>#CASTI&gt;&gt;</t>
  </si>
  <si>
    <t>IČO:</t>
  </si>
  <si>
    <t>2406_01</t>
  </si>
  <si>
    <t>Rekonstrukce zpevněných ploch</t>
  </si>
  <si>
    <t>01</t>
  </si>
  <si>
    <t>Objekt:</t>
  </si>
  <si>
    <t>Rozpočet:</t>
  </si>
  <si>
    <t>2024/06</t>
  </si>
  <si>
    <t>MŠ Náměstí Armády - rekonstrukce zpevněných ploch</t>
  </si>
  <si>
    <t>Stavba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</si>
  <si>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</si>
  <si>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</si>
  <si>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</si>
  <si>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</si>
  <si>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</si>
  <si>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</si>
  <si>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</si>
  <si>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 a zvláštní zakládání</t>
  </si>
  <si>
    <t>4</t>
  </si>
  <si>
    <t>Vodorovné konstrukce</t>
  </si>
  <si>
    <t>5</t>
  </si>
  <si>
    <t>Komunikace</t>
  </si>
  <si>
    <t>8</t>
  </si>
  <si>
    <t>Trubní vedení</t>
  </si>
  <si>
    <t>91</t>
  </si>
  <si>
    <t>Doplňující práce na komunikaci</t>
  </si>
  <si>
    <t>93</t>
  </si>
  <si>
    <t>Dokončovací práce inženýrských staveb</t>
  </si>
  <si>
    <t>96</t>
  </si>
  <si>
    <t>Bourání konstrukcí</t>
  </si>
  <si>
    <t>99</t>
  </si>
  <si>
    <t>Staveništní přesun hmot</t>
  </si>
  <si>
    <t>721</t>
  </si>
  <si>
    <t>Vnitřní kanalizace</t>
  </si>
  <si>
    <t>D96</t>
  </si>
  <si>
    <t>Přesuny suti a vybouraných hmot</t>
  </si>
  <si>
    <t>PSU</t>
  </si>
  <si>
    <t>ON</t>
  </si>
  <si>
    <t>VN</t>
  </si>
  <si>
    <t>P.č.</t>
  </si>
  <si>
    <t>Číslo položky</t>
  </si>
  <si>
    <t>Název položky</t>
  </si>
  <si>
    <t>MJ</t>
  </si>
  <si>
    <t>Množství</t>
  </si>
  <si>
    <t>Cena / MJ</t>
  </si>
  <si>
    <t>Díl:</t>
  </si>
  <si>
    <t>113106121R00</t>
  </si>
  <si>
    <t>Rozebrání dlažeb z betonových dlaždic na sucho</t>
  </si>
  <si>
    <t>m2</t>
  </si>
  <si>
    <t>ploch a pro předláždění : 32</t>
  </si>
  <si>
    <t>113108409R00</t>
  </si>
  <si>
    <t>Odstranění asfaltové vrstvy pl.nad 50 m2, tl. 9 cm</t>
  </si>
  <si>
    <t>267</t>
  </si>
  <si>
    <t>113202111R00</t>
  </si>
  <si>
    <t>Vytrhání obrub obrubníků silničních</t>
  </si>
  <si>
    <t>m</t>
  </si>
  <si>
    <t>31+10+28+8+2,5+5+26</t>
  </si>
  <si>
    <t>122301101R00</t>
  </si>
  <si>
    <t>Odkopávky nezapažené v hor. 4 do 100 m3</t>
  </si>
  <si>
    <t>m3</t>
  </si>
  <si>
    <t>podkladní vrstvy : 267*(0,38+0,3)</t>
  </si>
  <si>
    <t>chodníky : 0,5*32</t>
  </si>
  <si>
    <t>122301109R00</t>
  </si>
  <si>
    <t>Příplatek za lepivost - odkopávky v hor. 4</t>
  </si>
  <si>
    <t>Odkaz na mn. položky pořadí 4 : 197,56000</t>
  </si>
  <si>
    <t>132201110R00</t>
  </si>
  <si>
    <t>Hloubení rýh š.do 60 cm v hor.3 do 50 m3, STROJNĚ</t>
  </si>
  <si>
    <t>pro drenáž : 0,5*0,5</t>
  </si>
  <si>
    <t>132201119R00</t>
  </si>
  <si>
    <t>Přípl.za lepivost,hloubení rýh 60 cm,hor.3,STROJNĚ</t>
  </si>
  <si>
    <t>Odkaz na mn. položky pořadí 6 : 0,25000</t>
  </si>
  <si>
    <t>162701105R00</t>
  </si>
  <si>
    <t>Vodorovné přemístění výkopku z hor.1-4 do 10000 m</t>
  </si>
  <si>
    <t>174101101R00</t>
  </si>
  <si>
    <t>Zásyp jam, rýh, šachet se zhutněním</t>
  </si>
  <si>
    <t>pod drenáž : 0,5*0,25*30</t>
  </si>
  <si>
    <t>pod předlážděný chodník : 0,3*32</t>
  </si>
  <si>
    <t>175101101RT2</t>
  </si>
  <si>
    <t>Obsyp potrubí bez prohození sypaniny s dodáním štěrkopísku frakce 0 - 22 mm</t>
  </si>
  <si>
    <t xml:space="preserve"> drenáž : 0,5*0,15*30</t>
  </si>
  <si>
    <t>181101111R00</t>
  </si>
  <si>
    <t>Úprava pláně v zářezech se zhutněním - ručně</t>
  </si>
  <si>
    <t>182001111R00</t>
  </si>
  <si>
    <t>Plošná úprava terénu, nerovnosti do 10 cm v rovině</t>
  </si>
  <si>
    <t>zelené plochy : 67</t>
  </si>
  <si>
    <t>185803411R00</t>
  </si>
  <si>
    <t>Vyhrabání trávníku v rovině nebo svahu do 1 : 5</t>
  </si>
  <si>
    <t>199000002R00</t>
  </si>
  <si>
    <t>Poplatek za skládku horniny 1- 4, č. dle katal. odpadů 17 05 04</t>
  </si>
  <si>
    <t>180400020RA0</t>
  </si>
  <si>
    <t>Založení trávníku parkového, rovina, dodání osiva</t>
  </si>
  <si>
    <t>Odkaz na mn. položky pořadí 12 : 67,00000</t>
  </si>
  <si>
    <t>583425601R</t>
  </si>
  <si>
    <t>Kamenivo drcené 8/16 prané Olbramovice, JHM</t>
  </si>
  <si>
    <t>t</t>
  </si>
  <si>
    <t>pod drenáž : 0,5*0,25*30*1,9</t>
  </si>
  <si>
    <t>212971110R00</t>
  </si>
  <si>
    <t>Opláštění trativodů z geotext., do sklonu 1:2,5</t>
  </si>
  <si>
    <t>drenáž : (0,5*2+0,75*2)*30</t>
  </si>
  <si>
    <t>69366198R</t>
  </si>
  <si>
    <t>Geotextilie netkaná FILTEK 300 g/m2</t>
  </si>
  <si>
    <t>Odkaz na mn. položky pořadí 17 : 75,00000*1,2</t>
  </si>
  <si>
    <t>451572111RK1</t>
  </si>
  <si>
    <t>Lože pod potrubí z kameniva těženého 0 - 4 mm kraj Jihomoravský</t>
  </si>
  <si>
    <t>pod drenáž : 0,5*0,1*30</t>
  </si>
  <si>
    <t>564851111R00</t>
  </si>
  <si>
    <t>Podklad ze štěrkodrti po zhutnění tloušťky 15 cm</t>
  </si>
  <si>
    <t>sanační vrstva : 267*2</t>
  </si>
  <si>
    <t>564861111R00</t>
  </si>
  <si>
    <t>Podklad ze štěrkodrti po zhutnění tloušťky 20 cm</t>
  </si>
  <si>
    <t>komunikace : 267</t>
  </si>
  <si>
    <t>překládané chodníky : 32</t>
  </si>
  <si>
    <t>568111111R00</t>
  </si>
  <si>
    <t>Zřízení vrstvy z geotextilie skl.do 1:5, š.do 3 m</t>
  </si>
  <si>
    <t>sanace podloží : 267</t>
  </si>
  <si>
    <t>596215021R00</t>
  </si>
  <si>
    <t>Kladení zámkové dlažby tl. 6 cm do drtě tl. 4 cm</t>
  </si>
  <si>
    <t>překládaný chodník : 32</t>
  </si>
  <si>
    <t>596215040R00</t>
  </si>
  <si>
    <t>Kladení zámkové dlažby tl. 8 cm do drtě tl. 4 cm</t>
  </si>
  <si>
    <t>596291113R00</t>
  </si>
  <si>
    <t xml:space="preserve">Řezání zámkové dlažby tl. 80 mm </t>
  </si>
  <si>
    <t>4,71*2+26+8+3</t>
  </si>
  <si>
    <t>5-100</t>
  </si>
  <si>
    <t>Měření únosnosti podloží - 2 sondy</t>
  </si>
  <si>
    <t>kpl</t>
  </si>
  <si>
    <t>592452655R</t>
  </si>
  <si>
    <t>Dlažba BEST KLASIKO standard přírodní 200 x 100 x 80 mm</t>
  </si>
  <si>
    <t>267*1,05</t>
  </si>
  <si>
    <t>67390505R</t>
  </si>
  <si>
    <t>Geotextilie netkaná geoNETEX S07 500 g/m2</t>
  </si>
  <si>
    <t>Odkaz na mn. položky pořadí 22 : 267,00000*1,2</t>
  </si>
  <si>
    <t>871228111R00</t>
  </si>
  <si>
    <t>Kladení dren. potrubí do rýhy, tvr. PVC, do 150 mm</t>
  </si>
  <si>
    <t>899623161R00</t>
  </si>
  <si>
    <t>Obetonování potrubí nebo zdiva stok betonem C20/25</t>
  </si>
  <si>
    <t>sanace podloží kolem šachty : 3,14*1,2*1,2*0,8</t>
  </si>
  <si>
    <t>8-100</t>
  </si>
  <si>
    <t>Dopojení nové dešťové vpusti na kanalizaci</t>
  </si>
  <si>
    <t>kus</t>
  </si>
  <si>
    <t>894411010RAF</t>
  </si>
  <si>
    <t>Vpusť uliční z dílců DN 450,s odkalištěm,napojení DN 150, mříž litina 500x500 40 t, hl. 1,67 m</t>
  </si>
  <si>
    <t>nová vpusť : 1</t>
  </si>
  <si>
    <t>28611215R</t>
  </si>
  <si>
    <t>Trubka PEHD drenážní perforovaná TP DN100 SN4 Strabusil</t>
  </si>
  <si>
    <t>30</t>
  </si>
  <si>
    <t>917762111RT7</t>
  </si>
  <si>
    <t>Osazení ležatého obrubníku betonového, s boční opěrou, do lože z betonu C 12/15 včetně obrubníku ABO 2 - 15 100/15/25</t>
  </si>
  <si>
    <t>110,5-5</t>
  </si>
  <si>
    <t>917862111RV3</t>
  </si>
  <si>
    <t>Osazení stojatého obrubníku betonového, s boční opěrou, do lože z betonu C 12/15 včetně obrubníku nájezdového CSB H 15 1000/150/150</t>
  </si>
  <si>
    <t>3</t>
  </si>
  <si>
    <t>917862111RV4</t>
  </si>
  <si>
    <t>Osazení stojatého obrubníku betonového, s boční opěrou, do lože z betonu C 12/15 vč.obrub.nájezd.náběh.CSB H 15/25 1000/150/150-250</t>
  </si>
  <si>
    <t>939431111RT2</t>
  </si>
  <si>
    <t>Výměna kanaliz.poklopu za samonivelační, hl.200 mm včetně dodávky litinového poklopu D400 SN600</t>
  </si>
  <si>
    <t>976085311R00</t>
  </si>
  <si>
    <t>Vybourání kanal.rámů a poklopů plochy do 0,6 m2</t>
  </si>
  <si>
    <t>979054441R00</t>
  </si>
  <si>
    <t>Očištění vybour. dlaždic s výplní kamen. těženým</t>
  </si>
  <si>
    <t>Odkaz na mn. položky pořadí 1 : 32,00000</t>
  </si>
  <si>
    <t>998223011R00</t>
  </si>
  <si>
    <t>Přesun hmot, pozemní komunikace, kryt dlážděný</t>
  </si>
  <si>
    <t>721110905R00</t>
  </si>
  <si>
    <t>Provedení opravy vnitřní kanalizace, potrubí kameninové, vsazení odbočky, DN 100 mm</t>
  </si>
  <si>
    <t>998721201R00</t>
  </si>
  <si>
    <t>Přesun hmot pro vnitřní kanalizaci, výšky do 6 m</t>
  </si>
  <si>
    <t>979990261R00</t>
  </si>
  <si>
    <t>Poplatek za uložení asfaltové směsi obsahující dehet</t>
  </si>
  <si>
    <t>979081111R00</t>
  </si>
  <si>
    <t>Odvoz suti a vybour. hmot na skládku do 1 km</t>
  </si>
  <si>
    <t>979081121R00</t>
  </si>
  <si>
    <t>Příplatek k odvozu za každý další 1 km</t>
  </si>
  <si>
    <t>005121 R</t>
  </si>
  <si>
    <t>Zařízení staveniště</t>
  </si>
  <si>
    <t>Soubor</t>
  </si>
  <si>
    <t>Poznámky uchazeče k zadání</t>
  </si>
  <si>
    <t>Zadavatel upozorňuje zájemce o veřejnou zakázku, že popis stavebních prací, dodávek nebo služeb, které jsou předmětem veřejné zakázky, popisem PŘEDPOKLÁDANÝM a zadavatel nezaručuje jeho úplnost, a proto je zájemce povinen vzít v úvahu všechny související podklady a informace a předvídat případné překážky a vyzvat zadavatele k doplnění případně chybějících položek potřebných pro celé, úplné a funkční dílo, které mají být zahrnuty v ceně.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</si>
</sst>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8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indent="1"/>
    </xf>
    <xf numFmtId="0" fontId="0" fillId="2" borderId="0" xfId="0" applyFill="1" applyAlignment="1">
      <alignment wrapText="1"/>
    </xf>
    <xf numFmtId="49" fontId="6" fillId="2" borderId="0" xfId="0" applyNumberFormat="1" applyFont="1" applyFill="1" applyAlignment="1">
      <alignment horizontal="left" vertical="center" wrapText="1"/>
    </xf>
    <xf numFmtId="0" fontId="0" fillId="2" borderId="1" xfId="0" applyFill="1" applyBorder="1" applyAlignment="1">
      <alignment horizontal="left" vertical="center" indent="1"/>
    </xf>
    <xf numFmtId="49" fontId="8" fillId="2" borderId="0" xfId="0" applyNumberFormat="1" applyFont="1" applyFill="1" applyAlignment="1">
      <alignment horizontal="left" vertical="center" wrapText="1"/>
    </xf>
    <xf numFmtId="0" fontId="0" fillId="2" borderId="9" xfId="0" applyFill="1" applyBorder="1" applyAlignment="1">
      <alignment horizontal="left" vertical="center" indent="1"/>
    </xf>
    <xf numFmtId="0" fontId="0" fillId="2" borderId="6" xfId="0" applyFill="1" applyBorder="1" applyAlignment="1">
      <alignment wrapText="1"/>
    </xf>
    <xf numFmtId="49" fontId="8" fillId="2" borderId="6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8" fillId="3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30" xfId="0" applyNumberFormat="1" applyFont="1" applyFill="1" applyBorder="1" applyAlignment="1">
      <alignment vertical="center"/>
    </xf>
    <xf numFmtId="4" fontId="7" fillId="4" borderId="31" xfId="0" applyNumberFormat="1" applyFont="1" applyFill="1" applyBorder="1" applyAlignment="1">
      <alignment vertical="center" wrapText="1"/>
    </xf>
    <xf numFmtId="4" fontId="10" fillId="4" borderId="32" xfId="0" applyNumberFormat="1" applyFont="1" applyFill="1" applyBorder="1" applyAlignment="1">
      <alignment horizontal="center" vertical="center" wrapText="1" shrinkToFit="1"/>
    </xf>
    <xf numFmtId="4" fontId="7" fillId="4" borderId="32" xfId="0" applyNumberFormat="1" applyFont="1" applyFill="1" applyBorder="1" applyAlignment="1">
      <alignment horizontal="center" vertical="center" wrapText="1" shrinkToFit="1"/>
    </xf>
    <xf numFmtId="3" fontId="7" fillId="4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2" borderId="39" xfId="0" applyNumberFormat="1" applyFill="1" applyBorder="1" applyAlignment="1">
      <alignment vertical="center" wrapText="1" shrinkToFit="1"/>
    </xf>
    <xf numFmtId="4" fontId="0" fillId="2" borderId="39" xfId="0" applyNumberFormat="1" applyFill="1" applyBorder="1" applyAlignment="1">
      <alignment vertical="center" shrinkToFit="1"/>
    </xf>
    <xf numFmtId="3" fontId="0" fillId="2" borderId="39" xfId="0" applyNumberForma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4" fontId="4" fillId="2" borderId="7" xfId="0" applyNumberFormat="1" applyFon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 applyAlignment="1">
      <alignment wrapText="1"/>
    </xf>
    <xf numFmtId="0" fontId="0" fillId="2" borderId="7" xfId="0" applyFill="1" applyBorder="1"/>
    <xf numFmtId="49" fontId="8" fillId="2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30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 wrapText="1"/>
    </xf>
    <xf numFmtId="0" fontId="7" fillId="2" borderId="37" xfId="0" applyFont="1" applyFill="1" applyBorder="1" applyAlignment="1">
      <alignment vertical="center" wrapText="1"/>
    </xf>
    <xf numFmtId="164" fontId="7" fillId="0" borderId="35" xfId="0" applyNumberFormat="1" applyFont="1" applyBorder="1" applyAlignment="1">
      <alignment vertical="center"/>
    </xf>
    <xf numFmtId="164" fontId="7" fillId="2" borderId="39" xfId="0" applyNumberFormat="1" applyFont="1" applyFill="1" applyBorder="1" applyAlignment="1">
      <alignment vertical="center"/>
    </xf>
    <xf numFmtId="164" fontId="0" fillId="0" borderId="0" xfId="0" applyNumberFormat="1"/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2" borderId="39" xfId="0" applyNumberFormat="1" applyFont="1" applyFill="1" applyBorder="1" applyAlignment="1">
      <alignment horizontal="center" vertical="center"/>
    </xf>
    <xf numFmtId="4" fontId="7" fillId="2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2" borderId="21" xfId="0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16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2" borderId="15" xfId="0" applyFont="1" applyFill="1" applyBorder="1" applyAlignment="1">
      <alignment vertical="top"/>
    </xf>
    <xf numFmtId="49" fontId="8" fillId="2" borderId="12" xfId="0" applyNumberFormat="1" applyFont="1" applyFill="1" applyBorder="1" applyAlignment="1">
      <alignment vertical="top"/>
    </xf>
    <xf numFmtId="0" fontId="8" fillId="2" borderId="12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vertical="top"/>
    </xf>
    <xf numFmtId="0" fontId="16" fillId="0" borderId="0" xfId="0" applyFont="1" applyAlignment="1">
      <alignment vertical="top"/>
    </xf>
    <xf numFmtId="49" fontId="16" fillId="0" borderId="0" xfId="0" applyNumberFormat="1" applyFont="1" applyAlignment="1">
      <alignment vertical="top"/>
    </xf>
    <xf numFmtId="0" fontId="16" fillId="0" borderId="0" xfId="0" applyFont="1" applyAlignment="1">
      <alignment horizontal="center" vertical="top" shrinkToFit="1"/>
    </xf>
    <xf numFmtId="4" fontId="16" fillId="0" borderId="0" xfId="0" applyNumberFormat="1" applyFont="1" applyAlignment="1">
      <alignment vertical="top" shrinkToFit="1"/>
    </xf>
    <xf numFmtId="4" fontId="16" fillId="3" borderId="0" xfId="0" applyNumberFormat="1" applyFont="1" applyFill="1" applyAlignment="1" applyProtection="1">
      <alignment vertical="top" shrinkToFit="1"/>
      <protection locked="0"/>
    </xf>
    <xf numFmtId="165" fontId="17" fillId="0" borderId="0" xfId="0" applyNumberFormat="1" applyFont="1" applyAlignment="1">
      <alignment horizontal="center" vertical="top" wrapText="1" shrinkToFit="1"/>
    </xf>
    <xf numFmtId="165" fontId="17" fillId="0" borderId="0" xfId="0" applyNumberFormat="1" applyFont="1" applyAlignment="1">
      <alignment vertical="top" wrapText="1" shrinkToFit="1"/>
    </xf>
    <xf numFmtId="0" fontId="8" fillId="2" borderId="29" xfId="0" applyFont="1" applyFill="1" applyBorder="1" applyAlignment="1">
      <alignment vertical="top"/>
    </xf>
    <xf numFmtId="49" fontId="8" fillId="2" borderId="18" xfId="0" applyNumberFormat="1" applyFont="1" applyFill="1" applyBorder="1" applyAlignment="1">
      <alignment vertical="top"/>
    </xf>
    <xf numFmtId="0" fontId="8" fillId="2" borderId="18" xfId="0" applyFont="1" applyFill="1" applyBorder="1" applyAlignment="1">
      <alignment horizontal="center" vertical="top" shrinkToFit="1"/>
    </xf>
    <xf numFmtId="165" fontId="8" fillId="2" borderId="18" xfId="0" applyNumberFormat="1" applyFont="1" applyFill="1" applyBorder="1" applyAlignment="1">
      <alignment vertical="top" shrinkToFit="1"/>
    </xf>
    <xf numFmtId="4" fontId="8" fillId="2" borderId="18" xfId="0" applyNumberFormat="1" applyFont="1" applyFill="1" applyBorder="1" applyAlignment="1">
      <alignment vertical="top" shrinkToFit="1"/>
    </xf>
    <xf numFmtId="4" fontId="8" fillId="2" borderId="40" xfId="0" applyNumberFormat="1" applyFont="1" applyFill="1" applyBorder="1" applyAlignment="1">
      <alignment vertical="top" shrinkToFit="1"/>
    </xf>
    <xf numFmtId="4" fontId="8" fillId="2" borderId="22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5" fontId="16" fillId="0" borderId="42" xfId="0" applyNumberFormat="1" applyFont="1" applyBorder="1" applyAlignment="1">
      <alignment vertical="top" shrinkToFit="1"/>
    </xf>
    <xf numFmtId="4" fontId="16" fillId="3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5" fontId="16" fillId="0" borderId="45" xfId="0" applyNumberFormat="1" applyFont="1" applyBorder="1" applyAlignment="1">
      <alignment vertical="top" shrinkToFit="1"/>
    </xf>
    <xf numFmtId="4" fontId="16" fillId="3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165" fontId="16" fillId="3" borderId="0" xfId="0" applyNumberFormat="1" applyFont="1" applyFill="1" applyAlignment="1" applyProtection="1">
      <alignment vertical="top" shrinkToFit="1"/>
      <protection locked="0"/>
    </xf>
    <xf numFmtId="49" fontId="8" fillId="2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5" fontId="17" fillId="0" borderId="0" xfId="0" quotePrefix="1" applyNumberFormat="1" applyFont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2" borderId="18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>
      <alignment wrapText="1"/>
    </xf>
    <xf numFmtId="0" fontId="0" fillId="2" borderId="19" xfId="0" applyFill="1" applyBorder="1" applyAlignment="1">
      <alignment wrapText="1"/>
    </xf>
    <xf numFmtId="49" fontId="8" fillId="2" borderId="0" xfId="0" applyNumberFormat="1" applyFont="1" applyFill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3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3" borderId="0" xfId="0" applyFont="1" applyFill="1" applyAlignment="1" applyProtection="1">
      <alignment horizontal="left" vertical="center"/>
      <protection locked="0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2" borderId="7" xfId="0" applyNumberFormat="1" applyFont="1" applyFill="1" applyBorder="1" applyAlignment="1">
      <alignment horizontal="right" vertical="center"/>
    </xf>
    <xf numFmtId="2" fontId="12" fillId="2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34" xfId="0" applyNumberFormat="1" applyBorder="1" applyAlignment="1">
      <alignment vertical="center" wrapText="1"/>
    </xf>
    <xf numFmtId="4" fontId="8" fillId="0" borderId="34" xfId="0" applyNumberFormat="1" applyFont="1" applyBorder="1" applyAlignment="1">
      <alignment vertical="center" wrapText="1"/>
    </xf>
    <xf numFmtId="4" fontId="0" fillId="2" borderId="36" xfId="0" applyNumberFormat="1" applyFill="1" applyBorder="1" applyAlignment="1">
      <alignment vertical="center"/>
    </xf>
    <xf numFmtId="4" fontId="0" fillId="2" borderId="37" xfId="0" applyNumberFormat="1" applyFill="1" applyBorder="1" applyAlignment="1">
      <alignment vertical="center"/>
    </xf>
    <xf numFmtId="4" fontId="0" fillId="2" borderId="38" xfId="0" applyNumberFormat="1" applyFill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3" borderId="29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40" xfId="0" applyFill="1" applyBorder="1" applyAlignment="1" applyProtection="1">
      <alignment vertical="top" wrapText="1"/>
      <protection locked="0"/>
    </xf>
    <xf numFmtId="0" fontId="0" fillId="3" borderId="26" xfId="0" applyFill="1" applyBorder="1" applyAlignment="1" applyProtection="1">
      <alignment vertical="top" wrapText="1"/>
      <protection locked="0"/>
    </xf>
    <xf numFmtId="0" fontId="0" fillId="3" borderId="0" xfId="0" applyFill="1" applyAlignment="1" applyProtection="1">
      <alignment vertical="top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27" xfId="0" applyFill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2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4"/>
  <sheetViews>
    <sheetView showGridLines="0" tabSelected="1" topLeftCell="B1" zoomScaleNormal="100" zoomScaleSheetLayoutView="75" workbookViewId="0">
      <selection activeCell="L47" sqref="L47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36</v>
      </c>
      <c r="B1" s="190" t="s">
        <v>4</v>
      </c>
      <c r="C1" s="191"/>
      <c r="D1" s="191"/>
      <c r="E1" s="191"/>
      <c r="F1" s="191"/>
      <c r="G1" s="191"/>
      <c r="H1" s="191"/>
      <c r="I1" s="191"/>
      <c r="J1" s="192"/>
    </row>
    <row r="2" spans="1:15" ht="36" customHeight="1" x14ac:dyDescent="0.25">
      <c r="A2" s="2"/>
      <c r="B2" s="78" t="s">
        <v>24</v>
      </c>
      <c r="C2" s="79"/>
      <c r="D2" s="80" t="s">
        <v>44</v>
      </c>
      <c r="E2" s="199" t="s">
        <v>45</v>
      </c>
      <c r="F2" s="200"/>
      <c r="G2" s="200"/>
      <c r="H2" s="200"/>
      <c r="I2" s="200"/>
      <c r="J2" s="201"/>
      <c r="O2" s="1"/>
    </row>
    <row r="3" spans="1:15" ht="27" customHeight="1" x14ac:dyDescent="0.25">
      <c r="A3" s="2"/>
      <c r="B3" s="81" t="s">
        <v>42</v>
      </c>
      <c r="C3" s="79"/>
      <c r="D3" s="82" t="s">
        <v>41</v>
      </c>
      <c r="E3" s="202" t="s">
        <v>40</v>
      </c>
      <c r="F3" s="203"/>
      <c r="G3" s="203"/>
      <c r="H3" s="203"/>
      <c r="I3" s="203"/>
      <c r="J3" s="204"/>
    </row>
    <row r="4" spans="1:15" ht="23.25" customHeight="1" x14ac:dyDescent="0.25">
      <c r="A4" s="76">
        <v>2155</v>
      </c>
      <c r="B4" s="83" t="s">
        <v>43</v>
      </c>
      <c r="C4" s="84"/>
      <c r="D4" s="85" t="s">
        <v>39</v>
      </c>
      <c r="E4" s="212" t="s">
        <v>40</v>
      </c>
      <c r="F4" s="213"/>
      <c r="G4" s="213"/>
      <c r="H4" s="213"/>
      <c r="I4" s="213"/>
      <c r="J4" s="214"/>
    </row>
    <row r="5" spans="1:15" ht="24" customHeight="1" x14ac:dyDescent="0.25">
      <c r="A5" s="2"/>
      <c r="B5" s="31" t="s">
        <v>23</v>
      </c>
      <c r="D5" s="217"/>
      <c r="E5" s="218"/>
      <c r="F5" s="218"/>
      <c r="G5" s="218"/>
      <c r="H5" s="18" t="s">
        <v>38</v>
      </c>
      <c r="I5" s="86"/>
      <c r="J5" s="8"/>
    </row>
    <row r="6" spans="1:15" ht="15.75" customHeight="1" x14ac:dyDescent="0.25">
      <c r="A6" s="2"/>
      <c r="B6" s="28"/>
      <c r="C6" s="55"/>
      <c r="D6" s="219"/>
      <c r="E6" s="220"/>
      <c r="F6" s="220"/>
      <c r="G6" s="220"/>
      <c r="H6" s="18" t="s">
        <v>34</v>
      </c>
      <c r="I6" s="86"/>
      <c r="J6" s="8"/>
    </row>
    <row r="7" spans="1:15" ht="15.75" customHeight="1" x14ac:dyDescent="0.25">
      <c r="A7" s="2"/>
      <c r="B7" s="29"/>
      <c r="C7" s="56"/>
      <c r="D7" s="77"/>
      <c r="E7" s="221"/>
      <c r="F7" s="222"/>
      <c r="G7" s="222"/>
      <c r="H7" s="24"/>
      <c r="I7" s="23"/>
      <c r="J7" s="34"/>
    </row>
    <row r="8" spans="1:15" ht="24" hidden="1" customHeight="1" x14ac:dyDescent="0.25">
      <c r="A8" s="2"/>
      <c r="B8" s="31" t="s">
        <v>21</v>
      </c>
      <c r="D8" s="51"/>
      <c r="H8" s="18" t="s">
        <v>38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20</v>
      </c>
      <c r="D11" s="206"/>
      <c r="E11" s="206"/>
      <c r="F11" s="206"/>
      <c r="G11" s="206"/>
      <c r="H11" s="18" t="s">
        <v>38</v>
      </c>
      <c r="I11" s="87"/>
      <c r="J11" s="8"/>
    </row>
    <row r="12" spans="1:15" ht="15.75" customHeight="1" x14ac:dyDescent="0.25">
      <c r="A12" s="2"/>
      <c r="B12" s="28"/>
      <c r="C12" s="55"/>
      <c r="D12" s="211"/>
      <c r="E12" s="211"/>
      <c r="F12" s="211"/>
      <c r="G12" s="211"/>
      <c r="H12" s="18" t="s">
        <v>34</v>
      </c>
      <c r="I12" s="87"/>
      <c r="J12" s="8"/>
    </row>
    <row r="13" spans="1:15" ht="15.75" customHeight="1" x14ac:dyDescent="0.25">
      <c r="A13" s="2"/>
      <c r="B13" s="29"/>
      <c r="C13" s="56"/>
      <c r="D13" s="88"/>
      <c r="E13" s="215"/>
      <c r="F13" s="216"/>
      <c r="G13" s="216"/>
      <c r="H13" s="19"/>
      <c r="I13" s="23"/>
      <c r="J13" s="34"/>
    </row>
    <row r="14" spans="1:15" ht="24" customHeight="1" x14ac:dyDescent="0.25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32</v>
      </c>
      <c r="C15" s="61"/>
      <c r="D15" s="54"/>
      <c r="E15" s="205"/>
      <c r="F15" s="205"/>
      <c r="G15" s="207"/>
      <c r="H15" s="207"/>
      <c r="I15" s="207" t="s">
        <v>31</v>
      </c>
      <c r="J15" s="208"/>
    </row>
    <row r="16" spans="1:15" ht="23.25" customHeight="1" x14ac:dyDescent="0.25">
      <c r="A16" s="141" t="s">
        <v>26</v>
      </c>
      <c r="B16" s="38" t="s">
        <v>26</v>
      </c>
      <c r="C16" s="62"/>
      <c r="D16" s="63"/>
      <c r="E16" s="196"/>
      <c r="F16" s="197"/>
      <c r="G16" s="196"/>
      <c r="H16" s="197"/>
      <c r="I16" s="196">
        <v>0</v>
      </c>
      <c r="J16" s="198"/>
    </row>
    <row r="17" spans="1:10" ht="23.25" customHeight="1" x14ac:dyDescent="0.25">
      <c r="A17" s="141" t="s">
        <v>27</v>
      </c>
      <c r="B17" s="38" t="s">
        <v>27</v>
      </c>
      <c r="C17" s="62"/>
      <c r="D17" s="63"/>
      <c r="E17" s="196"/>
      <c r="F17" s="197"/>
      <c r="G17" s="196"/>
      <c r="H17" s="197"/>
      <c r="I17" s="196">
        <v>0</v>
      </c>
      <c r="J17" s="198"/>
    </row>
    <row r="18" spans="1:10" ht="23.25" customHeight="1" x14ac:dyDescent="0.25">
      <c r="A18" s="141" t="s">
        <v>28</v>
      </c>
      <c r="B18" s="38" t="s">
        <v>28</v>
      </c>
      <c r="C18" s="62"/>
      <c r="D18" s="63"/>
      <c r="E18" s="196"/>
      <c r="F18" s="197"/>
      <c r="G18" s="196"/>
      <c r="H18" s="197"/>
      <c r="I18" s="196">
        <f>SUMIF(F49:F60,A18,I49:I60)</f>
        <v>0</v>
      </c>
      <c r="J18" s="198"/>
    </row>
    <row r="19" spans="1:10" ht="23.25" customHeight="1" x14ac:dyDescent="0.25">
      <c r="A19" s="141" t="s">
        <v>75</v>
      </c>
      <c r="B19" s="38" t="s">
        <v>29</v>
      </c>
      <c r="C19" s="62"/>
      <c r="D19" s="63"/>
      <c r="E19" s="196"/>
      <c r="F19" s="197"/>
      <c r="G19" s="196"/>
      <c r="H19" s="197"/>
      <c r="I19" s="196">
        <f>SUMIF(F49:F60,A19,I49:I60)</f>
        <v>0</v>
      </c>
      <c r="J19" s="198"/>
    </row>
    <row r="20" spans="1:10" ht="23.25" customHeight="1" x14ac:dyDescent="0.25">
      <c r="A20" s="141" t="s">
        <v>74</v>
      </c>
      <c r="B20" s="38" t="s">
        <v>30</v>
      </c>
      <c r="C20" s="62"/>
      <c r="D20" s="63"/>
      <c r="E20" s="196"/>
      <c r="F20" s="197"/>
      <c r="G20" s="196"/>
      <c r="H20" s="197"/>
      <c r="I20" s="196">
        <v>0</v>
      </c>
      <c r="J20" s="198"/>
    </row>
    <row r="21" spans="1:10" ht="23.25" customHeight="1" x14ac:dyDescent="0.25">
      <c r="A21" s="2"/>
      <c r="B21" s="48" t="s">
        <v>31</v>
      </c>
      <c r="C21" s="64"/>
      <c r="D21" s="65"/>
      <c r="E21" s="209"/>
      <c r="F21" s="210"/>
      <c r="G21" s="209"/>
      <c r="H21" s="210"/>
      <c r="I21" s="209">
        <v>0</v>
      </c>
      <c r="J21" s="228"/>
    </row>
    <row r="22" spans="1:10" ht="33" customHeight="1" x14ac:dyDescent="0.25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>
        <f>ZakladDPHSni*SazbaDPH1/100</f>
        <v>0</v>
      </c>
      <c r="B23" s="38" t="s">
        <v>13</v>
      </c>
      <c r="C23" s="62"/>
      <c r="D23" s="63"/>
      <c r="E23" s="67">
        <v>12</v>
      </c>
      <c r="F23" s="39" t="s">
        <v>0</v>
      </c>
      <c r="G23" s="226">
        <v>0</v>
      </c>
      <c r="H23" s="227"/>
      <c r="I23" s="227"/>
      <c r="J23" s="40" t="str">
        <f t="shared" ref="J23:J28" si="0">Mena</f>
        <v>CZK</v>
      </c>
    </row>
    <row r="24" spans="1:10" ht="23.25" customHeight="1" x14ac:dyDescent="0.25">
      <c r="A24" s="2">
        <f>(A23-INT(A23))*100</f>
        <v>0</v>
      </c>
      <c r="B24" s="38" t="s">
        <v>14</v>
      </c>
      <c r="C24" s="62"/>
      <c r="D24" s="63"/>
      <c r="E24" s="67">
        <f>SazbaDPH1</f>
        <v>12</v>
      </c>
      <c r="F24" s="39" t="s">
        <v>0</v>
      </c>
      <c r="G24" s="224">
        <v>0</v>
      </c>
      <c r="H24" s="225"/>
      <c r="I24" s="225"/>
      <c r="J24" s="40" t="str">
        <f t="shared" si="0"/>
        <v>CZK</v>
      </c>
    </row>
    <row r="25" spans="1:10" ht="23.25" customHeight="1" x14ac:dyDescent="0.25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226">
        <v>0</v>
      </c>
      <c r="H25" s="227"/>
      <c r="I25" s="227"/>
      <c r="J25" s="40" t="str">
        <f t="shared" si="0"/>
        <v>CZK</v>
      </c>
    </row>
    <row r="26" spans="1:10" ht="23.25" customHeight="1" x14ac:dyDescent="0.25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193">
        <f>A25</f>
        <v>0</v>
      </c>
      <c r="H26" s="194"/>
      <c r="I26" s="194"/>
      <c r="J26" s="37" t="str">
        <f t="shared" si="0"/>
        <v>CZK</v>
      </c>
    </row>
    <row r="27" spans="1:10" ht="23.25" customHeight="1" thickBot="1" x14ac:dyDescent="0.3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195">
        <f>CenaCelkem-(ZakladDPHSni+DPHSni+ZakladDPHZakl+DPHZakl)</f>
        <v>0</v>
      </c>
      <c r="H27" s="195"/>
      <c r="I27" s="195"/>
      <c r="J27" s="41" t="str">
        <f t="shared" si="0"/>
        <v>CZK</v>
      </c>
    </row>
    <row r="28" spans="1:10" ht="27.75" hidden="1" customHeight="1" thickBot="1" x14ac:dyDescent="0.3">
      <c r="A28" s="2"/>
      <c r="B28" s="114" t="s">
        <v>25</v>
      </c>
      <c r="C28" s="115"/>
      <c r="D28" s="115"/>
      <c r="E28" s="116"/>
      <c r="F28" s="117"/>
      <c r="G28" s="230" t="e">
        <f>ZakladDPHSniVypocet+ZakladDPHZaklVypocet</f>
        <v>#REF!</v>
      </c>
      <c r="H28" s="230"/>
      <c r="I28" s="230"/>
      <c r="J28" s="118" t="str">
        <f t="shared" si="0"/>
        <v>CZK</v>
      </c>
    </row>
    <row r="29" spans="1:10" ht="27.75" customHeight="1" thickBot="1" x14ac:dyDescent="0.3">
      <c r="A29" s="2">
        <f>(A27-INT(A27))*100</f>
        <v>0</v>
      </c>
      <c r="B29" s="114" t="s">
        <v>35</v>
      </c>
      <c r="C29" s="119"/>
      <c r="D29" s="119"/>
      <c r="E29" s="119"/>
      <c r="F29" s="120"/>
      <c r="G29" s="229">
        <f>IF(A29&gt;50, ROUNDUP(A27, 0), ROUNDDOWN(A27, 0))</f>
        <v>0</v>
      </c>
      <c r="H29" s="229"/>
      <c r="I29" s="229"/>
      <c r="J29" s="121" t="s">
        <v>48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231"/>
      <c r="E34" s="232"/>
      <c r="G34" s="233"/>
      <c r="H34" s="234"/>
      <c r="I34" s="234"/>
      <c r="J34" s="25"/>
    </row>
    <row r="35" spans="1:10" ht="12.75" customHeight="1" x14ac:dyDescent="0.25">
      <c r="A35" s="2"/>
      <c r="B35" s="2"/>
      <c r="D35" s="223" t="s">
        <v>2</v>
      </c>
      <c r="E35" s="223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5">
      <c r="B37" s="91" t="s">
        <v>17</v>
      </c>
      <c r="C37" s="92"/>
      <c r="D37" s="92"/>
      <c r="E37" s="92"/>
      <c r="F37" s="93"/>
      <c r="G37" s="93"/>
      <c r="H37" s="93"/>
      <c r="I37" s="93"/>
      <c r="J37" s="94"/>
    </row>
    <row r="38" spans="1:10" ht="25.5" hidden="1" customHeight="1" x14ac:dyDescent="0.25">
      <c r="A38" s="90" t="s">
        <v>37</v>
      </c>
      <c r="B38" s="95" t="s">
        <v>18</v>
      </c>
      <c r="C38" s="96" t="s">
        <v>6</v>
      </c>
      <c r="D38" s="96"/>
      <c r="E38" s="96"/>
      <c r="F38" s="97" t="str">
        <f>B23</f>
        <v>Základ pro sníženou DPH</v>
      </c>
      <c r="G38" s="97" t="str">
        <f>B25</f>
        <v>Základ pro základní DPH</v>
      </c>
      <c r="H38" s="98" t="s">
        <v>19</v>
      </c>
      <c r="I38" s="98" t="s">
        <v>1</v>
      </c>
      <c r="J38" s="99" t="s">
        <v>0</v>
      </c>
    </row>
    <row r="39" spans="1:10" ht="25.5" hidden="1" customHeight="1" x14ac:dyDescent="0.25">
      <c r="A39" s="90">
        <v>1</v>
      </c>
      <c r="B39" s="100" t="s">
        <v>46</v>
      </c>
      <c r="C39" s="235"/>
      <c r="D39" s="235"/>
      <c r="E39" s="235"/>
      <c r="F39" s="101" t="e">
        <f>'01 2406_01 Pol'!#REF!</f>
        <v>#REF!</v>
      </c>
      <c r="G39" s="102" t="e">
        <f>'01 2406_01 Pol'!#REF!</f>
        <v>#REF!</v>
      </c>
      <c r="H39" s="103" t="e">
        <f>(F39*SazbaDPH1/100)+(G39*SazbaDPH2/100)</f>
        <v>#REF!</v>
      </c>
      <c r="I39" s="103" t="e">
        <f>F39+G39+H39</f>
        <v>#REF!</v>
      </c>
      <c r="J39" s="104" t="e">
        <f>IF(CenaCelkemVypocet=0,"",I39/CenaCelkemVypocet*100)</f>
        <v>#REF!</v>
      </c>
    </row>
    <row r="40" spans="1:10" ht="25.5" hidden="1" customHeight="1" x14ac:dyDescent="0.25">
      <c r="A40" s="90">
        <v>2</v>
      </c>
      <c r="B40" s="105" t="s">
        <v>41</v>
      </c>
      <c r="C40" s="236" t="s">
        <v>40</v>
      </c>
      <c r="D40" s="236"/>
      <c r="E40" s="236"/>
      <c r="F40" s="106" t="e">
        <f>'01 2406_01 Pol'!#REF!</f>
        <v>#REF!</v>
      </c>
      <c r="G40" s="107" t="e">
        <f>'01 2406_01 Pol'!#REF!</f>
        <v>#REF!</v>
      </c>
      <c r="H40" s="107" t="e">
        <f>(F40*SazbaDPH1/100)+(G40*SazbaDPH2/100)</f>
        <v>#REF!</v>
      </c>
      <c r="I40" s="107" t="e">
        <f>F40+G40+H40</f>
        <v>#REF!</v>
      </c>
      <c r="J40" s="108" t="e">
        <f>IF(CenaCelkemVypocet=0,"",I40/CenaCelkemVypocet*100)</f>
        <v>#REF!</v>
      </c>
    </row>
    <row r="41" spans="1:10" ht="25.5" hidden="1" customHeight="1" x14ac:dyDescent="0.25">
      <c r="A41" s="90">
        <v>3</v>
      </c>
      <c r="B41" s="109" t="s">
        <v>39</v>
      </c>
      <c r="C41" s="235" t="s">
        <v>40</v>
      </c>
      <c r="D41" s="235"/>
      <c r="E41" s="235"/>
      <c r="F41" s="110" t="e">
        <f>'01 2406_01 Pol'!#REF!</f>
        <v>#REF!</v>
      </c>
      <c r="G41" s="103" t="e">
        <f>'01 2406_01 Pol'!#REF!</f>
        <v>#REF!</v>
      </c>
      <c r="H41" s="103" t="e">
        <f>(F41*SazbaDPH1/100)+(G41*SazbaDPH2/100)</f>
        <v>#REF!</v>
      </c>
      <c r="I41" s="103" t="e">
        <f>F41+G41+H41</f>
        <v>#REF!</v>
      </c>
      <c r="J41" s="104" t="e">
        <f>IF(CenaCelkemVypocet=0,"",I41/CenaCelkemVypocet*100)</f>
        <v>#REF!</v>
      </c>
    </row>
    <row r="42" spans="1:10" ht="25.5" hidden="1" customHeight="1" x14ac:dyDescent="0.25">
      <c r="A42" s="90"/>
      <c r="B42" s="237" t="s">
        <v>47</v>
      </c>
      <c r="C42" s="238"/>
      <c r="D42" s="238"/>
      <c r="E42" s="239"/>
      <c r="F42" s="111" t="e">
        <f>SUMIF(A39:A41,"=1",F39:F41)</f>
        <v>#REF!</v>
      </c>
      <c r="G42" s="112" t="e">
        <f>SUMIF(A39:A41,"=1",G39:G41)</f>
        <v>#REF!</v>
      </c>
      <c r="H42" s="112" t="e">
        <f>SUMIF(A39:A41,"=1",H39:H41)</f>
        <v>#REF!</v>
      </c>
      <c r="I42" s="112" t="e">
        <f>SUMIF(A39:A41,"=1",I39:I41)</f>
        <v>#REF!</v>
      </c>
      <c r="J42" s="113" t="e">
        <f>SUMIF(A39:A41,"=1",J39:J41)</f>
        <v>#REF!</v>
      </c>
    </row>
    <row r="44" spans="1:10" ht="54" customHeight="1" x14ac:dyDescent="0.25">
      <c r="B44" s="242" t="s">
        <v>214</v>
      </c>
      <c r="C44" s="242"/>
      <c r="D44" s="242"/>
      <c r="E44" s="242"/>
      <c r="F44" s="242"/>
      <c r="G44" s="242"/>
      <c r="H44" s="242"/>
      <c r="I44" s="242"/>
      <c r="J44" s="242"/>
    </row>
    <row r="46" spans="1:10" ht="15.6" x14ac:dyDescent="0.3">
      <c r="B46" s="122" t="s">
        <v>49</v>
      </c>
    </row>
    <row r="48" spans="1:10" ht="25.5" customHeight="1" x14ac:dyDescent="0.25">
      <c r="A48" s="124"/>
      <c r="B48" s="127" t="s">
        <v>18</v>
      </c>
      <c r="C48" s="127" t="s">
        <v>6</v>
      </c>
      <c r="D48" s="128"/>
      <c r="E48" s="128"/>
      <c r="F48" s="129" t="s">
        <v>50</v>
      </c>
      <c r="G48" s="129"/>
      <c r="H48" s="129"/>
      <c r="I48" s="129" t="s">
        <v>31</v>
      </c>
      <c r="J48" s="129" t="s">
        <v>0</v>
      </c>
    </row>
    <row r="49" spans="1:10" ht="36.75" customHeight="1" x14ac:dyDescent="0.25">
      <c r="A49" s="125"/>
      <c r="B49" s="130" t="s">
        <v>51</v>
      </c>
      <c r="C49" s="240" t="s">
        <v>52</v>
      </c>
      <c r="D49" s="241"/>
      <c r="E49" s="241"/>
      <c r="F49" s="137" t="s">
        <v>26</v>
      </c>
      <c r="G49" s="138"/>
      <c r="H49" s="138"/>
      <c r="I49" s="138">
        <v>0</v>
      </c>
      <c r="J49" s="134">
        <v>0</v>
      </c>
    </row>
    <row r="50" spans="1:10" ht="36.75" customHeight="1" x14ac:dyDescent="0.25">
      <c r="A50" s="125"/>
      <c r="B50" s="130" t="s">
        <v>53</v>
      </c>
      <c r="C50" s="240" t="s">
        <v>54</v>
      </c>
      <c r="D50" s="241"/>
      <c r="E50" s="241"/>
      <c r="F50" s="137" t="s">
        <v>26</v>
      </c>
      <c r="G50" s="138"/>
      <c r="H50" s="138"/>
      <c r="I50" s="138">
        <v>0</v>
      </c>
      <c r="J50" s="134">
        <v>0</v>
      </c>
    </row>
    <row r="51" spans="1:10" ht="36.75" customHeight="1" x14ac:dyDescent="0.25">
      <c r="A51" s="125"/>
      <c r="B51" s="130" t="s">
        <v>55</v>
      </c>
      <c r="C51" s="240" t="s">
        <v>56</v>
      </c>
      <c r="D51" s="241"/>
      <c r="E51" s="241"/>
      <c r="F51" s="137" t="s">
        <v>26</v>
      </c>
      <c r="G51" s="138"/>
      <c r="H51" s="138"/>
      <c r="I51" s="138">
        <v>0</v>
      </c>
      <c r="J51" s="134">
        <v>0</v>
      </c>
    </row>
    <row r="52" spans="1:10" ht="36.75" customHeight="1" x14ac:dyDescent="0.25">
      <c r="A52" s="125"/>
      <c r="B52" s="130" t="s">
        <v>57</v>
      </c>
      <c r="C52" s="240" t="s">
        <v>58</v>
      </c>
      <c r="D52" s="241"/>
      <c r="E52" s="241"/>
      <c r="F52" s="137" t="s">
        <v>26</v>
      </c>
      <c r="G52" s="138"/>
      <c r="H52" s="138"/>
      <c r="I52" s="138">
        <v>0</v>
      </c>
      <c r="J52" s="134">
        <v>0</v>
      </c>
    </row>
    <row r="53" spans="1:10" ht="36.75" customHeight="1" x14ac:dyDescent="0.25">
      <c r="A53" s="125"/>
      <c r="B53" s="130" t="s">
        <v>59</v>
      </c>
      <c r="C53" s="240" t="s">
        <v>60</v>
      </c>
      <c r="D53" s="241"/>
      <c r="E53" s="241"/>
      <c r="F53" s="137" t="s">
        <v>26</v>
      </c>
      <c r="G53" s="138"/>
      <c r="H53" s="138"/>
      <c r="I53" s="138">
        <v>0</v>
      </c>
      <c r="J53" s="134">
        <v>0</v>
      </c>
    </row>
    <row r="54" spans="1:10" ht="36.75" customHeight="1" x14ac:dyDescent="0.25">
      <c r="A54" s="125"/>
      <c r="B54" s="130" t="s">
        <v>61</v>
      </c>
      <c r="C54" s="240" t="s">
        <v>62</v>
      </c>
      <c r="D54" s="241"/>
      <c r="E54" s="241"/>
      <c r="F54" s="137" t="s">
        <v>26</v>
      </c>
      <c r="G54" s="138"/>
      <c r="H54" s="138"/>
      <c r="I54" s="138">
        <v>0</v>
      </c>
      <c r="J54" s="134">
        <v>0</v>
      </c>
    </row>
    <row r="55" spans="1:10" ht="36.75" customHeight="1" x14ac:dyDescent="0.25">
      <c r="A55" s="125"/>
      <c r="B55" s="130" t="s">
        <v>63</v>
      </c>
      <c r="C55" s="240" t="s">
        <v>64</v>
      </c>
      <c r="D55" s="241"/>
      <c r="E55" s="241"/>
      <c r="F55" s="137" t="s">
        <v>26</v>
      </c>
      <c r="G55" s="138"/>
      <c r="H55" s="138"/>
      <c r="I55" s="138">
        <v>0</v>
      </c>
      <c r="J55" s="134">
        <v>0</v>
      </c>
    </row>
    <row r="56" spans="1:10" ht="36.75" customHeight="1" x14ac:dyDescent="0.25">
      <c r="A56" s="125"/>
      <c r="B56" s="130" t="s">
        <v>65</v>
      </c>
      <c r="C56" s="240" t="s">
        <v>66</v>
      </c>
      <c r="D56" s="241"/>
      <c r="E56" s="241"/>
      <c r="F56" s="137" t="s">
        <v>26</v>
      </c>
      <c r="G56" s="138"/>
      <c r="H56" s="138"/>
      <c r="I56" s="138">
        <v>0</v>
      </c>
      <c r="J56" s="134">
        <v>0</v>
      </c>
    </row>
    <row r="57" spans="1:10" ht="36.75" customHeight="1" x14ac:dyDescent="0.25">
      <c r="A57" s="125"/>
      <c r="B57" s="130" t="s">
        <v>67</v>
      </c>
      <c r="C57" s="240" t="s">
        <v>68</v>
      </c>
      <c r="D57" s="241"/>
      <c r="E57" s="241"/>
      <c r="F57" s="137" t="s">
        <v>26</v>
      </c>
      <c r="G57" s="138"/>
      <c r="H57" s="138"/>
      <c r="I57" s="138">
        <v>0</v>
      </c>
      <c r="J57" s="134">
        <v>0</v>
      </c>
    </row>
    <row r="58" spans="1:10" ht="36.75" customHeight="1" x14ac:dyDescent="0.25">
      <c r="A58" s="125"/>
      <c r="B58" s="130" t="s">
        <v>69</v>
      </c>
      <c r="C58" s="240" t="s">
        <v>70</v>
      </c>
      <c r="D58" s="241"/>
      <c r="E58" s="241"/>
      <c r="F58" s="137" t="s">
        <v>27</v>
      </c>
      <c r="G58" s="138"/>
      <c r="H58" s="138"/>
      <c r="I58" s="138">
        <v>0</v>
      </c>
      <c r="J58" s="134">
        <v>0</v>
      </c>
    </row>
    <row r="59" spans="1:10" ht="36.75" customHeight="1" x14ac:dyDescent="0.25">
      <c r="A59" s="125"/>
      <c r="B59" s="130" t="s">
        <v>71</v>
      </c>
      <c r="C59" s="240" t="s">
        <v>72</v>
      </c>
      <c r="D59" s="241"/>
      <c r="E59" s="241"/>
      <c r="F59" s="137" t="s">
        <v>73</v>
      </c>
      <c r="G59" s="138"/>
      <c r="H59" s="138"/>
      <c r="I59" s="138">
        <v>0</v>
      </c>
      <c r="J59" s="134">
        <v>0</v>
      </c>
    </row>
    <row r="60" spans="1:10" ht="36.75" customHeight="1" x14ac:dyDescent="0.25">
      <c r="A60" s="125"/>
      <c r="B60" s="130" t="s">
        <v>74</v>
      </c>
      <c r="C60" s="240" t="s">
        <v>30</v>
      </c>
      <c r="D60" s="241"/>
      <c r="E60" s="241"/>
      <c r="F60" s="137" t="s">
        <v>74</v>
      </c>
      <c r="G60" s="138"/>
      <c r="H60" s="138"/>
      <c r="I60" s="138">
        <v>0</v>
      </c>
      <c r="J60" s="134">
        <v>0</v>
      </c>
    </row>
    <row r="61" spans="1:10" ht="25.5" customHeight="1" x14ac:dyDescent="0.25">
      <c r="A61" s="126"/>
      <c r="B61" s="131" t="s">
        <v>1</v>
      </c>
      <c r="C61" s="132"/>
      <c r="D61" s="133"/>
      <c r="E61" s="133"/>
      <c r="F61" s="139"/>
      <c r="G61" s="140"/>
      <c r="H61" s="140"/>
      <c r="I61" s="140">
        <f>SUM(I49:I60)</f>
        <v>0</v>
      </c>
      <c r="J61" s="135">
        <f>SUM(J49:J60)</f>
        <v>0</v>
      </c>
    </row>
    <row r="62" spans="1:10" x14ac:dyDescent="0.25">
      <c r="F62" s="89"/>
      <c r="G62" s="89"/>
      <c r="H62" s="89"/>
      <c r="I62" s="89"/>
      <c r="J62" s="136"/>
    </row>
    <row r="63" spans="1:10" x14ac:dyDescent="0.25">
      <c r="F63" s="89"/>
      <c r="G63" s="89"/>
      <c r="H63" s="89"/>
      <c r="I63" s="89"/>
      <c r="J63" s="136"/>
    </row>
    <row r="64" spans="1:10" x14ac:dyDescent="0.25">
      <c r="F64" s="89"/>
      <c r="G64" s="89"/>
      <c r="H64" s="89"/>
      <c r="I64" s="89"/>
      <c r="J64" s="13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8">
    <mergeCell ref="C60:E60"/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B44:J44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3" max="16383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243" t="s">
        <v>7</v>
      </c>
      <c r="B1" s="243"/>
      <c r="C1" s="244"/>
      <c r="D1" s="243"/>
      <c r="E1" s="243"/>
      <c r="F1" s="243"/>
      <c r="G1" s="243"/>
    </row>
    <row r="2" spans="1:7" ht="24.9" customHeight="1" x14ac:dyDescent="0.25">
      <c r="A2" s="50" t="s">
        <v>8</v>
      </c>
      <c r="B2" s="49"/>
      <c r="C2" s="245"/>
      <c r="D2" s="245"/>
      <c r="E2" s="245"/>
      <c r="F2" s="245"/>
      <c r="G2" s="246"/>
    </row>
    <row r="3" spans="1:7" ht="24.9" customHeight="1" x14ac:dyDescent="0.25">
      <c r="A3" s="50" t="s">
        <v>9</v>
      </c>
      <c r="B3" s="49"/>
      <c r="C3" s="245"/>
      <c r="D3" s="245"/>
      <c r="E3" s="245"/>
      <c r="F3" s="245"/>
      <c r="G3" s="246"/>
    </row>
    <row r="4" spans="1:7" ht="24.9" customHeight="1" x14ac:dyDescent="0.25">
      <c r="A4" s="50" t="s">
        <v>10</v>
      </c>
      <c r="B4" s="49"/>
      <c r="C4" s="245"/>
      <c r="D4" s="245"/>
      <c r="E4" s="245"/>
      <c r="F4" s="245"/>
      <c r="G4" s="246"/>
    </row>
    <row r="5" spans="1:7" x14ac:dyDescent="0.25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D0C63-FCAC-4650-9829-469B583C8407}">
  <sheetPr>
    <outlinePr summaryBelow="0"/>
  </sheetPr>
  <dimension ref="A1:R5000"/>
  <sheetViews>
    <sheetView workbookViewId="0">
      <pane ySplit="7" topLeftCell="A8" activePane="bottomLeft" state="frozen"/>
      <selection pane="bottomLeft" activeCell="J99" sqref="J99"/>
    </sheetView>
  </sheetViews>
  <sheetFormatPr defaultRowHeight="13.2" outlineLevelRow="3" x14ac:dyDescent="0.25"/>
  <cols>
    <col min="1" max="1" width="3.44140625" customWidth="1"/>
    <col min="2" max="2" width="12.5546875" style="123" customWidth="1"/>
    <col min="3" max="3" width="38.33203125" style="123" customWidth="1"/>
    <col min="4" max="4" width="4.88671875" customWidth="1"/>
    <col min="5" max="5" width="10.5546875" customWidth="1"/>
    <col min="6" max="6" width="9.88671875" customWidth="1"/>
    <col min="7" max="7" width="12.6640625" customWidth="1"/>
  </cols>
  <sheetData>
    <row r="1" spans="1:18" ht="15.75" customHeight="1" x14ac:dyDescent="0.3">
      <c r="A1" s="259" t="s">
        <v>7</v>
      </c>
      <c r="B1" s="259"/>
      <c r="C1" s="259"/>
      <c r="D1" s="259"/>
      <c r="E1" s="259"/>
      <c r="F1" s="259"/>
      <c r="G1" s="259"/>
    </row>
    <row r="2" spans="1:18" ht="24.9" customHeight="1" x14ac:dyDescent="0.25">
      <c r="A2" s="50" t="s">
        <v>8</v>
      </c>
      <c r="B2" s="49" t="s">
        <v>44</v>
      </c>
      <c r="C2" s="260" t="s">
        <v>45</v>
      </c>
      <c r="D2" s="261"/>
      <c r="E2" s="261"/>
      <c r="F2" s="261"/>
      <c r="G2" s="262"/>
    </row>
    <row r="3" spans="1:18" ht="24.9" customHeight="1" x14ac:dyDescent="0.25">
      <c r="A3" s="50" t="s">
        <v>9</v>
      </c>
      <c r="B3" s="49" t="s">
        <v>41</v>
      </c>
      <c r="C3" s="260" t="s">
        <v>40</v>
      </c>
      <c r="D3" s="261"/>
      <c r="E3" s="261"/>
      <c r="F3" s="261"/>
      <c r="G3" s="262"/>
    </row>
    <row r="4" spans="1:18" ht="24.9" customHeight="1" x14ac:dyDescent="0.25">
      <c r="A4" s="142" t="s">
        <v>10</v>
      </c>
      <c r="B4" s="143" t="s">
        <v>39</v>
      </c>
      <c r="C4" s="263" t="s">
        <v>40</v>
      </c>
      <c r="D4" s="264"/>
      <c r="E4" s="264"/>
      <c r="F4" s="264"/>
      <c r="G4" s="265"/>
    </row>
    <row r="5" spans="1:18" x14ac:dyDescent="0.25">
      <c r="D5" s="10"/>
    </row>
    <row r="6" spans="1:18" x14ac:dyDescent="0.25">
      <c r="A6" s="145" t="s">
        <v>76</v>
      </c>
      <c r="B6" s="147" t="s">
        <v>77</v>
      </c>
      <c r="C6" s="147" t="s">
        <v>78</v>
      </c>
      <c r="D6" s="146" t="s">
        <v>79</v>
      </c>
      <c r="E6" s="145" t="s">
        <v>80</v>
      </c>
      <c r="F6" s="144" t="s">
        <v>81</v>
      </c>
      <c r="G6" s="145" t="s">
        <v>31</v>
      </c>
    </row>
    <row r="7" spans="1:18" hidden="1" x14ac:dyDescent="0.25">
      <c r="A7" s="3"/>
      <c r="B7" s="4"/>
      <c r="C7" s="4"/>
      <c r="D7" s="6"/>
      <c r="E7" s="149"/>
      <c r="F7" s="150"/>
      <c r="G7" s="150"/>
    </row>
    <row r="8" spans="1:18" x14ac:dyDescent="0.25">
      <c r="A8" s="162" t="s">
        <v>82</v>
      </c>
      <c r="B8" s="163" t="s">
        <v>51</v>
      </c>
      <c r="C8" s="182" t="s">
        <v>52</v>
      </c>
      <c r="D8" s="164"/>
      <c r="E8" s="165"/>
      <c r="F8" s="166"/>
      <c r="G8" s="167">
        <v>0</v>
      </c>
    </row>
    <row r="9" spans="1:18" outlineLevel="1" x14ac:dyDescent="0.25">
      <c r="A9" s="169">
        <v>1</v>
      </c>
      <c r="B9" s="170" t="s">
        <v>83</v>
      </c>
      <c r="C9" s="183" t="s">
        <v>84</v>
      </c>
      <c r="D9" s="171" t="s">
        <v>85</v>
      </c>
      <c r="E9" s="172">
        <v>32</v>
      </c>
      <c r="F9" s="173"/>
      <c r="G9" s="174">
        <f>ROUND(E9*F9,2)</f>
        <v>0</v>
      </c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</row>
    <row r="10" spans="1:18" outlineLevel="2" x14ac:dyDescent="0.25">
      <c r="A10" s="155"/>
      <c r="B10" s="156"/>
      <c r="C10" s="184" t="s">
        <v>86</v>
      </c>
      <c r="D10" s="160"/>
      <c r="E10" s="161">
        <v>32</v>
      </c>
      <c r="F10" s="158"/>
      <c r="G10" s="15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</row>
    <row r="11" spans="1:18" outlineLevel="1" x14ac:dyDescent="0.25">
      <c r="A11" s="169">
        <v>2</v>
      </c>
      <c r="B11" s="170" t="s">
        <v>87</v>
      </c>
      <c r="C11" s="183" t="s">
        <v>88</v>
      </c>
      <c r="D11" s="171" t="s">
        <v>85</v>
      </c>
      <c r="E11" s="172">
        <v>267</v>
      </c>
      <c r="F11" s="173"/>
      <c r="G11" s="174">
        <f>ROUND(E11*F11,2)</f>
        <v>0</v>
      </c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</row>
    <row r="12" spans="1:18" outlineLevel="2" x14ac:dyDescent="0.25">
      <c r="A12" s="155"/>
      <c r="B12" s="156"/>
      <c r="C12" s="184" t="s">
        <v>89</v>
      </c>
      <c r="D12" s="160"/>
      <c r="E12" s="161">
        <v>267</v>
      </c>
      <c r="F12" s="158"/>
      <c r="G12" s="15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</row>
    <row r="13" spans="1:18" outlineLevel="1" x14ac:dyDescent="0.25">
      <c r="A13" s="169">
        <v>3</v>
      </c>
      <c r="B13" s="170" t="s">
        <v>90</v>
      </c>
      <c r="C13" s="183" t="s">
        <v>91</v>
      </c>
      <c r="D13" s="171" t="s">
        <v>92</v>
      </c>
      <c r="E13" s="172">
        <v>110.5</v>
      </c>
      <c r="F13" s="173"/>
      <c r="G13" s="174">
        <f>ROUND(E13*F13,2)</f>
        <v>0</v>
      </c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</row>
    <row r="14" spans="1:18" outlineLevel="2" x14ac:dyDescent="0.25">
      <c r="A14" s="155"/>
      <c r="B14" s="156"/>
      <c r="C14" s="184" t="s">
        <v>93</v>
      </c>
      <c r="D14" s="160"/>
      <c r="E14" s="161">
        <v>110.5</v>
      </c>
      <c r="F14" s="158"/>
      <c r="G14" s="15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</row>
    <row r="15" spans="1:18" outlineLevel="1" x14ac:dyDescent="0.25">
      <c r="A15" s="169">
        <v>4</v>
      </c>
      <c r="B15" s="170" t="s">
        <v>94</v>
      </c>
      <c r="C15" s="183" t="s">
        <v>95</v>
      </c>
      <c r="D15" s="171" t="s">
        <v>96</v>
      </c>
      <c r="E15" s="172">
        <v>197.56</v>
      </c>
      <c r="F15" s="173"/>
      <c r="G15" s="174">
        <f>ROUND(E15*F15,2)</f>
        <v>0</v>
      </c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</row>
    <row r="16" spans="1:18" outlineLevel="2" x14ac:dyDescent="0.25">
      <c r="A16" s="155"/>
      <c r="B16" s="156"/>
      <c r="C16" s="184" t="s">
        <v>97</v>
      </c>
      <c r="D16" s="160"/>
      <c r="E16" s="161">
        <v>181.56</v>
      </c>
      <c r="F16" s="158"/>
      <c r="G16" s="15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</row>
    <row r="17" spans="1:18" outlineLevel="3" x14ac:dyDescent="0.25">
      <c r="A17" s="155"/>
      <c r="B17" s="156"/>
      <c r="C17" s="184" t="s">
        <v>98</v>
      </c>
      <c r="D17" s="160"/>
      <c r="E17" s="161">
        <v>16</v>
      </c>
      <c r="F17" s="158"/>
      <c r="G17" s="15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</row>
    <row r="18" spans="1:18" outlineLevel="1" x14ac:dyDescent="0.25">
      <c r="A18" s="169">
        <v>5</v>
      </c>
      <c r="B18" s="170" t="s">
        <v>99</v>
      </c>
      <c r="C18" s="183" t="s">
        <v>100</v>
      </c>
      <c r="D18" s="171" t="s">
        <v>96</v>
      </c>
      <c r="E18" s="172">
        <v>197.56</v>
      </c>
      <c r="F18" s="173"/>
      <c r="G18" s="174">
        <f>ROUND(E18*F18,2)</f>
        <v>0</v>
      </c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</row>
    <row r="19" spans="1:18" outlineLevel="2" x14ac:dyDescent="0.25">
      <c r="A19" s="155"/>
      <c r="B19" s="156"/>
      <c r="C19" s="184" t="s">
        <v>101</v>
      </c>
      <c r="D19" s="160"/>
      <c r="E19" s="161">
        <v>197.56</v>
      </c>
      <c r="F19" s="158"/>
      <c r="G19" s="15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</row>
    <row r="20" spans="1:18" outlineLevel="1" x14ac:dyDescent="0.25">
      <c r="A20" s="169">
        <v>6</v>
      </c>
      <c r="B20" s="170" t="s">
        <v>102</v>
      </c>
      <c r="C20" s="183" t="s">
        <v>103</v>
      </c>
      <c r="D20" s="171" t="s">
        <v>96</v>
      </c>
      <c r="E20" s="172">
        <v>0.25</v>
      </c>
      <c r="F20" s="173"/>
      <c r="G20" s="174">
        <f>ROUND(E20*F20,2)</f>
        <v>0</v>
      </c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</row>
    <row r="21" spans="1:18" outlineLevel="2" x14ac:dyDescent="0.25">
      <c r="A21" s="155"/>
      <c r="B21" s="156"/>
      <c r="C21" s="184" t="s">
        <v>104</v>
      </c>
      <c r="D21" s="160"/>
      <c r="E21" s="161">
        <v>0.25</v>
      </c>
      <c r="F21" s="158"/>
      <c r="G21" s="15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</row>
    <row r="22" spans="1:18" outlineLevel="1" x14ac:dyDescent="0.25">
      <c r="A22" s="169">
        <v>7</v>
      </c>
      <c r="B22" s="170" t="s">
        <v>105</v>
      </c>
      <c r="C22" s="183" t="s">
        <v>106</v>
      </c>
      <c r="D22" s="171" t="s">
        <v>96</v>
      </c>
      <c r="E22" s="172">
        <v>0.25</v>
      </c>
      <c r="F22" s="173"/>
      <c r="G22" s="174">
        <f>ROUND(E22*F22,2)</f>
        <v>0</v>
      </c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</row>
    <row r="23" spans="1:18" outlineLevel="2" x14ac:dyDescent="0.25">
      <c r="A23" s="155"/>
      <c r="B23" s="156"/>
      <c r="C23" s="184" t="s">
        <v>107</v>
      </c>
      <c r="D23" s="160"/>
      <c r="E23" s="161">
        <v>0.25</v>
      </c>
      <c r="F23" s="158"/>
      <c r="G23" s="15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</row>
    <row r="24" spans="1:18" outlineLevel="1" x14ac:dyDescent="0.25">
      <c r="A24" s="169">
        <v>8</v>
      </c>
      <c r="B24" s="170" t="s">
        <v>108</v>
      </c>
      <c r="C24" s="183" t="s">
        <v>109</v>
      </c>
      <c r="D24" s="171" t="s">
        <v>96</v>
      </c>
      <c r="E24" s="172">
        <v>197.81</v>
      </c>
      <c r="F24" s="173"/>
      <c r="G24" s="174">
        <f>ROUND(E24*F24,2)</f>
        <v>0</v>
      </c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</row>
    <row r="25" spans="1:18" outlineLevel="2" x14ac:dyDescent="0.25">
      <c r="A25" s="155"/>
      <c r="B25" s="156"/>
      <c r="C25" s="184" t="s">
        <v>101</v>
      </c>
      <c r="D25" s="160"/>
      <c r="E25" s="161">
        <v>197.56</v>
      </c>
      <c r="F25" s="158"/>
      <c r="G25" s="15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</row>
    <row r="26" spans="1:18" outlineLevel="3" x14ac:dyDescent="0.25">
      <c r="A26" s="155"/>
      <c r="B26" s="156"/>
      <c r="C26" s="184" t="s">
        <v>107</v>
      </c>
      <c r="D26" s="160"/>
      <c r="E26" s="161">
        <v>0.25</v>
      </c>
      <c r="F26" s="158"/>
      <c r="G26" s="15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</row>
    <row r="27" spans="1:18" outlineLevel="1" x14ac:dyDescent="0.25">
      <c r="A27" s="169">
        <v>9</v>
      </c>
      <c r="B27" s="170" t="s">
        <v>110</v>
      </c>
      <c r="C27" s="183" t="s">
        <v>111</v>
      </c>
      <c r="D27" s="171" t="s">
        <v>96</v>
      </c>
      <c r="E27" s="172">
        <v>13.35</v>
      </c>
      <c r="F27" s="173"/>
      <c r="G27" s="174">
        <f>ROUND(E27*F27,2)</f>
        <v>0</v>
      </c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</row>
    <row r="28" spans="1:18" outlineLevel="2" x14ac:dyDescent="0.25">
      <c r="A28" s="155"/>
      <c r="B28" s="156"/>
      <c r="C28" s="184" t="s">
        <v>112</v>
      </c>
      <c r="D28" s="160"/>
      <c r="E28" s="161">
        <v>3.75</v>
      </c>
      <c r="F28" s="158"/>
      <c r="G28" s="15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</row>
    <row r="29" spans="1:18" outlineLevel="3" x14ac:dyDescent="0.25">
      <c r="A29" s="155"/>
      <c r="B29" s="156"/>
      <c r="C29" s="184" t="s">
        <v>113</v>
      </c>
      <c r="D29" s="160"/>
      <c r="E29" s="161">
        <v>9.6</v>
      </c>
      <c r="F29" s="158"/>
      <c r="G29" s="15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</row>
    <row r="30" spans="1:18" ht="20.399999999999999" outlineLevel="1" x14ac:dyDescent="0.25">
      <c r="A30" s="169">
        <v>10</v>
      </c>
      <c r="B30" s="170" t="s">
        <v>114</v>
      </c>
      <c r="C30" s="183" t="s">
        <v>115</v>
      </c>
      <c r="D30" s="171" t="s">
        <v>96</v>
      </c>
      <c r="E30" s="172">
        <v>2.25</v>
      </c>
      <c r="F30" s="173"/>
      <c r="G30" s="174">
        <f>ROUND(E30*F30,2)</f>
        <v>0</v>
      </c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</row>
    <row r="31" spans="1:18" outlineLevel="2" x14ac:dyDescent="0.25">
      <c r="A31" s="155"/>
      <c r="B31" s="156"/>
      <c r="C31" s="184" t="s">
        <v>116</v>
      </c>
      <c r="D31" s="160"/>
      <c r="E31" s="161">
        <v>2.25</v>
      </c>
      <c r="F31" s="158"/>
      <c r="G31" s="15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</row>
    <row r="32" spans="1:18" outlineLevel="1" x14ac:dyDescent="0.25">
      <c r="A32" s="169">
        <v>11</v>
      </c>
      <c r="B32" s="170" t="s">
        <v>117</v>
      </c>
      <c r="C32" s="183" t="s">
        <v>118</v>
      </c>
      <c r="D32" s="171" t="s">
        <v>85</v>
      </c>
      <c r="E32" s="172">
        <v>267</v>
      </c>
      <c r="F32" s="173"/>
      <c r="G32" s="174">
        <f>ROUND(E32*F32,2)</f>
        <v>0</v>
      </c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</row>
    <row r="33" spans="1:18" outlineLevel="2" x14ac:dyDescent="0.25">
      <c r="A33" s="155"/>
      <c r="B33" s="156"/>
      <c r="C33" s="184" t="s">
        <v>89</v>
      </c>
      <c r="D33" s="160"/>
      <c r="E33" s="161">
        <v>267</v>
      </c>
      <c r="F33" s="158"/>
      <c r="G33" s="15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</row>
    <row r="34" spans="1:18" outlineLevel="1" x14ac:dyDescent="0.25">
      <c r="A34" s="169">
        <v>12</v>
      </c>
      <c r="B34" s="170" t="s">
        <v>119</v>
      </c>
      <c r="C34" s="183" t="s">
        <v>120</v>
      </c>
      <c r="D34" s="171" t="s">
        <v>85</v>
      </c>
      <c r="E34" s="172">
        <v>67</v>
      </c>
      <c r="F34" s="173"/>
      <c r="G34" s="174">
        <f>ROUND(E34*F34,2)</f>
        <v>0</v>
      </c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</row>
    <row r="35" spans="1:18" outlineLevel="2" x14ac:dyDescent="0.25">
      <c r="A35" s="155"/>
      <c r="B35" s="156"/>
      <c r="C35" s="184" t="s">
        <v>121</v>
      </c>
      <c r="D35" s="160"/>
      <c r="E35" s="161">
        <v>67</v>
      </c>
      <c r="F35" s="158"/>
      <c r="G35" s="15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</row>
    <row r="36" spans="1:18" outlineLevel="1" x14ac:dyDescent="0.25">
      <c r="A36" s="169">
        <v>13</v>
      </c>
      <c r="B36" s="170" t="s">
        <v>122</v>
      </c>
      <c r="C36" s="183" t="s">
        <v>123</v>
      </c>
      <c r="D36" s="171" t="s">
        <v>85</v>
      </c>
      <c r="E36" s="172">
        <v>67</v>
      </c>
      <c r="F36" s="173"/>
      <c r="G36" s="174">
        <f>ROUND(E36*F36,2)</f>
        <v>0</v>
      </c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outlineLevel="2" x14ac:dyDescent="0.25">
      <c r="A37" s="155"/>
      <c r="B37" s="156"/>
      <c r="C37" s="184" t="s">
        <v>121</v>
      </c>
      <c r="D37" s="160"/>
      <c r="E37" s="161">
        <v>67</v>
      </c>
      <c r="F37" s="158"/>
      <c r="G37" s="15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</row>
    <row r="38" spans="1:18" ht="20.399999999999999" outlineLevel="1" x14ac:dyDescent="0.25">
      <c r="A38" s="169">
        <v>14</v>
      </c>
      <c r="B38" s="170" t="s">
        <v>124</v>
      </c>
      <c r="C38" s="183" t="s">
        <v>125</v>
      </c>
      <c r="D38" s="171" t="s">
        <v>96</v>
      </c>
      <c r="E38" s="172">
        <v>197.81</v>
      </c>
      <c r="F38" s="173"/>
      <c r="G38" s="174">
        <f>ROUND(E38*F38,2)</f>
        <v>0</v>
      </c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outlineLevel="2" x14ac:dyDescent="0.25">
      <c r="A39" s="155"/>
      <c r="B39" s="156"/>
      <c r="C39" s="184" t="s">
        <v>101</v>
      </c>
      <c r="D39" s="160"/>
      <c r="E39" s="161">
        <v>197.56</v>
      </c>
      <c r="F39" s="158"/>
      <c r="G39" s="15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outlineLevel="3" x14ac:dyDescent="0.25">
      <c r="A40" s="155"/>
      <c r="B40" s="156"/>
      <c r="C40" s="184" t="s">
        <v>107</v>
      </c>
      <c r="D40" s="160"/>
      <c r="E40" s="161">
        <v>0.25</v>
      </c>
      <c r="F40" s="158"/>
      <c r="G40" s="15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</row>
    <row r="41" spans="1:18" outlineLevel="1" x14ac:dyDescent="0.25">
      <c r="A41" s="169">
        <v>15</v>
      </c>
      <c r="B41" s="170" t="s">
        <v>126</v>
      </c>
      <c r="C41" s="183" t="s">
        <v>127</v>
      </c>
      <c r="D41" s="171" t="s">
        <v>85</v>
      </c>
      <c r="E41" s="172">
        <v>67</v>
      </c>
      <c r="F41" s="173"/>
      <c r="G41" s="174">
        <f>ROUND(E41*F41,2)</f>
        <v>0</v>
      </c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</row>
    <row r="42" spans="1:18" outlineLevel="2" x14ac:dyDescent="0.25">
      <c r="A42" s="155"/>
      <c r="B42" s="156"/>
      <c r="C42" s="184" t="s">
        <v>128</v>
      </c>
      <c r="D42" s="160"/>
      <c r="E42" s="161">
        <v>67</v>
      </c>
      <c r="F42" s="158"/>
      <c r="G42" s="15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</row>
    <row r="43" spans="1:18" outlineLevel="1" x14ac:dyDescent="0.25">
      <c r="A43" s="169">
        <v>16</v>
      </c>
      <c r="B43" s="170" t="s">
        <v>129</v>
      </c>
      <c r="C43" s="183" t="s">
        <v>130</v>
      </c>
      <c r="D43" s="171" t="s">
        <v>131</v>
      </c>
      <c r="E43" s="172">
        <v>7.125</v>
      </c>
      <c r="F43" s="173"/>
      <c r="G43" s="174">
        <f>ROUND(E43*F43,2)</f>
        <v>0</v>
      </c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</row>
    <row r="44" spans="1:18" outlineLevel="2" x14ac:dyDescent="0.25">
      <c r="A44" s="155"/>
      <c r="B44" s="156"/>
      <c r="C44" s="184" t="s">
        <v>132</v>
      </c>
      <c r="D44" s="160"/>
      <c r="E44" s="161">
        <v>7.125</v>
      </c>
      <c r="F44" s="158"/>
      <c r="G44" s="15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</row>
    <row r="45" spans="1:18" x14ac:dyDescent="0.25">
      <c r="A45" s="162" t="s">
        <v>82</v>
      </c>
      <c r="B45" s="163" t="s">
        <v>53</v>
      </c>
      <c r="C45" s="182" t="s">
        <v>54</v>
      </c>
      <c r="D45" s="164"/>
      <c r="E45" s="165"/>
      <c r="F45" s="166"/>
      <c r="G45" s="167">
        <v>0</v>
      </c>
    </row>
    <row r="46" spans="1:18" outlineLevel="1" x14ac:dyDescent="0.25">
      <c r="A46" s="169">
        <v>17</v>
      </c>
      <c r="B46" s="170" t="s">
        <v>133</v>
      </c>
      <c r="C46" s="183" t="s">
        <v>134</v>
      </c>
      <c r="D46" s="171" t="s">
        <v>85</v>
      </c>
      <c r="E46" s="172">
        <v>75</v>
      </c>
      <c r="F46" s="173"/>
      <c r="G46" s="174">
        <f>ROUND(E46*F46,2)</f>
        <v>0</v>
      </c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</row>
    <row r="47" spans="1:18" outlineLevel="2" x14ac:dyDescent="0.25">
      <c r="A47" s="155"/>
      <c r="B47" s="156"/>
      <c r="C47" s="184" t="s">
        <v>135</v>
      </c>
      <c r="D47" s="160"/>
      <c r="E47" s="161">
        <v>75</v>
      </c>
      <c r="F47" s="158"/>
      <c r="G47" s="15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</row>
    <row r="48" spans="1:18" outlineLevel="1" x14ac:dyDescent="0.25">
      <c r="A48" s="169">
        <v>18</v>
      </c>
      <c r="B48" s="170" t="s">
        <v>136</v>
      </c>
      <c r="C48" s="183" t="s">
        <v>137</v>
      </c>
      <c r="D48" s="171" t="s">
        <v>85</v>
      </c>
      <c r="E48" s="172">
        <v>90</v>
      </c>
      <c r="F48" s="173"/>
      <c r="G48" s="174">
        <f>ROUND(E48*F48,2)</f>
        <v>0</v>
      </c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</row>
    <row r="49" spans="1:18" outlineLevel="2" x14ac:dyDescent="0.25">
      <c r="A49" s="155"/>
      <c r="B49" s="156"/>
      <c r="C49" s="184" t="s">
        <v>138</v>
      </c>
      <c r="D49" s="160"/>
      <c r="E49" s="161">
        <v>90</v>
      </c>
      <c r="F49" s="158"/>
      <c r="G49" s="15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</row>
    <row r="50" spans="1:18" x14ac:dyDescent="0.25">
      <c r="A50" s="162" t="s">
        <v>82</v>
      </c>
      <c r="B50" s="163" t="s">
        <v>55</v>
      </c>
      <c r="C50" s="182" t="s">
        <v>56</v>
      </c>
      <c r="D50" s="164"/>
      <c r="E50" s="165"/>
      <c r="F50" s="166"/>
      <c r="G50" s="167">
        <v>0</v>
      </c>
    </row>
    <row r="51" spans="1:18" ht="20.399999999999999" outlineLevel="1" x14ac:dyDescent="0.25">
      <c r="A51" s="169">
        <v>19</v>
      </c>
      <c r="B51" s="170" t="s">
        <v>139</v>
      </c>
      <c r="C51" s="183" t="s">
        <v>140</v>
      </c>
      <c r="D51" s="171" t="s">
        <v>96</v>
      </c>
      <c r="E51" s="172">
        <v>1.5</v>
      </c>
      <c r="F51" s="173"/>
      <c r="G51" s="174">
        <f>ROUND(E51*F51,2)</f>
        <v>0</v>
      </c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</row>
    <row r="52" spans="1:18" outlineLevel="2" x14ac:dyDescent="0.25">
      <c r="A52" s="155"/>
      <c r="B52" s="156"/>
      <c r="C52" s="184" t="s">
        <v>141</v>
      </c>
      <c r="D52" s="160"/>
      <c r="E52" s="161">
        <v>1.5</v>
      </c>
      <c r="F52" s="158"/>
      <c r="G52" s="15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</row>
    <row r="53" spans="1:18" x14ac:dyDescent="0.25">
      <c r="A53" s="162" t="s">
        <v>82</v>
      </c>
      <c r="B53" s="163" t="s">
        <v>57</v>
      </c>
      <c r="C53" s="182" t="s">
        <v>58</v>
      </c>
      <c r="D53" s="164"/>
      <c r="E53" s="165"/>
      <c r="F53" s="166"/>
      <c r="G53" s="167">
        <v>0</v>
      </c>
    </row>
    <row r="54" spans="1:18" outlineLevel="1" x14ac:dyDescent="0.25">
      <c r="A54" s="169">
        <v>20</v>
      </c>
      <c r="B54" s="170" t="s">
        <v>142</v>
      </c>
      <c r="C54" s="183" t="s">
        <v>143</v>
      </c>
      <c r="D54" s="171" t="s">
        <v>85</v>
      </c>
      <c r="E54" s="172">
        <v>801</v>
      </c>
      <c r="F54" s="173"/>
      <c r="G54" s="174">
        <f>ROUND(E54*F54,2)</f>
        <v>0</v>
      </c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</row>
    <row r="55" spans="1:18" outlineLevel="2" x14ac:dyDescent="0.25">
      <c r="A55" s="155"/>
      <c r="B55" s="156"/>
      <c r="C55" s="184" t="s">
        <v>144</v>
      </c>
      <c r="D55" s="160"/>
      <c r="E55" s="161">
        <v>534</v>
      </c>
      <c r="F55" s="158"/>
      <c r="G55" s="15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</row>
    <row r="56" spans="1:18" outlineLevel="3" x14ac:dyDescent="0.25">
      <c r="A56" s="155"/>
      <c r="B56" s="156"/>
      <c r="C56" s="184" t="s">
        <v>89</v>
      </c>
      <c r="D56" s="160"/>
      <c r="E56" s="161">
        <v>267</v>
      </c>
      <c r="F56" s="158"/>
      <c r="G56" s="15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</row>
    <row r="57" spans="1:18" outlineLevel="1" x14ac:dyDescent="0.25">
      <c r="A57" s="169">
        <v>21</v>
      </c>
      <c r="B57" s="170" t="s">
        <v>145</v>
      </c>
      <c r="C57" s="183" t="s">
        <v>146</v>
      </c>
      <c r="D57" s="171" t="s">
        <v>85</v>
      </c>
      <c r="E57" s="172">
        <v>299</v>
      </c>
      <c r="F57" s="173"/>
      <c r="G57" s="174">
        <f>ROUND(E57*F57,2)</f>
        <v>0</v>
      </c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</row>
    <row r="58" spans="1:18" outlineLevel="2" x14ac:dyDescent="0.25">
      <c r="A58" s="155"/>
      <c r="B58" s="156"/>
      <c r="C58" s="184" t="s">
        <v>147</v>
      </c>
      <c r="D58" s="160"/>
      <c r="E58" s="161">
        <v>267</v>
      </c>
      <c r="F58" s="158"/>
      <c r="G58" s="15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</row>
    <row r="59" spans="1:18" outlineLevel="3" x14ac:dyDescent="0.25">
      <c r="A59" s="155"/>
      <c r="B59" s="156"/>
      <c r="C59" s="184" t="s">
        <v>148</v>
      </c>
      <c r="D59" s="160"/>
      <c r="E59" s="161">
        <v>32</v>
      </c>
      <c r="F59" s="158"/>
      <c r="G59" s="15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</row>
    <row r="60" spans="1:18" outlineLevel="1" x14ac:dyDescent="0.25">
      <c r="A60" s="169">
        <v>22</v>
      </c>
      <c r="B60" s="170" t="s">
        <v>149</v>
      </c>
      <c r="C60" s="183" t="s">
        <v>150</v>
      </c>
      <c r="D60" s="171" t="s">
        <v>85</v>
      </c>
      <c r="E60" s="172">
        <v>267</v>
      </c>
      <c r="F60" s="173"/>
      <c r="G60" s="174">
        <f>ROUND(E60*F60,2)</f>
        <v>0</v>
      </c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</row>
    <row r="61" spans="1:18" outlineLevel="2" x14ac:dyDescent="0.25">
      <c r="A61" s="155"/>
      <c r="B61" s="156"/>
      <c r="C61" s="184" t="s">
        <v>151</v>
      </c>
      <c r="D61" s="160"/>
      <c r="E61" s="161">
        <v>267</v>
      </c>
      <c r="F61" s="158"/>
      <c r="G61" s="15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</row>
    <row r="62" spans="1:18" outlineLevel="1" x14ac:dyDescent="0.25">
      <c r="A62" s="169">
        <v>23</v>
      </c>
      <c r="B62" s="170" t="s">
        <v>152</v>
      </c>
      <c r="C62" s="183" t="s">
        <v>153</v>
      </c>
      <c r="D62" s="171" t="s">
        <v>85</v>
      </c>
      <c r="E62" s="172">
        <v>32</v>
      </c>
      <c r="F62" s="173"/>
      <c r="G62" s="174">
        <f>ROUND(E62*F62,2)</f>
        <v>0</v>
      </c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</row>
    <row r="63" spans="1:18" outlineLevel="2" x14ac:dyDescent="0.25">
      <c r="A63" s="155"/>
      <c r="B63" s="156"/>
      <c r="C63" s="184" t="s">
        <v>154</v>
      </c>
      <c r="D63" s="160"/>
      <c r="E63" s="161">
        <v>32</v>
      </c>
      <c r="F63" s="158"/>
      <c r="G63" s="15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</row>
    <row r="64" spans="1:18" outlineLevel="1" x14ac:dyDescent="0.25">
      <c r="A64" s="169">
        <v>24</v>
      </c>
      <c r="B64" s="170" t="s">
        <v>155</v>
      </c>
      <c r="C64" s="183" t="s">
        <v>156</v>
      </c>
      <c r="D64" s="171" t="s">
        <v>85</v>
      </c>
      <c r="E64" s="172">
        <v>267</v>
      </c>
      <c r="F64" s="173"/>
      <c r="G64" s="174">
        <f>ROUND(E64*F64,2)</f>
        <v>0</v>
      </c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</row>
    <row r="65" spans="1:18" outlineLevel="2" x14ac:dyDescent="0.25">
      <c r="A65" s="155"/>
      <c r="B65" s="156"/>
      <c r="C65" s="184" t="s">
        <v>89</v>
      </c>
      <c r="D65" s="160"/>
      <c r="E65" s="161">
        <v>267</v>
      </c>
      <c r="F65" s="158"/>
      <c r="G65" s="15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</row>
    <row r="66" spans="1:18" outlineLevel="1" x14ac:dyDescent="0.25">
      <c r="A66" s="169">
        <v>25</v>
      </c>
      <c r="B66" s="170" t="s">
        <v>157</v>
      </c>
      <c r="C66" s="183" t="s">
        <v>158</v>
      </c>
      <c r="D66" s="171" t="s">
        <v>92</v>
      </c>
      <c r="E66" s="172">
        <v>46.42</v>
      </c>
      <c r="F66" s="173"/>
      <c r="G66" s="174">
        <f>ROUND(E66*F66,2)</f>
        <v>0</v>
      </c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</row>
    <row r="67" spans="1:18" outlineLevel="2" x14ac:dyDescent="0.25">
      <c r="A67" s="155"/>
      <c r="B67" s="156"/>
      <c r="C67" s="184" t="s">
        <v>159</v>
      </c>
      <c r="D67" s="160"/>
      <c r="E67" s="161">
        <v>46.42</v>
      </c>
      <c r="F67" s="158"/>
      <c r="G67" s="15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</row>
    <row r="68" spans="1:18" outlineLevel="1" x14ac:dyDescent="0.25">
      <c r="A68" s="175">
        <v>26</v>
      </c>
      <c r="B68" s="176" t="s">
        <v>160</v>
      </c>
      <c r="C68" s="185" t="s">
        <v>161</v>
      </c>
      <c r="D68" s="177" t="s">
        <v>162</v>
      </c>
      <c r="E68" s="178">
        <v>1</v>
      </c>
      <c r="F68" s="179"/>
      <c r="G68" s="180">
        <f>ROUND(E68*F68,2)</f>
        <v>0</v>
      </c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</row>
    <row r="69" spans="1:18" ht="20.399999999999999" outlineLevel="1" x14ac:dyDescent="0.25">
      <c r="A69" s="169">
        <v>27</v>
      </c>
      <c r="B69" s="170" t="s">
        <v>163</v>
      </c>
      <c r="C69" s="183" t="s">
        <v>164</v>
      </c>
      <c r="D69" s="171" t="s">
        <v>85</v>
      </c>
      <c r="E69" s="172">
        <v>280.35000000000002</v>
      </c>
      <c r="F69" s="173"/>
      <c r="G69" s="174">
        <f>ROUND(E69*F69,2)</f>
        <v>0</v>
      </c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</row>
    <row r="70" spans="1:18" outlineLevel="2" x14ac:dyDescent="0.25">
      <c r="A70" s="155"/>
      <c r="B70" s="156"/>
      <c r="C70" s="184" t="s">
        <v>165</v>
      </c>
      <c r="D70" s="160"/>
      <c r="E70" s="161">
        <v>280.35000000000002</v>
      </c>
      <c r="F70" s="158"/>
      <c r="G70" s="15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</row>
    <row r="71" spans="1:18" outlineLevel="1" x14ac:dyDescent="0.25">
      <c r="A71" s="169">
        <v>28</v>
      </c>
      <c r="B71" s="170" t="s">
        <v>166</v>
      </c>
      <c r="C71" s="183" t="s">
        <v>167</v>
      </c>
      <c r="D71" s="171" t="s">
        <v>85</v>
      </c>
      <c r="E71" s="172">
        <v>320.39999999999998</v>
      </c>
      <c r="F71" s="173"/>
      <c r="G71" s="174">
        <f>ROUND(E71*F71,2)</f>
        <v>0</v>
      </c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</row>
    <row r="72" spans="1:18" outlineLevel="2" x14ac:dyDescent="0.25">
      <c r="A72" s="155"/>
      <c r="B72" s="156"/>
      <c r="C72" s="184" t="s">
        <v>168</v>
      </c>
      <c r="D72" s="160"/>
      <c r="E72" s="161">
        <v>320.39999999999998</v>
      </c>
      <c r="F72" s="158"/>
      <c r="G72" s="15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</row>
    <row r="73" spans="1:18" x14ac:dyDescent="0.25">
      <c r="A73" s="162" t="s">
        <v>82</v>
      </c>
      <c r="B73" s="163" t="s">
        <v>59</v>
      </c>
      <c r="C73" s="182" t="s">
        <v>60</v>
      </c>
      <c r="D73" s="164"/>
      <c r="E73" s="165"/>
      <c r="F73" s="166"/>
      <c r="G73" s="167">
        <v>0</v>
      </c>
    </row>
    <row r="74" spans="1:18" outlineLevel="1" x14ac:dyDescent="0.25">
      <c r="A74" s="175">
        <v>29</v>
      </c>
      <c r="B74" s="176" t="s">
        <v>169</v>
      </c>
      <c r="C74" s="185" t="s">
        <v>170</v>
      </c>
      <c r="D74" s="177" t="s">
        <v>92</v>
      </c>
      <c r="E74" s="178">
        <v>30</v>
      </c>
      <c r="F74" s="179"/>
      <c r="G74" s="180">
        <f>ROUND(E74*F74,2)</f>
        <v>0</v>
      </c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</row>
    <row r="75" spans="1:18" outlineLevel="1" x14ac:dyDescent="0.25">
      <c r="A75" s="169">
        <v>30</v>
      </c>
      <c r="B75" s="170" t="s">
        <v>171</v>
      </c>
      <c r="C75" s="183" t="s">
        <v>172</v>
      </c>
      <c r="D75" s="171" t="s">
        <v>96</v>
      </c>
      <c r="E75" s="172">
        <v>3.6172800000000001</v>
      </c>
      <c r="F75" s="173"/>
      <c r="G75" s="174">
        <f>ROUND(E75*F75,2)</f>
        <v>0</v>
      </c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</row>
    <row r="76" spans="1:18" outlineLevel="2" x14ac:dyDescent="0.25">
      <c r="A76" s="155"/>
      <c r="B76" s="156"/>
      <c r="C76" s="184" t="s">
        <v>173</v>
      </c>
      <c r="D76" s="160"/>
      <c r="E76" s="161">
        <v>3.6172800000000001</v>
      </c>
      <c r="F76" s="158"/>
      <c r="G76" s="15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</row>
    <row r="77" spans="1:18" outlineLevel="1" x14ac:dyDescent="0.25">
      <c r="A77" s="175">
        <v>31</v>
      </c>
      <c r="B77" s="176" t="s">
        <v>174</v>
      </c>
      <c r="C77" s="185" t="s">
        <v>175</v>
      </c>
      <c r="D77" s="177" t="s">
        <v>176</v>
      </c>
      <c r="E77" s="178">
        <v>1</v>
      </c>
      <c r="F77" s="179"/>
      <c r="G77" s="180">
        <f>ROUND(E77*F77,2)</f>
        <v>0</v>
      </c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</row>
    <row r="78" spans="1:18" ht="20.399999999999999" outlineLevel="1" x14ac:dyDescent="0.25">
      <c r="A78" s="169">
        <v>32</v>
      </c>
      <c r="B78" s="170" t="s">
        <v>177</v>
      </c>
      <c r="C78" s="183" t="s">
        <v>178</v>
      </c>
      <c r="D78" s="171" t="s">
        <v>176</v>
      </c>
      <c r="E78" s="172">
        <v>1</v>
      </c>
      <c r="F78" s="173"/>
      <c r="G78" s="174">
        <f>ROUND(E78*F78,2)</f>
        <v>0</v>
      </c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</row>
    <row r="79" spans="1:18" outlineLevel="2" x14ac:dyDescent="0.25">
      <c r="A79" s="155"/>
      <c r="B79" s="156"/>
      <c r="C79" s="184" t="s">
        <v>179</v>
      </c>
      <c r="D79" s="160"/>
      <c r="E79" s="161">
        <v>1</v>
      </c>
      <c r="F79" s="158"/>
      <c r="G79" s="15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</row>
    <row r="80" spans="1:18" ht="20.399999999999999" outlineLevel="1" x14ac:dyDescent="0.25">
      <c r="A80" s="169">
        <v>33</v>
      </c>
      <c r="B80" s="170" t="s">
        <v>180</v>
      </c>
      <c r="C80" s="183" t="s">
        <v>181</v>
      </c>
      <c r="D80" s="171" t="s">
        <v>92</v>
      </c>
      <c r="E80" s="172">
        <v>30</v>
      </c>
      <c r="F80" s="173"/>
      <c r="G80" s="174">
        <f>ROUND(E80*F80,2)</f>
        <v>0</v>
      </c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</row>
    <row r="81" spans="1:18" outlineLevel="2" x14ac:dyDescent="0.25">
      <c r="A81" s="155"/>
      <c r="B81" s="156"/>
      <c r="C81" s="184" t="s">
        <v>182</v>
      </c>
      <c r="D81" s="160"/>
      <c r="E81" s="161">
        <v>30</v>
      </c>
      <c r="F81" s="158"/>
      <c r="G81" s="15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</row>
    <row r="82" spans="1:18" x14ac:dyDescent="0.25">
      <c r="A82" s="162" t="s">
        <v>82</v>
      </c>
      <c r="B82" s="163" t="s">
        <v>61</v>
      </c>
      <c r="C82" s="182" t="s">
        <v>62</v>
      </c>
      <c r="D82" s="164"/>
      <c r="E82" s="165"/>
      <c r="F82" s="166"/>
      <c r="G82" s="167">
        <v>0</v>
      </c>
    </row>
    <row r="83" spans="1:18" ht="30.6" outlineLevel="1" x14ac:dyDescent="0.25">
      <c r="A83" s="169">
        <v>34</v>
      </c>
      <c r="B83" s="170" t="s">
        <v>183</v>
      </c>
      <c r="C83" s="183" t="s">
        <v>184</v>
      </c>
      <c r="D83" s="171" t="s">
        <v>92</v>
      </c>
      <c r="E83" s="172">
        <v>105.5</v>
      </c>
      <c r="F83" s="173"/>
      <c r="G83" s="174">
        <f>ROUND(E83*F83,2)</f>
        <v>0</v>
      </c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</row>
    <row r="84" spans="1:18" outlineLevel="2" x14ac:dyDescent="0.25">
      <c r="A84" s="155"/>
      <c r="B84" s="156"/>
      <c r="C84" s="184" t="s">
        <v>185</v>
      </c>
      <c r="D84" s="160"/>
      <c r="E84" s="161">
        <v>105.5</v>
      </c>
      <c r="F84" s="158"/>
      <c r="G84" s="15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</row>
    <row r="85" spans="1:18" ht="30.6" outlineLevel="1" x14ac:dyDescent="0.25">
      <c r="A85" s="169">
        <v>35</v>
      </c>
      <c r="B85" s="170" t="s">
        <v>186</v>
      </c>
      <c r="C85" s="183" t="s">
        <v>187</v>
      </c>
      <c r="D85" s="171" t="s">
        <v>92</v>
      </c>
      <c r="E85" s="172">
        <v>3</v>
      </c>
      <c r="F85" s="173"/>
      <c r="G85" s="174">
        <f>ROUND(E85*F85,2)</f>
        <v>0</v>
      </c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</row>
    <row r="86" spans="1:18" outlineLevel="2" x14ac:dyDescent="0.25">
      <c r="A86" s="155"/>
      <c r="B86" s="156"/>
      <c r="C86" s="184" t="s">
        <v>188</v>
      </c>
      <c r="D86" s="160"/>
      <c r="E86" s="161">
        <v>3</v>
      </c>
      <c r="F86" s="158"/>
      <c r="G86" s="15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</row>
    <row r="87" spans="1:18" ht="30.6" outlineLevel="1" x14ac:dyDescent="0.25">
      <c r="A87" s="175">
        <v>36</v>
      </c>
      <c r="B87" s="176" t="s">
        <v>189</v>
      </c>
      <c r="C87" s="185" t="s">
        <v>190</v>
      </c>
      <c r="D87" s="177" t="s">
        <v>92</v>
      </c>
      <c r="E87" s="178">
        <v>2</v>
      </c>
      <c r="F87" s="179"/>
      <c r="G87" s="180">
        <f>ROUND(E87*F87,2)</f>
        <v>0</v>
      </c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</row>
    <row r="88" spans="1:18" x14ac:dyDescent="0.25">
      <c r="A88" s="162" t="s">
        <v>82</v>
      </c>
      <c r="B88" s="163" t="s">
        <v>63</v>
      </c>
      <c r="C88" s="182" t="s">
        <v>64</v>
      </c>
      <c r="D88" s="164"/>
      <c r="E88" s="165"/>
      <c r="F88" s="166"/>
      <c r="G88" s="167">
        <v>0</v>
      </c>
    </row>
    <row r="89" spans="1:18" ht="20.399999999999999" outlineLevel="1" x14ac:dyDescent="0.25">
      <c r="A89" s="169">
        <v>37</v>
      </c>
      <c r="B89" s="170" t="s">
        <v>191</v>
      </c>
      <c r="C89" s="183" t="s">
        <v>192</v>
      </c>
      <c r="D89" s="171" t="s">
        <v>176</v>
      </c>
      <c r="E89" s="172">
        <v>2</v>
      </c>
      <c r="F89" s="173"/>
      <c r="G89" s="174">
        <f>ROUND(E89*F89,2)</f>
        <v>0</v>
      </c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</row>
    <row r="90" spans="1:18" outlineLevel="2" x14ac:dyDescent="0.25">
      <c r="A90" s="155"/>
      <c r="B90" s="156"/>
      <c r="C90" s="184" t="s">
        <v>53</v>
      </c>
      <c r="D90" s="160"/>
      <c r="E90" s="161">
        <v>2</v>
      </c>
      <c r="F90" s="158"/>
      <c r="G90" s="15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</row>
    <row r="91" spans="1:18" x14ac:dyDescent="0.25">
      <c r="A91" s="162" t="s">
        <v>82</v>
      </c>
      <c r="B91" s="163" t="s">
        <v>65</v>
      </c>
      <c r="C91" s="182" t="s">
        <v>66</v>
      </c>
      <c r="D91" s="164"/>
      <c r="E91" s="165"/>
      <c r="F91" s="166"/>
      <c r="G91" s="167">
        <v>0</v>
      </c>
    </row>
    <row r="92" spans="1:18" outlineLevel="1" x14ac:dyDescent="0.25">
      <c r="A92" s="169">
        <v>38</v>
      </c>
      <c r="B92" s="170" t="s">
        <v>193</v>
      </c>
      <c r="C92" s="183" t="s">
        <v>194</v>
      </c>
      <c r="D92" s="171" t="s">
        <v>176</v>
      </c>
      <c r="E92" s="172">
        <v>3</v>
      </c>
      <c r="F92" s="173"/>
      <c r="G92" s="174">
        <f>ROUND(E92*F92,2)</f>
        <v>0</v>
      </c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</row>
    <row r="93" spans="1:18" outlineLevel="2" x14ac:dyDescent="0.25">
      <c r="A93" s="155"/>
      <c r="B93" s="156"/>
      <c r="C93" s="184" t="s">
        <v>188</v>
      </c>
      <c r="D93" s="160"/>
      <c r="E93" s="161">
        <v>3</v>
      </c>
      <c r="F93" s="158"/>
      <c r="G93" s="15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</row>
    <row r="94" spans="1:18" outlineLevel="1" x14ac:dyDescent="0.25">
      <c r="A94" s="169">
        <v>39</v>
      </c>
      <c r="B94" s="170" t="s">
        <v>195</v>
      </c>
      <c r="C94" s="183" t="s">
        <v>196</v>
      </c>
      <c r="D94" s="171" t="s">
        <v>85</v>
      </c>
      <c r="E94" s="172">
        <v>32</v>
      </c>
      <c r="F94" s="173"/>
      <c r="G94" s="174">
        <f>ROUND(E94*F94,2)</f>
        <v>0</v>
      </c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</row>
    <row r="95" spans="1:18" outlineLevel="2" x14ac:dyDescent="0.25">
      <c r="A95" s="155"/>
      <c r="B95" s="156"/>
      <c r="C95" s="184" t="s">
        <v>197</v>
      </c>
      <c r="D95" s="160"/>
      <c r="E95" s="161">
        <v>32</v>
      </c>
      <c r="F95" s="158"/>
      <c r="G95" s="15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</row>
    <row r="96" spans="1:18" x14ac:dyDescent="0.25">
      <c r="A96" s="162" t="s">
        <v>82</v>
      </c>
      <c r="B96" s="163" t="s">
        <v>67</v>
      </c>
      <c r="C96" s="182" t="s">
        <v>68</v>
      </c>
      <c r="D96" s="164"/>
      <c r="E96" s="165"/>
      <c r="F96" s="166"/>
      <c r="G96" s="167">
        <v>0</v>
      </c>
    </row>
    <row r="97" spans="1:18" outlineLevel="1" x14ac:dyDescent="0.25">
      <c r="A97" s="175">
        <v>40</v>
      </c>
      <c r="B97" s="176" t="s">
        <v>198</v>
      </c>
      <c r="C97" s="185" t="s">
        <v>199</v>
      </c>
      <c r="D97" s="177" t="s">
        <v>131</v>
      </c>
      <c r="E97" s="178">
        <v>538.63579000000004</v>
      </c>
      <c r="F97" s="179"/>
      <c r="G97" s="180">
        <f>ROUND(E97*F97,2)</f>
        <v>0</v>
      </c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</row>
    <row r="98" spans="1:18" x14ac:dyDescent="0.25">
      <c r="A98" s="162" t="s">
        <v>82</v>
      </c>
      <c r="B98" s="163" t="s">
        <v>69</v>
      </c>
      <c r="C98" s="182" t="s">
        <v>70</v>
      </c>
      <c r="D98" s="164"/>
      <c r="E98" s="165"/>
      <c r="F98" s="166"/>
      <c r="G98" s="167">
        <v>0</v>
      </c>
    </row>
    <row r="99" spans="1:18" ht="20.399999999999999" outlineLevel="1" x14ac:dyDescent="0.25">
      <c r="A99" s="169">
        <v>41</v>
      </c>
      <c r="B99" s="170" t="s">
        <v>200</v>
      </c>
      <c r="C99" s="183" t="s">
        <v>201</v>
      </c>
      <c r="D99" s="171" t="s">
        <v>176</v>
      </c>
      <c r="E99" s="172">
        <v>1</v>
      </c>
      <c r="F99" s="173"/>
      <c r="G99" s="174">
        <f>ROUND(E99*F99,2)</f>
        <v>0</v>
      </c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</row>
    <row r="100" spans="1:18" outlineLevel="1" x14ac:dyDescent="0.25">
      <c r="A100" s="155">
        <v>42</v>
      </c>
      <c r="B100" s="156" t="s">
        <v>202</v>
      </c>
      <c r="C100" s="186" t="s">
        <v>203</v>
      </c>
      <c r="D100" s="157" t="s">
        <v>0</v>
      </c>
      <c r="E100" s="181"/>
      <c r="F100" s="159"/>
      <c r="G100" s="158">
        <f>ROUND(E100*F100,2)</f>
        <v>0</v>
      </c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</row>
    <row r="101" spans="1:18" x14ac:dyDescent="0.25">
      <c r="A101" s="162" t="s">
        <v>82</v>
      </c>
      <c r="B101" s="163" t="s">
        <v>71</v>
      </c>
      <c r="C101" s="182" t="s">
        <v>72</v>
      </c>
      <c r="D101" s="164"/>
      <c r="E101" s="165"/>
      <c r="F101" s="166"/>
      <c r="G101" s="167">
        <v>0</v>
      </c>
    </row>
    <row r="102" spans="1:18" outlineLevel="1" x14ac:dyDescent="0.25">
      <c r="A102" s="175">
        <v>43</v>
      </c>
      <c r="B102" s="176" t="s">
        <v>204</v>
      </c>
      <c r="C102" s="185" t="s">
        <v>205</v>
      </c>
      <c r="D102" s="177" t="s">
        <v>131</v>
      </c>
      <c r="E102" s="178">
        <v>87.893519999999995</v>
      </c>
      <c r="F102" s="179"/>
      <c r="G102" s="180">
        <f>ROUND(E102*F102,2)</f>
        <v>0</v>
      </c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</row>
    <row r="103" spans="1:18" outlineLevel="1" x14ac:dyDescent="0.25">
      <c r="A103" s="175">
        <v>44</v>
      </c>
      <c r="B103" s="176" t="s">
        <v>206</v>
      </c>
      <c r="C103" s="185" t="s">
        <v>207</v>
      </c>
      <c r="D103" s="177" t="s">
        <v>131</v>
      </c>
      <c r="E103" s="178">
        <v>87.893519999999995</v>
      </c>
      <c r="F103" s="179"/>
      <c r="G103" s="180">
        <f>ROUND(E103*F103,2)</f>
        <v>0</v>
      </c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</row>
    <row r="104" spans="1:18" outlineLevel="1" x14ac:dyDescent="0.25">
      <c r="A104" s="175">
        <v>45</v>
      </c>
      <c r="B104" s="176" t="s">
        <v>208</v>
      </c>
      <c r="C104" s="185" t="s">
        <v>209</v>
      </c>
      <c r="D104" s="177" t="s">
        <v>131</v>
      </c>
      <c r="E104" s="178">
        <v>1669.9768799999999</v>
      </c>
      <c r="F104" s="179"/>
      <c r="G104" s="180">
        <f>ROUND(E104*F104,2)</f>
        <v>0</v>
      </c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</row>
    <row r="105" spans="1:18" x14ac:dyDescent="0.25">
      <c r="A105" s="162" t="s">
        <v>82</v>
      </c>
      <c r="B105" s="163" t="s">
        <v>74</v>
      </c>
      <c r="C105" s="182" t="s">
        <v>30</v>
      </c>
      <c r="D105" s="164"/>
      <c r="E105" s="165"/>
      <c r="F105" s="166"/>
      <c r="G105" s="167">
        <v>0</v>
      </c>
    </row>
    <row r="106" spans="1:18" outlineLevel="1" x14ac:dyDescent="0.25">
      <c r="A106" s="169">
        <v>46</v>
      </c>
      <c r="B106" s="170" t="s">
        <v>210</v>
      </c>
      <c r="C106" s="183" t="s">
        <v>211</v>
      </c>
      <c r="D106" s="171" t="s">
        <v>212</v>
      </c>
      <c r="E106" s="172">
        <v>1</v>
      </c>
      <c r="F106" s="173"/>
      <c r="G106" s="174">
        <f>ROUND(E106*F106,2)</f>
        <v>0</v>
      </c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</row>
    <row r="107" spans="1:18" x14ac:dyDescent="0.25">
      <c r="A107" s="3"/>
      <c r="B107" s="4"/>
      <c r="C107" s="187"/>
      <c r="D107" s="6"/>
      <c r="E107" s="3"/>
      <c r="F107" s="3"/>
      <c r="G107" s="3"/>
    </row>
    <row r="108" spans="1:18" x14ac:dyDescent="0.25">
      <c r="A108" s="151"/>
      <c r="B108" s="152" t="s">
        <v>31</v>
      </c>
      <c r="C108" s="188"/>
      <c r="D108" s="153"/>
      <c r="E108" s="154"/>
      <c r="F108" s="154"/>
      <c r="G108" s="168">
        <f>G8+G45+G50+G53+G73+G82+G88+G91+G96+G98+G101+G105</f>
        <v>0</v>
      </c>
    </row>
    <row r="109" spans="1:18" x14ac:dyDescent="0.25">
      <c r="A109" s="3"/>
      <c r="B109" s="4"/>
      <c r="C109" s="187"/>
      <c r="D109" s="6"/>
      <c r="E109" s="3"/>
      <c r="F109" s="3"/>
      <c r="G109" s="3"/>
    </row>
    <row r="110" spans="1:18" x14ac:dyDescent="0.25">
      <c r="A110" s="3"/>
      <c r="B110" s="4"/>
      <c r="C110" s="187"/>
      <c r="D110" s="6"/>
      <c r="E110" s="3"/>
      <c r="F110" s="3"/>
      <c r="G110" s="3"/>
    </row>
    <row r="111" spans="1:18" x14ac:dyDescent="0.25">
      <c r="A111" s="266" t="s">
        <v>213</v>
      </c>
      <c r="B111" s="266"/>
      <c r="C111" s="267"/>
      <c r="D111" s="6"/>
      <c r="E111" s="3"/>
      <c r="F111" s="3"/>
      <c r="G111" s="3"/>
    </row>
    <row r="112" spans="1:18" x14ac:dyDescent="0.25">
      <c r="A112" s="247"/>
      <c r="B112" s="248"/>
      <c r="C112" s="249"/>
      <c r="D112" s="248"/>
      <c r="E112" s="248"/>
      <c r="F112" s="248"/>
      <c r="G112" s="250"/>
    </row>
    <row r="113" spans="1:7" x14ac:dyDescent="0.25">
      <c r="A113" s="251"/>
      <c r="B113" s="252"/>
      <c r="C113" s="253"/>
      <c r="D113" s="252"/>
      <c r="E113" s="252"/>
      <c r="F113" s="252"/>
      <c r="G113" s="254"/>
    </row>
    <row r="114" spans="1:7" x14ac:dyDescent="0.25">
      <c r="A114" s="251"/>
      <c r="B114" s="252"/>
      <c r="C114" s="253"/>
      <c r="D114" s="252"/>
      <c r="E114" s="252"/>
      <c r="F114" s="252"/>
      <c r="G114" s="254"/>
    </row>
    <row r="115" spans="1:7" x14ac:dyDescent="0.25">
      <c r="A115" s="251"/>
      <c r="B115" s="252"/>
      <c r="C115" s="253"/>
      <c r="D115" s="252"/>
      <c r="E115" s="252"/>
      <c r="F115" s="252"/>
      <c r="G115" s="254"/>
    </row>
    <row r="116" spans="1:7" x14ac:dyDescent="0.25">
      <c r="A116" s="255"/>
      <c r="B116" s="256"/>
      <c r="C116" s="257"/>
      <c r="D116" s="256"/>
      <c r="E116" s="256"/>
      <c r="F116" s="256"/>
      <c r="G116" s="258"/>
    </row>
    <row r="117" spans="1:7" x14ac:dyDescent="0.25">
      <c r="A117" s="3"/>
      <c r="B117" s="4"/>
      <c r="C117" s="187"/>
      <c r="D117" s="6"/>
      <c r="E117" s="3"/>
      <c r="F117" s="3"/>
      <c r="G117" s="3"/>
    </row>
    <row r="118" spans="1:7" x14ac:dyDescent="0.25">
      <c r="C118" s="189"/>
      <c r="D118" s="10"/>
    </row>
    <row r="119" spans="1:7" x14ac:dyDescent="0.25">
      <c r="D119" s="10"/>
    </row>
    <row r="120" spans="1:7" x14ac:dyDescent="0.25">
      <c r="D120" s="10"/>
    </row>
    <row r="121" spans="1:7" x14ac:dyDescent="0.25">
      <c r="D121" s="10"/>
    </row>
    <row r="122" spans="1:7" x14ac:dyDescent="0.25">
      <c r="D122" s="10"/>
    </row>
    <row r="123" spans="1:7" x14ac:dyDescent="0.25">
      <c r="D123" s="10"/>
    </row>
    <row r="124" spans="1:7" x14ac:dyDescent="0.25">
      <c r="D124" s="10"/>
    </row>
    <row r="125" spans="1:7" x14ac:dyDescent="0.25">
      <c r="D125" s="10"/>
    </row>
    <row r="126" spans="1:7" x14ac:dyDescent="0.25">
      <c r="D126" s="10"/>
    </row>
    <row r="127" spans="1:7" x14ac:dyDescent="0.25">
      <c r="D127" s="10"/>
    </row>
    <row r="128" spans="1:7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6">
    <mergeCell ref="A112:G116"/>
    <mergeCell ref="A1:G1"/>
    <mergeCell ref="C2:G2"/>
    <mergeCell ref="C3:G3"/>
    <mergeCell ref="C4:G4"/>
    <mergeCell ref="A111:C111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48</vt:i4>
      </vt:variant>
    </vt:vector>
  </HeadingPairs>
  <TitlesOfParts>
    <vt:vector size="51" baseType="lpstr">
      <vt:lpstr>Stavba</vt:lpstr>
      <vt:lpstr>VzorPolozky</vt:lpstr>
      <vt:lpstr>01 2406_01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2406_01 Pol'!Názvy_tisku</vt:lpstr>
      <vt:lpstr>oadresa</vt:lpstr>
      <vt:lpstr>Stavba!Objednatel</vt:lpstr>
      <vt:lpstr>Stavba!Objekt</vt:lpstr>
      <vt:lpstr>'01 2406_01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Malina</dc:creator>
  <cp:lastModifiedBy>Motl</cp:lastModifiedBy>
  <cp:lastPrinted>2019-03-19T12:27:02Z</cp:lastPrinted>
  <dcterms:created xsi:type="dcterms:W3CDTF">2009-04-08T07:15:50Z</dcterms:created>
  <dcterms:modified xsi:type="dcterms:W3CDTF">2024-02-23T10:21:48Z</dcterms:modified>
</cp:coreProperties>
</file>