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P:\Office\LS Company\materská škola\"/>
    </mc:Choice>
  </mc:AlternateContent>
  <xr:revisionPtr revIDLastSave="0" documentId="13_ncr:1_{4784744B-02F1-475B-8BF5-7AC0D9CB4219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Rekapitulácia stavby" sheetId="1" r:id="rId1"/>
    <sheet name="1 - Objekt" sheetId="2" r:id="rId2"/>
    <sheet name="2 - Detské ihrisko" sheetId="3" r:id="rId3"/>
  </sheets>
  <definedNames>
    <definedName name="_xlnm.Print_Titles" localSheetId="1">'1 - Objekt'!$150:$150</definedName>
    <definedName name="_xlnm.Print_Titles" localSheetId="2">'2 - Detské ihrisko'!$117:$117</definedName>
    <definedName name="_xlnm.Print_Titles" localSheetId="0">'Rekapitulácia stavby'!$85:$85</definedName>
    <definedName name="_xlnm.Print_Area" localSheetId="1">'1 - Objekt'!$C$4:$Q$70,'1 - Objekt'!$C$76:$Q$134,'1 - Objekt'!$C$140:$Q$701</definedName>
    <definedName name="_xlnm.Print_Area" localSheetId="2">'2 - Detské ihrisko'!$C$4:$Q$70,'2 - Detské ihrisko'!$C$76:$Q$101,'2 - Detské ihrisko'!$C$107:$Q$136</definedName>
    <definedName name="_xlnm.Print_Area" localSheetId="0">'Rekapitulácia stavby'!$C$4:$AP$70,'Rekapitulácia stavby'!$C$76:$AP$97</definedName>
  </definedNames>
  <calcPr calcId="181029" calcOnSave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Y89" i="1" l="1"/>
  <c r="AX89" i="1"/>
  <c r="BI136" i="3"/>
  <c r="BH136" i="3"/>
  <c r="BG136" i="3"/>
  <c r="BE136" i="3"/>
  <c r="BK136" i="3"/>
  <c r="N136" i="3"/>
  <c r="BF136" i="3"/>
  <c r="BI135" i="3"/>
  <c r="BH135" i="3"/>
  <c r="BG135" i="3"/>
  <c r="BE135" i="3"/>
  <c r="BK135" i="3"/>
  <c r="N135" i="3" s="1"/>
  <c r="BF135" i="3" s="1"/>
  <c r="BI134" i="3"/>
  <c r="BH134" i="3"/>
  <c r="BG134" i="3"/>
  <c r="BE134" i="3"/>
  <c r="BK134" i="3"/>
  <c r="N134" i="3" s="1"/>
  <c r="BF134" i="3" s="1"/>
  <c r="BI133" i="3"/>
  <c r="BH133" i="3"/>
  <c r="BG133" i="3"/>
  <c r="BE133" i="3"/>
  <c r="BK133" i="3"/>
  <c r="N133" i="3" s="1"/>
  <c r="BF133" i="3" s="1"/>
  <c r="BI132" i="3"/>
  <c r="BH132" i="3"/>
  <c r="BG132" i="3"/>
  <c r="BE132" i="3"/>
  <c r="BK132" i="3"/>
  <c r="N132" i="3" s="1"/>
  <c r="BF132" i="3" s="1"/>
  <c r="BK131" i="3"/>
  <c r="N131" i="3" s="1"/>
  <c r="N91" i="3" s="1"/>
  <c r="BI130" i="3"/>
  <c r="BH130" i="3"/>
  <c r="BG130" i="3"/>
  <c r="BE130" i="3"/>
  <c r="AA130" i="3"/>
  <c r="Y130" i="3"/>
  <c r="W130" i="3"/>
  <c r="BK130" i="3"/>
  <c r="N130" i="3"/>
  <c r="BF130" i="3" s="1"/>
  <c r="BI129" i="3"/>
  <c r="BH129" i="3"/>
  <c r="BG129" i="3"/>
  <c r="BE129" i="3"/>
  <c r="AA129" i="3"/>
  <c r="Y129" i="3"/>
  <c r="W129" i="3"/>
  <c r="BK129" i="3"/>
  <c r="N129" i="3"/>
  <c r="BF129" i="3" s="1"/>
  <c r="BI128" i="3"/>
  <c r="BH128" i="3"/>
  <c r="BG128" i="3"/>
  <c r="BE128" i="3"/>
  <c r="AA128" i="3"/>
  <c r="Y128" i="3"/>
  <c r="W128" i="3"/>
  <c r="BK128" i="3"/>
  <c r="N128" i="3"/>
  <c r="BF128" i="3"/>
  <c r="BI127" i="3"/>
  <c r="BH127" i="3"/>
  <c r="BG127" i="3"/>
  <c r="BE127" i="3"/>
  <c r="AA127" i="3"/>
  <c r="Y127" i="3"/>
  <c r="W127" i="3"/>
  <c r="BK127" i="3"/>
  <c r="N127" i="3"/>
  <c r="BF127" i="3" s="1"/>
  <c r="BI126" i="3"/>
  <c r="BH126" i="3"/>
  <c r="BG126" i="3"/>
  <c r="BE126" i="3"/>
  <c r="AA126" i="3"/>
  <c r="Y126" i="3"/>
  <c r="W126" i="3"/>
  <c r="BK126" i="3"/>
  <c r="N126" i="3"/>
  <c r="BF126" i="3" s="1"/>
  <c r="BI125" i="3"/>
  <c r="BH125" i="3"/>
  <c r="BG125" i="3"/>
  <c r="BE125" i="3"/>
  <c r="AA125" i="3"/>
  <c r="Y125" i="3"/>
  <c r="W125" i="3"/>
  <c r="BK125" i="3"/>
  <c r="N125" i="3"/>
  <c r="BF125" i="3" s="1"/>
  <c r="BI124" i="3"/>
  <c r="BH124" i="3"/>
  <c r="BG124" i="3"/>
  <c r="BE124" i="3"/>
  <c r="AA124" i="3"/>
  <c r="Y124" i="3"/>
  <c r="W124" i="3"/>
  <c r="BK124" i="3"/>
  <c r="N124" i="3"/>
  <c r="BF124" i="3" s="1"/>
  <c r="BI123" i="3"/>
  <c r="BH123" i="3"/>
  <c r="BG123" i="3"/>
  <c r="BE123" i="3"/>
  <c r="AA123" i="3"/>
  <c r="Y123" i="3"/>
  <c r="W123" i="3"/>
  <c r="BK123" i="3"/>
  <c r="N123" i="3"/>
  <c r="BF123" i="3" s="1"/>
  <c r="BI122" i="3"/>
  <c r="BH122" i="3"/>
  <c r="BG122" i="3"/>
  <c r="BE122" i="3"/>
  <c r="AA122" i="3"/>
  <c r="Y122" i="3"/>
  <c r="W122" i="3"/>
  <c r="BK122" i="3"/>
  <c r="N122" i="3"/>
  <c r="BF122" i="3" s="1"/>
  <c r="BI121" i="3"/>
  <c r="BH121" i="3"/>
  <c r="BG121" i="3"/>
  <c r="BE121" i="3"/>
  <c r="AA121" i="3"/>
  <c r="Y121" i="3"/>
  <c r="W121" i="3"/>
  <c r="W120" i="3" s="1"/>
  <c r="W119" i="3" s="1"/>
  <c r="W118" i="3" s="1"/>
  <c r="AU89" i="1" s="1"/>
  <c r="BK121" i="3"/>
  <c r="N121" i="3"/>
  <c r="BF121" i="3" s="1"/>
  <c r="F112" i="3"/>
  <c r="F110" i="3"/>
  <c r="BI99" i="3"/>
  <c r="BH99" i="3"/>
  <c r="BG99" i="3"/>
  <c r="BE99" i="3"/>
  <c r="BI98" i="3"/>
  <c r="BH98" i="3"/>
  <c r="BG98" i="3"/>
  <c r="BE98" i="3"/>
  <c r="BI97" i="3"/>
  <c r="BH97" i="3"/>
  <c r="BG97" i="3"/>
  <c r="BE97" i="3"/>
  <c r="BI96" i="3"/>
  <c r="BH96" i="3"/>
  <c r="BG96" i="3"/>
  <c r="BE96" i="3"/>
  <c r="BI95" i="3"/>
  <c r="BH95" i="3"/>
  <c r="BG95" i="3"/>
  <c r="BE95" i="3"/>
  <c r="BI94" i="3"/>
  <c r="BH94" i="3"/>
  <c r="BG94" i="3"/>
  <c r="H34" i="3"/>
  <c r="BB89" i="1" s="1"/>
  <c r="BE94" i="3"/>
  <c r="M32" i="3" s="1"/>
  <c r="AV89" i="1" s="1"/>
  <c r="F81" i="3"/>
  <c r="F79" i="3"/>
  <c r="O21" i="3"/>
  <c r="E21" i="3"/>
  <c r="M84" i="3" s="1"/>
  <c r="O20" i="3"/>
  <c r="O18" i="3"/>
  <c r="E18" i="3"/>
  <c r="M114" i="3" s="1"/>
  <c r="M83" i="3"/>
  <c r="O17" i="3"/>
  <c r="O15" i="3"/>
  <c r="E15" i="3"/>
  <c r="F115" i="3"/>
  <c r="F84" i="3"/>
  <c r="O14" i="3"/>
  <c r="O12" i="3"/>
  <c r="E12" i="3"/>
  <c r="F114" i="3" s="1"/>
  <c r="O11" i="3"/>
  <c r="M112" i="3"/>
  <c r="F6" i="3"/>
  <c r="F109" i="3"/>
  <c r="F78" i="3"/>
  <c r="AY88" i="1"/>
  <c r="AX88" i="1"/>
  <c r="BI701" i="2"/>
  <c r="BH701" i="2"/>
  <c r="BG701" i="2"/>
  <c r="BE701" i="2"/>
  <c r="BK701" i="2"/>
  <c r="N701" i="2" s="1"/>
  <c r="BF701" i="2" s="1"/>
  <c r="BI700" i="2"/>
  <c r="BH700" i="2"/>
  <c r="BG700" i="2"/>
  <c r="BE700" i="2"/>
  <c r="BK700" i="2"/>
  <c r="N700" i="2" s="1"/>
  <c r="BF700" i="2" s="1"/>
  <c r="BI699" i="2"/>
  <c r="BH699" i="2"/>
  <c r="BG699" i="2"/>
  <c r="BE699" i="2"/>
  <c r="BK699" i="2"/>
  <c r="N699" i="2" s="1"/>
  <c r="BF699" i="2" s="1"/>
  <c r="BI698" i="2"/>
  <c r="BH698" i="2"/>
  <c r="BG698" i="2"/>
  <c r="BE698" i="2"/>
  <c r="BK698" i="2"/>
  <c r="N698" i="2" s="1"/>
  <c r="BF698" i="2" s="1"/>
  <c r="BI697" i="2"/>
  <c r="BH697" i="2"/>
  <c r="BG697" i="2"/>
  <c r="BE697" i="2"/>
  <c r="BK697" i="2"/>
  <c r="N697" i="2" s="1"/>
  <c r="BF697" i="2" s="1"/>
  <c r="BI695" i="2"/>
  <c r="BH695" i="2"/>
  <c r="BG695" i="2"/>
  <c r="BE695" i="2"/>
  <c r="AA695" i="2"/>
  <c r="Y695" i="2"/>
  <c r="W695" i="2"/>
  <c r="BK695" i="2"/>
  <c r="N695" i="2"/>
  <c r="BF695" i="2" s="1"/>
  <c r="BI694" i="2"/>
  <c r="BH694" i="2"/>
  <c r="BG694" i="2"/>
  <c r="BE694" i="2"/>
  <c r="AA694" i="2"/>
  <c r="Y694" i="2"/>
  <c r="W694" i="2"/>
  <c r="BK694" i="2"/>
  <c r="N694" i="2"/>
  <c r="BF694" i="2" s="1"/>
  <c r="BI693" i="2"/>
  <c r="BH693" i="2"/>
  <c r="BG693" i="2"/>
  <c r="BE693" i="2"/>
  <c r="AA693" i="2"/>
  <c r="Y693" i="2"/>
  <c r="W693" i="2"/>
  <c r="BK693" i="2"/>
  <c r="N693" i="2"/>
  <c r="BF693" i="2" s="1"/>
  <c r="BI692" i="2"/>
  <c r="BH692" i="2"/>
  <c r="BG692" i="2"/>
  <c r="BE692" i="2"/>
  <c r="AA692" i="2"/>
  <c r="Y692" i="2"/>
  <c r="W692" i="2"/>
  <c r="BK692" i="2"/>
  <c r="N692" i="2"/>
  <c r="BF692" i="2" s="1"/>
  <c r="BI691" i="2"/>
  <c r="BH691" i="2"/>
  <c r="BG691" i="2"/>
  <c r="BE691" i="2"/>
  <c r="AA691" i="2"/>
  <c r="Y691" i="2"/>
  <c r="W691" i="2"/>
  <c r="BK691" i="2"/>
  <c r="N691" i="2"/>
  <c r="BF691" i="2"/>
  <c r="BI690" i="2"/>
  <c r="BH690" i="2"/>
  <c r="BG690" i="2"/>
  <c r="BE690" i="2"/>
  <c r="AA690" i="2"/>
  <c r="Y690" i="2"/>
  <c r="W690" i="2"/>
  <c r="BK690" i="2"/>
  <c r="N690" i="2"/>
  <c r="BF690" i="2" s="1"/>
  <c r="BI689" i="2"/>
  <c r="BH689" i="2"/>
  <c r="BG689" i="2"/>
  <c r="BE689" i="2"/>
  <c r="AA689" i="2"/>
  <c r="Y689" i="2"/>
  <c r="W689" i="2"/>
  <c r="BK689" i="2"/>
  <c r="N689" i="2"/>
  <c r="BF689" i="2"/>
  <c r="BI688" i="2"/>
  <c r="BH688" i="2"/>
  <c r="BG688" i="2"/>
  <c r="BE688" i="2"/>
  <c r="AA688" i="2"/>
  <c r="Y688" i="2"/>
  <c r="W688" i="2"/>
  <c r="BK688" i="2"/>
  <c r="N688" i="2"/>
  <c r="BF688" i="2" s="1"/>
  <c r="BI687" i="2"/>
  <c r="BH687" i="2"/>
  <c r="BG687" i="2"/>
  <c r="BE687" i="2"/>
  <c r="AA687" i="2"/>
  <c r="Y687" i="2"/>
  <c r="W687" i="2"/>
  <c r="BK687" i="2"/>
  <c r="N687" i="2"/>
  <c r="BF687" i="2"/>
  <c r="BI686" i="2"/>
  <c r="BH686" i="2"/>
  <c r="BG686" i="2"/>
  <c r="BE686" i="2"/>
  <c r="AA686" i="2"/>
  <c r="Y686" i="2"/>
  <c r="W686" i="2"/>
  <c r="BK686" i="2"/>
  <c r="N686" i="2"/>
  <c r="BF686" i="2" s="1"/>
  <c r="BI685" i="2"/>
  <c r="BH685" i="2"/>
  <c r="BG685" i="2"/>
  <c r="BE685" i="2"/>
  <c r="AA685" i="2"/>
  <c r="Y685" i="2"/>
  <c r="Y683" i="2" s="1"/>
  <c r="Y682" i="2" s="1"/>
  <c r="W685" i="2"/>
  <c r="BK685" i="2"/>
  <c r="N685" i="2"/>
  <c r="BF685" i="2"/>
  <c r="BI684" i="2"/>
  <c r="BH684" i="2"/>
  <c r="BG684" i="2"/>
  <c r="BE684" i="2"/>
  <c r="AA684" i="2"/>
  <c r="AA683" i="2" s="1"/>
  <c r="AA682" i="2" s="1"/>
  <c r="Y684" i="2"/>
  <c r="W684" i="2"/>
  <c r="BK684" i="2"/>
  <c r="N684" i="2"/>
  <c r="BF684" i="2" s="1"/>
  <c r="BI681" i="2"/>
  <c r="BH681" i="2"/>
  <c r="BG681" i="2"/>
  <c r="BE681" i="2"/>
  <c r="AA681" i="2"/>
  <c r="Y681" i="2"/>
  <c r="W681" i="2"/>
  <c r="BK681" i="2"/>
  <c r="N681" i="2"/>
  <c r="BF681" i="2" s="1"/>
  <c r="BI680" i="2"/>
  <c r="BH680" i="2"/>
  <c r="BG680" i="2"/>
  <c r="BE680" i="2"/>
  <c r="AA680" i="2"/>
  <c r="Y680" i="2"/>
  <c r="W680" i="2"/>
  <c r="BK680" i="2"/>
  <c r="N680" i="2"/>
  <c r="BF680" i="2" s="1"/>
  <c r="BI679" i="2"/>
  <c r="BH679" i="2"/>
  <c r="BG679" i="2"/>
  <c r="BE679" i="2"/>
  <c r="AA679" i="2"/>
  <c r="AA678" i="2" s="1"/>
  <c r="Y679" i="2"/>
  <c r="Y678" i="2" s="1"/>
  <c r="W679" i="2"/>
  <c r="BK679" i="2"/>
  <c r="BK678" i="2" s="1"/>
  <c r="N678" i="2" s="1"/>
  <c r="N121" i="2" s="1"/>
  <c r="N679" i="2"/>
  <c r="BF679" i="2"/>
  <c r="BI677" i="2"/>
  <c r="BH677" i="2"/>
  <c r="BG677" i="2"/>
  <c r="BE677" i="2"/>
  <c r="AA677" i="2"/>
  <c r="Y677" i="2"/>
  <c r="W677" i="2"/>
  <c r="BK677" i="2"/>
  <c r="N677" i="2"/>
  <c r="BF677" i="2" s="1"/>
  <c r="BI676" i="2"/>
  <c r="BH676" i="2"/>
  <c r="BG676" i="2"/>
  <c r="BE676" i="2"/>
  <c r="AA676" i="2"/>
  <c r="Y676" i="2"/>
  <c r="W676" i="2"/>
  <c r="BK676" i="2"/>
  <c r="N676" i="2"/>
  <c r="BF676" i="2"/>
  <c r="BI675" i="2"/>
  <c r="BH675" i="2"/>
  <c r="BG675" i="2"/>
  <c r="BE675" i="2"/>
  <c r="AA675" i="2"/>
  <c r="Y675" i="2"/>
  <c r="W675" i="2"/>
  <c r="BK675" i="2"/>
  <c r="N675" i="2"/>
  <c r="BF675" i="2" s="1"/>
  <c r="BI674" i="2"/>
  <c r="BH674" i="2"/>
  <c r="BG674" i="2"/>
  <c r="BE674" i="2"/>
  <c r="AA674" i="2"/>
  <c r="Y674" i="2"/>
  <c r="W674" i="2"/>
  <c r="BK674" i="2"/>
  <c r="BK672" i="2" s="1"/>
  <c r="N672" i="2" s="1"/>
  <c r="N120" i="2" s="1"/>
  <c r="N674" i="2"/>
  <c r="BF674" i="2"/>
  <c r="BI673" i="2"/>
  <c r="BH673" i="2"/>
  <c r="BG673" i="2"/>
  <c r="BE673" i="2"/>
  <c r="AA673" i="2"/>
  <c r="AA672" i="2" s="1"/>
  <c r="Y673" i="2"/>
  <c r="Y672" i="2" s="1"/>
  <c r="W673" i="2"/>
  <c r="BK673" i="2"/>
  <c r="N673" i="2"/>
  <c r="BF673" i="2" s="1"/>
  <c r="BI671" i="2"/>
  <c r="BH671" i="2"/>
  <c r="BG671" i="2"/>
  <c r="BE671" i="2"/>
  <c r="AA671" i="2"/>
  <c r="Y671" i="2"/>
  <c r="W671" i="2"/>
  <c r="BK671" i="2"/>
  <c r="N671" i="2"/>
  <c r="BF671" i="2"/>
  <c r="BI670" i="2"/>
  <c r="BH670" i="2"/>
  <c r="BG670" i="2"/>
  <c r="BE670" i="2"/>
  <c r="AA670" i="2"/>
  <c r="Y670" i="2"/>
  <c r="Y667" i="2" s="1"/>
  <c r="W670" i="2"/>
  <c r="BK670" i="2"/>
  <c r="N670" i="2"/>
  <c r="BF670" i="2" s="1"/>
  <c r="BI669" i="2"/>
  <c r="BH669" i="2"/>
  <c r="BG669" i="2"/>
  <c r="BE669" i="2"/>
  <c r="AA669" i="2"/>
  <c r="Y669" i="2"/>
  <c r="W669" i="2"/>
  <c r="BK669" i="2"/>
  <c r="BK667" i="2" s="1"/>
  <c r="N667" i="2" s="1"/>
  <c r="N119" i="2" s="1"/>
  <c r="N669" i="2"/>
  <c r="BF669" i="2"/>
  <c r="BI668" i="2"/>
  <c r="BH668" i="2"/>
  <c r="BG668" i="2"/>
  <c r="BE668" i="2"/>
  <c r="AA668" i="2"/>
  <c r="Y668" i="2"/>
  <c r="W668" i="2"/>
  <c r="W667" i="2" s="1"/>
  <c r="BK668" i="2"/>
  <c r="N668" i="2"/>
  <c r="BF668" i="2" s="1"/>
  <c r="BI666" i="2"/>
  <c r="BH666" i="2"/>
  <c r="BG666" i="2"/>
  <c r="BE666" i="2"/>
  <c r="AA666" i="2"/>
  <c r="Y666" i="2"/>
  <c r="W666" i="2"/>
  <c r="BK666" i="2"/>
  <c r="N666" i="2"/>
  <c r="BF666" i="2" s="1"/>
  <c r="BI665" i="2"/>
  <c r="BH665" i="2"/>
  <c r="BG665" i="2"/>
  <c r="BE665" i="2"/>
  <c r="AA665" i="2"/>
  <c r="Y665" i="2"/>
  <c r="W665" i="2"/>
  <c r="BK665" i="2"/>
  <c r="N665" i="2"/>
  <c r="BF665" i="2"/>
  <c r="BI664" i="2"/>
  <c r="BH664" i="2"/>
  <c r="BG664" i="2"/>
  <c r="BE664" i="2"/>
  <c r="AA664" i="2"/>
  <c r="Y664" i="2"/>
  <c r="W664" i="2"/>
  <c r="BK664" i="2"/>
  <c r="N664" i="2"/>
  <c r="BF664" i="2" s="1"/>
  <c r="BI663" i="2"/>
  <c r="BH663" i="2"/>
  <c r="BG663" i="2"/>
  <c r="BE663" i="2"/>
  <c r="AA663" i="2"/>
  <c r="Y663" i="2"/>
  <c r="W663" i="2"/>
  <c r="BK663" i="2"/>
  <c r="N663" i="2"/>
  <c r="BF663" i="2"/>
  <c r="BI662" i="2"/>
  <c r="BH662" i="2"/>
  <c r="BG662" i="2"/>
  <c r="BE662" i="2"/>
  <c r="AA662" i="2"/>
  <c r="Y662" i="2"/>
  <c r="W662" i="2"/>
  <c r="BK662" i="2"/>
  <c r="N662" i="2"/>
  <c r="BF662" i="2" s="1"/>
  <c r="BI661" i="2"/>
  <c r="BH661" i="2"/>
  <c r="BG661" i="2"/>
  <c r="BE661" i="2"/>
  <c r="AA661" i="2"/>
  <c r="Y661" i="2"/>
  <c r="W661" i="2"/>
  <c r="BK661" i="2"/>
  <c r="N661" i="2"/>
  <c r="BF661" i="2"/>
  <c r="BI660" i="2"/>
  <c r="BH660" i="2"/>
  <c r="BG660" i="2"/>
  <c r="BE660" i="2"/>
  <c r="AA660" i="2"/>
  <c r="Y660" i="2"/>
  <c r="W660" i="2"/>
  <c r="BK660" i="2"/>
  <c r="N660" i="2"/>
  <c r="BF660" i="2" s="1"/>
  <c r="BI659" i="2"/>
  <c r="BH659" i="2"/>
  <c r="BG659" i="2"/>
  <c r="BE659" i="2"/>
  <c r="AA659" i="2"/>
  <c r="Y659" i="2"/>
  <c r="W659" i="2"/>
  <c r="BK659" i="2"/>
  <c r="N659" i="2"/>
  <c r="BF659" i="2"/>
  <c r="BI658" i="2"/>
  <c r="BH658" i="2"/>
  <c r="BG658" i="2"/>
  <c r="BE658" i="2"/>
  <c r="AA658" i="2"/>
  <c r="Y658" i="2"/>
  <c r="W658" i="2"/>
  <c r="BK658" i="2"/>
  <c r="N658" i="2"/>
  <c r="BF658" i="2" s="1"/>
  <c r="BI657" i="2"/>
  <c r="BH657" i="2"/>
  <c r="BG657" i="2"/>
  <c r="BE657" i="2"/>
  <c r="AA657" i="2"/>
  <c r="Y657" i="2"/>
  <c r="W657" i="2"/>
  <c r="BK657" i="2"/>
  <c r="N657" i="2"/>
  <c r="BF657" i="2"/>
  <c r="BI656" i="2"/>
  <c r="BH656" i="2"/>
  <c r="BG656" i="2"/>
  <c r="BE656" i="2"/>
  <c r="AA656" i="2"/>
  <c r="Y656" i="2"/>
  <c r="W656" i="2"/>
  <c r="BK656" i="2"/>
  <c r="N656" i="2"/>
  <c r="BF656" i="2" s="1"/>
  <c r="BI655" i="2"/>
  <c r="BH655" i="2"/>
  <c r="BG655" i="2"/>
  <c r="BE655" i="2"/>
  <c r="AA655" i="2"/>
  <c r="Y655" i="2"/>
  <c r="W655" i="2"/>
  <c r="BK655" i="2"/>
  <c r="N655" i="2"/>
  <c r="BF655" i="2"/>
  <c r="BI654" i="2"/>
  <c r="BH654" i="2"/>
  <c r="BG654" i="2"/>
  <c r="BE654" i="2"/>
  <c r="AA654" i="2"/>
  <c r="Y654" i="2"/>
  <c r="W654" i="2"/>
  <c r="BK654" i="2"/>
  <c r="N654" i="2"/>
  <c r="BF654" i="2" s="1"/>
  <c r="BI653" i="2"/>
  <c r="BH653" i="2"/>
  <c r="BG653" i="2"/>
  <c r="BE653" i="2"/>
  <c r="AA653" i="2"/>
  <c r="Y653" i="2"/>
  <c r="W653" i="2"/>
  <c r="BK653" i="2"/>
  <c r="N653" i="2"/>
  <c r="BF653" i="2"/>
  <c r="BI652" i="2"/>
  <c r="BH652" i="2"/>
  <c r="BG652" i="2"/>
  <c r="BE652" i="2"/>
  <c r="AA652" i="2"/>
  <c r="Y652" i="2"/>
  <c r="W652" i="2"/>
  <c r="BK652" i="2"/>
  <c r="N652" i="2"/>
  <c r="BF652" i="2" s="1"/>
  <c r="BI651" i="2"/>
  <c r="BH651" i="2"/>
  <c r="BG651" i="2"/>
  <c r="BE651" i="2"/>
  <c r="AA651" i="2"/>
  <c r="Y651" i="2"/>
  <c r="W651" i="2"/>
  <c r="BK651" i="2"/>
  <c r="N651" i="2"/>
  <c r="BF651" i="2"/>
  <c r="BI650" i="2"/>
  <c r="BH650" i="2"/>
  <c r="BG650" i="2"/>
  <c r="BE650" i="2"/>
  <c r="AA650" i="2"/>
  <c r="Y650" i="2"/>
  <c r="W650" i="2"/>
  <c r="BK650" i="2"/>
  <c r="N650" i="2"/>
  <c r="BF650" i="2" s="1"/>
  <c r="BI649" i="2"/>
  <c r="BH649" i="2"/>
  <c r="BG649" i="2"/>
  <c r="BE649" i="2"/>
  <c r="AA649" i="2"/>
  <c r="Y649" i="2"/>
  <c r="W649" i="2"/>
  <c r="BK649" i="2"/>
  <c r="N649" i="2"/>
  <c r="BF649" i="2"/>
  <c r="BI648" i="2"/>
  <c r="BH648" i="2"/>
  <c r="BG648" i="2"/>
  <c r="BE648" i="2"/>
  <c r="AA648" i="2"/>
  <c r="Y648" i="2"/>
  <c r="W648" i="2"/>
  <c r="BK648" i="2"/>
  <c r="N648" i="2"/>
  <c r="BF648" i="2" s="1"/>
  <c r="BI647" i="2"/>
  <c r="BH647" i="2"/>
  <c r="BG647" i="2"/>
  <c r="BE647" i="2"/>
  <c r="AA647" i="2"/>
  <c r="AA646" i="2"/>
  <c r="Y647" i="2"/>
  <c r="W647" i="2"/>
  <c r="W646" i="2"/>
  <c r="BK647" i="2"/>
  <c r="BK646" i="2" s="1"/>
  <c r="N646" i="2" s="1"/>
  <c r="N118" i="2" s="1"/>
  <c r="N647" i="2"/>
  <c r="BF647" i="2" s="1"/>
  <c r="BI645" i="2"/>
  <c r="BH645" i="2"/>
  <c r="BG645" i="2"/>
  <c r="BE645" i="2"/>
  <c r="AA645" i="2"/>
  <c r="Y645" i="2"/>
  <c r="W645" i="2"/>
  <c r="BK645" i="2"/>
  <c r="N645" i="2"/>
  <c r="BF645" i="2" s="1"/>
  <c r="BI644" i="2"/>
  <c r="BH644" i="2"/>
  <c r="BG644" i="2"/>
  <c r="BE644" i="2"/>
  <c r="AA644" i="2"/>
  <c r="Y644" i="2"/>
  <c r="W644" i="2"/>
  <c r="BK644" i="2"/>
  <c r="N644" i="2"/>
  <c r="BF644" i="2" s="1"/>
  <c r="BI643" i="2"/>
  <c r="BH643" i="2"/>
  <c r="BG643" i="2"/>
  <c r="BE643" i="2"/>
  <c r="AA643" i="2"/>
  <c r="Y643" i="2"/>
  <c r="W643" i="2"/>
  <c r="BK643" i="2"/>
  <c r="N643" i="2"/>
  <c r="BF643" i="2" s="1"/>
  <c r="BI642" i="2"/>
  <c r="BH642" i="2"/>
  <c r="BG642" i="2"/>
  <c r="BE642" i="2"/>
  <c r="AA642" i="2"/>
  <c r="Y642" i="2"/>
  <c r="W642" i="2"/>
  <c r="BK642" i="2"/>
  <c r="N642" i="2"/>
  <c r="BF642" i="2" s="1"/>
  <c r="BI641" i="2"/>
  <c r="BH641" i="2"/>
  <c r="BG641" i="2"/>
  <c r="BE641" i="2"/>
  <c r="AA641" i="2"/>
  <c r="Y641" i="2"/>
  <c r="W641" i="2"/>
  <c r="BK641" i="2"/>
  <c r="N641" i="2"/>
  <c r="BF641" i="2" s="1"/>
  <c r="BI640" i="2"/>
  <c r="BH640" i="2"/>
  <c r="BG640" i="2"/>
  <c r="BE640" i="2"/>
  <c r="AA640" i="2"/>
  <c r="Y640" i="2"/>
  <c r="W640" i="2"/>
  <c r="BK640" i="2"/>
  <c r="N640" i="2"/>
  <c r="BF640" i="2" s="1"/>
  <c r="BI639" i="2"/>
  <c r="BH639" i="2"/>
  <c r="BG639" i="2"/>
  <c r="BE639" i="2"/>
  <c r="AA639" i="2"/>
  <c r="Y639" i="2"/>
  <c r="W639" i="2"/>
  <c r="BK639" i="2"/>
  <c r="N639" i="2"/>
  <c r="BF639" i="2" s="1"/>
  <c r="BI638" i="2"/>
  <c r="BH638" i="2"/>
  <c r="BG638" i="2"/>
  <c r="BE638" i="2"/>
  <c r="AA638" i="2"/>
  <c r="Y638" i="2"/>
  <c r="W638" i="2"/>
  <c r="BK638" i="2"/>
  <c r="N638" i="2"/>
  <c r="BF638" i="2"/>
  <c r="BI637" i="2"/>
  <c r="BH637" i="2"/>
  <c r="BG637" i="2"/>
  <c r="BE637" i="2"/>
  <c r="AA637" i="2"/>
  <c r="Y637" i="2"/>
  <c r="W637" i="2"/>
  <c r="BK637" i="2"/>
  <c r="N637" i="2"/>
  <c r="BF637" i="2" s="1"/>
  <c r="BI636" i="2"/>
  <c r="BH636" i="2"/>
  <c r="BG636" i="2"/>
  <c r="BE636" i="2"/>
  <c r="AA636" i="2"/>
  <c r="Y636" i="2"/>
  <c r="W636" i="2"/>
  <c r="BK636" i="2"/>
  <c r="N636" i="2"/>
  <c r="BF636" i="2"/>
  <c r="BI635" i="2"/>
  <c r="BH635" i="2"/>
  <c r="BG635" i="2"/>
  <c r="BE635" i="2"/>
  <c r="AA635" i="2"/>
  <c r="Y635" i="2"/>
  <c r="W635" i="2"/>
  <c r="BK635" i="2"/>
  <c r="N635" i="2"/>
  <c r="BF635" i="2" s="1"/>
  <c r="BI634" i="2"/>
  <c r="BH634" i="2"/>
  <c r="BG634" i="2"/>
  <c r="BE634" i="2"/>
  <c r="AA634" i="2"/>
  <c r="Y634" i="2"/>
  <c r="W634" i="2"/>
  <c r="BK634" i="2"/>
  <c r="N634" i="2"/>
  <c r="BF634" i="2"/>
  <c r="BI633" i="2"/>
  <c r="BH633" i="2"/>
  <c r="BG633" i="2"/>
  <c r="BE633" i="2"/>
  <c r="AA633" i="2"/>
  <c r="Y633" i="2"/>
  <c r="W633" i="2"/>
  <c r="BK633" i="2"/>
  <c r="N633" i="2"/>
  <c r="BF633" i="2" s="1"/>
  <c r="BI632" i="2"/>
  <c r="BH632" i="2"/>
  <c r="BG632" i="2"/>
  <c r="BE632" i="2"/>
  <c r="AA632" i="2"/>
  <c r="Y632" i="2"/>
  <c r="W632" i="2"/>
  <c r="BK632" i="2"/>
  <c r="N632" i="2"/>
  <c r="BF632" i="2"/>
  <c r="BI631" i="2"/>
  <c r="BH631" i="2"/>
  <c r="BG631" i="2"/>
  <c r="BE631" i="2"/>
  <c r="AA631" i="2"/>
  <c r="Y631" i="2"/>
  <c r="W631" i="2"/>
  <c r="BK631" i="2"/>
  <c r="N631" i="2"/>
  <c r="BF631" i="2" s="1"/>
  <c r="BI630" i="2"/>
  <c r="BH630" i="2"/>
  <c r="BG630" i="2"/>
  <c r="BE630" i="2"/>
  <c r="AA630" i="2"/>
  <c r="Y630" i="2"/>
  <c r="W630" i="2"/>
  <c r="BK630" i="2"/>
  <c r="N630" i="2"/>
  <c r="BF630" i="2"/>
  <c r="BI629" i="2"/>
  <c r="BH629" i="2"/>
  <c r="BG629" i="2"/>
  <c r="BE629" i="2"/>
  <c r="AA629" i="2"/>
  <c r="Y629" i="2"/>
  <c r="W629" i="2"/>
  <c r="BK629" i="2"/>
  <c r="N629" i="2"/>
  <c r="BF629" i="2" s="1"/>
  <c r="BI628" i="2"/>
  <c r="BH628" i="2"/>
  <c r="BG628" i="2"/>
  <c r="BE628" i="2"/>
  <c r="AA628" i="2"/>
  <c r="Y628" i="2"/>
  <c r="W628" i="2"/>
  <c r="BK628" i="2"/>
  <c r="N628" i="2"/>
  <c r="BF628" i="2"/>
  <c r="BI627" i="2"/>
  <c r="BH627" i="2"/>
  <c r="BG627" i="2"/>
  <c r="BE627" i="2"/>
  <c r="AA627" i="2"/>
  <c r="Y627" i="2"/>
  <c r="W627" i="2"/>
  <c r="BK627" i="2"/>
  <c r="N627" i="2"/>
  <c r="BF627" i="2" s="1"/>
  <c r="BI626" i="2"/>
  <c r="BH626" i="2"/>
  <c r="BG626" i="2"/>
  <c r="BE626" i="2"/>
  <c r="AA626" i="2"/>
  <c r="Y626" i="2"/>
  <c r="W626" i="2"/>
  <c r="BK626" i="2"/>
  <c r="N626" i="2"/>
  <c r="BF626" i="2"/>
  <c r="BI625" i="2"/>
  <c r="BH625" i="2"/>
  <c r="BG625" i="2"/>
  <c r="BE625" i="2"/>
  <c r="AA625" i="2"/>
  <c r="Y625" i="2"/>
  <c r="W625" i="2"/>
  <c r="BK625" i="2"/>
  <c r="N625" i="2"/>
  <c r="BF625" i="2" s="1"/>
  <c r="BI624" i="2"/>
  <c r="BH624" i="2"/>
  <c r="BG624" i="2"/>
  <c r="BE624" i="2"/>
  <c r="AA624" i="2"/>
  <c r="Y624" i="2"/>
  <c r="W624" i="2"/>
  <c r="BK624" i="2"/>
  <c r="N624" i="2"/>
  <c r="BF624" i="2"/>
  <c r="BI623" i="2"/>
  <c r="BH623" i="2"/>
  <c r="BG623" i="2"/>
  <c r="BE623" i="2"/>
  <c r="AA623" i="2"/>
  <c r="Y623" i="2"/>
  <c r="W623" i="2"/>
  <c r="BK623" i="2"/>
  <c r="N623" i="2"/>
  <c r="BF623" i="2" s="1"/>
  <c r="BI622" i="2"/>
  <c r="BH622" i="2"/>
  <c r="BG622" i="2"/>
  <c r="BE622" i="2"/>
  <c r="AA622" i="2"/>
  <c r="Y622" i="2"/>
  <c r="W622" i="2"/>
  <c r="BK622" i="2"/>
  <c r="N622" i="2"/>
  <c r="BF622" i="2"/>
  <c r="BI621" i="2"/>
  <c r="BH621" i="2"/>
  <c r="BG621" i="2"/>
  <c r="BE621" i="2"/>
  <c r="AA621" i="2"/>
  <c r="Y621" i="2"/>
  <c r="W621" i="2"/>
  <c r="BK621" i="2"/>
  <c r="N621" i="2"/>
  <c r="BF621" i="2" s="1"/>
  <c r="BI620" i="2"/>
  <c r="BH620" i="2"/>
  <c r="BG620" i="2"/>
  <c r="BE620" i="2"/>
  <c r="AA620" i="2"/>
  <c r="Y620" i="2"/>
  <c r="W620" i="2"/>
  <c r="BK620" i="2"/>
  <c r="N620" i="2"/>
  <c r="BF620" i="2"/>
  <c r="BI619" i="2"/>
  <c r="BH619" i="2"/>
  <c r="BG619" i="2"/>
  <c r="BE619" i="2"/>
  <c r="AA619" i="2"/>
  <c r="Y619" i="2"/>
  <c r="W619" i="2"/>
  <c r="BK619" i="2"/>
  <c r="N619" i="2"/>
  <c r="BF619" i="2" s="1"/>
  <c r="BI618" i="2"/>
  <c r="BH618" i="2"/>
  <c r="BG618" i="2"/>
  <c r="BE618" i="2"/>
  <c r="AA618" i="2"/>
  <c r="Y618" i="2"/>
  <c r="W618" i="2"/>
  <c r="BK618" i="2"/>
  <c r="N618" i="2"/>
  <c r="BF618" i="2"/>
  <c r="BI617" i="2"/>
  <c r="BH617" i="2"/>
  <c r="BG617" i="2"/>
  <c r="BE617" i="2"/>
  <c r="AA617" i="2"/>
  <c r="Y617" i="2"/>
  <c r="W617" i="2"/>
  <c r="BK617" i="2"/>
  <c r="N617" i="2"/>
  <c r="BF617" i="2" s="1"/>
  <c r="BI616" i="2"/>
  <c r="BH616" i="2"/>
  <c r="BG616" i="2"/>
  <c r="BE616" i="2"/>
  <c r="AA616" i="2"/>
  <c r="Y616" i="2"/>
  <c r="W616" i="2"/>
  <c r="BK616" i="2"/>
  <c r="N616" i="2"/>
  <c r="BF616" i="2"/>
  <c r="BI615" i="2"/>
  <c r="BH615" i="2"/>
  <c r="BG615" i="2"/>
  <c r="BE615" i="2"/>
  <c r="AA615" i="2"/>
  <c r="Y615" i="2"/>
  <c r="W615" i="2"/>
  <c r="BK615" i="2"/>
  <c r="N615" i="2"/>
  <c r="BF615" i="2" s="1"/>
  <c r="BI614" i="2"/>
  <c r="BH614" i="2"/>
  <c r="BG614" i="2"/>
  <c r="BE614" i="2"/>
  <c r="AA614" i="2"/>
  <c r="Y614" i="2"/>
  <c r="W614" i="2"/>
  <c r="BK614" i="2"/>
  <c r="N614" i="2"/>
  <c r="BF614" i="2"/>
  <c r="BI613" i="2"/>
  <c r="BH613" i="2"/>
  <c r="BG613" i="2"/>
  <c r="BE613" i="2"/>
  <c r="AA613" i="2"/>
  <c r="Y613" i="2"/>
  <c r="W613" i="2"/>
  <c r="BK613" i="2"/>
  <c r="N613" i="2"/>
  <c r="BF613" i="2" s="1"/>
  <c r="BI612" i="2"/>
  <c r="BH612" i="2"/>
  <c r="BG612" i="2"/>
  <c r="BE612" i="2"/>
  <c r="AA612" i="2"/>
  <c r="Y612" i="2"/>
  <c r="W612" i="2"/>
  <c r="BK612" i="2"/>
  <c r="N612" i="2"/>
  <c r="BF612" i="2"/>
  <c r="BI611" i="2"/>
  <c r="BH611" i="2"/>
  <c r="BG611" i="2"/>
  <c r="BE611" i="2"/>
  <c r="AA611" i="2"/>
  <c r="Y611" i="2"/>
  <c r="W611" i="2"/>
  <c r="BK611" i="2"/>
  <c r="N611" i="2"/>
  <c r="BF611" i="2" s="1"/>
  <c r="BI610" i="2"/>
  <c r="BH610" i="2"/>
  <c r="BG610" i="2"/>
  <c r="BE610" i="2"/>
  <c r="AA610" i="2"/>
  <c r="Y610" i="2"/>
  <c r="W610" i="2"/>
  <c r="BK610" i="2"/>
  <c r="N610" i="2"/>
  <c r="BF610" i="2"/>
  <c r="BI609" i="2"/>
  <c r="BH609" i="2"/>
  <c r="BG609" i="2"/>
  <c r="BE609" i="2"/>
  <c r="AA609" i="2"/>
  <c r="Y609" i="2"/>
  <c r="W609" i="2"/>
  <c r="BK609" i="2"/>
  <c r="N609" i="2"/>
  <c r="BF609" i="2" s="1"/>
  <c r="BI608" i="2"/>
  <c r="BH608" i="2"/>
  <c r="BG608" i="2"/>
  <c r="BE608" i="2"/>
  <c r="AA608" i="2"/>
  <c r="Y608" i="2"/>
  <c r="W608" i="2"/>
  <c r="BK608" i="2"/>
  <c r="N608" i="2"/>
  <c r="BF608" i="2"/>
  <c r="BI607" i="2"/>
  <c r="BH607" i="2"/>
  <c r="BG607" i="2"/>
  <c r="BE607" i="2"/>
  <c r="AA607" i="2"/>
  <c r="Y607" i="2"/>
  <c r="W607" i="2"/>
  <c r="BK607" i="2"/>
  <c r="N607" i="2"/>
  <c r="BF607" i="2" s="1"/>
  <c r="BI606" i="2"/>
  <c r="BH606" i="2"/>
  <c r="BG606" i="2"/>
  <c r="BE606" i="2"/>
  <c r="AA606" i="2"/>
  <c r="Y606" i="2"/>
  <c r="W606" i="2"/>
  <c r="BK606" i="2"/>
  <c r="N606" i="2"/>
  <c r="BF606" i="2"/>
  <c r="BI605" i="2"/>
  <c r="BH605" i="2"/>
  <c r="BG605" i="2"/>
  <c r="BE605" i="2"/>
  <c r="AA605" i="2"/>
  <c r="Y605" i="2"/>
  <c r="W605" i="2"/>
  <c r="BK605" i="2"/>
  <c r="N605" i="2"/>
  <c r="BF605" i="2" s="1"/>
  <c r="BI604" i="2"/>
  <c r="BH604" i="2"/>
  <c r="BG604" i="2"/>
  <c r="BE604" i="2"/>
  <c r="AA604" i="2"/>
  <c r="Y604" i="2"/>
  <c r="W604" i="2"/>
  <c r="BK604" i="2"/>
  <c r="N604" i="2"/>
  <c r="BF604" i="2"/>
  <c r="BI603" i="2"/>
  <c r="BH603" i="2"/>
  <c r="BG603" i="2"/>
  <c r="BE603" i="2"/>
  <c r="AA603" i="2"/>
  <c r="Y603" i="2"/>
  <c r="W603" i="2"/>
  <c r="BK603" i="2"/>
  <c r="N603" i="2"/>
  <c r="BF603" i="2" s="1"/>
  <c r="BI602" i="2"/>
  <c r="BH602" i="2"/>
  <c r="BG602" i="2"/>
  <c r="BE602" i="2"/>
  <c r="AA602" i="2"/>
  <c r="Y602" i="2"/>
  <c r="W602" i="2"/>
  <c r="BK602" i="2"/>
  <c r="N602" i="2"/>
  <c r="BF602" i="2"/>
  <c r="BI601" i="2"/>
  <c r="BH601" i="2"/>
  <c r="BG601" i="2"/>
  <c r="BE601" i="2"/>
  <c r="AA601" i="2"/>
  <c r="Y601" i="2"/>
  <c r="W601" i="2"/>
  <c r="BK601" i="2"/>
  <c r="N601" i="2"/>
  <c r="BF601" i="2" s="1"/>
  <c r="BI600" i="2"/>
  <c r="BH600" i="2"/>
  <c r="BG600" i="2"/>
  <c r="BE600" i="2"/>
  <c r="AA600" i="2"/>
  <c r="Y600" i="2"/>
  <c r="W600" i="2"/>
  <c r="BK600" i="2"/>
  <c r="N600" i="2"/>
  <c r="BF600" i="2"/>
  <c r="BI599" i="2"/>
  <c r="BH599" i="2"/>
  <c r="BG599" i="2"/>
  <c r="BE599" i="2"/>
  <c r="AA599" i="2"/>
  <c r="Y599" i="2"/>
  <c r="W599" i="2"/>
  <c r="BK599" i="2"/>
  <c r="N599" i="2"/>
  <c r="BF599" i="2" s="1"/>
  <c r="BI598" i="2"/>
  <c r="BH598" i="2"/>
  <c r="BG598" i="2"/>
  <c r="BE598" i="2"/>
  <c r="AA598" i="2"/>
  <c r="Y598" i="2"/>
  <c r="W598" i="2"/>
  <c r="BK598" i="2"/>
  <c r="N598" i="2"/>
  <c r="BF598" i="2"/>
  <c r="BI597" i="2"/>
  <c r="BH597" i="2"/>
  <c r="BG597" i="2"/>
  <c r="BE597" i="2"/>
  <c r="AA597" i="2"/>
  <c r="Y597" i="2"/>
  <c r="W597" i="2"/>
  <c r="BK597" i="2"/>
  <c r="N597" i="2"/>
  <c r="BF597" i="2" s="1"/>
  <c r="BI596" i="2"/>
  <c r="BH596" i="2"/>
  <c r="BG596" i="2"/>
  <c r="BE596" i="2"/>
  <c r="AA596" i="2"/>
  <c r="Y596" i="2"/>
  <c r="W596" i="2"/>
  <c r="BK596" i="2"/>
  <c r="N596" i="2"/>
  <c r="BF596" i="2"/>
  <c r="BI595" i="2"/>
  <c r="BH595" i="2"/>
  <c r="BG595" i="2"/>
  <c r="BE595" i="2"/>
  <c r="AA595" i="2"/>
  <c r="Y595" i="2"/>
  <c r="W595" i="2"/>
  <c r="BK595" i="2"/>
  <c r="N595" i="2"/>
  <c r="BF595" i="2" s="1"/>
  <c r="BI594" i="2"/>
  <c r="BH594" i="2"/>
  <c r="BG594" i="2"/>
  <c r="BE594" i="2"/>
  <c r="AA594" i="2"/>
  <c r="Y594" i="2"/>
  <c r="W594" i="2"/>
  <c r="BK594" i="2"/>
  <c r="N594" i="2"/>
  <c r="BF594" i="2"/>
  <c r="BI593" i="2"/>
  <c r="BH593" i="2"/>
  <c r="BG593" i="2"/>
  <c r="BE593" i="2"/>
  <c r="AA593" i="2"/>
  <c r="Y593" i="2"/>
  <c r="W593" i="2"/>
  <c r="BK593" i="2"/>
  <c r="N593" i="2"/>
  <c r="BF593" i="2" s="1"/>
  <c r="BI592" i="2"/>
  <c r="BH592" i="2"/>
  <c r="BG592" i="2"/>
  <c r="BE592" i="2"/>
  <c r="AA592" i="2"/>
  <c r="Y592" i="2"/>
  <c r="W592" i="2"/>
  <c r="BK592" i="2"/>
  <c r="N592" i="2"/>
  <c r="BF592" i="2"/>
  <c r="BI591" i="2"/>
  <c r="BH591" i="2"/>
  <c r="BG591" i="2"/>
  <c r="BE591" i="2"/>
  <c r="AA591" i="2"/>
  <c r="Y591" i="2"/>
  <c r="W591" i="2"/>
  <c r="BK591" i="2"/>
  <c r="N591" i="2"/>
  <c r="BF591" i="2" s="1"/>
  <c r="BI590" i="2"/>
  <c r="BH590" i="2"/>
  <c r="BG590" i="2"/>
  <c r="BE590" i="2"/>
  <c r="AA590" i="2"/>
  <c r="Y590" i="2"/>
  <c r="W590" i="2"/>
  <c r="BK590" i="2"/>
  <c r="N590" i="2"/>
  <c r="BF590" i="2"/>
  <c r="BI589" i="2"/>
  <c r="BH589" i="2"/>
  <c r="BG589" i="2"/>
  <c r="BE589" i="2"/>
  <c r="AA589" i="2"/>
  <c r="Y589" i="2"/>
  <c r="W589" i="2"/>
  <c r="BK589" i="2"/>
  <c r="N589" i="2"/>
  <c r="BF589" i="2" s="1"/>
  <c r="BI588" i="2"/>
  <c r="BH588" i="2"/>
  <c r="BG588" i="2"/>
  <c r="BE588" i="2"/>
  <c r="AA588" i="2"/>
  <c r="Y588" i="2"/>
  <c r="W588" i="2"/>
  <c r="BK588" i="2"/>
  <c r="N588" i="2"/>
  <c r="BF588" i="2"/>
  <c r="BI587" i="2"/>
  <c r="BH587" i="2"/>
  <c r="BG587" i="2"/>
  <c r="BE587" i="2"/>
  <c r="AA587" i="2"/>
  <c r="Y587" i="2"/>
  <c r="W587" i="2"/>
  <c r="BK587" i="2"/>
  <c r="N587" i="2"/>
  <c r="BF587" i="2" s="1"/>
  <c r="BI586" i="2"/>
  <c r="BH586" i="2"/>
  <c r="BG586" i="2"/>
  <c r="BE586" i="2"/>
  <c r="AA586" i="2"/>
  <c r="Y586" i="2"/>
  <c r="W586" i="2"/>
  <c r="BK586" i="2"/>
  <c r="N586" i="2"/>
  <c r="BF586" i="2"/>
  <c r="BI585" i="2"/>
  <c r="BH585" i="2"/>
  <c r="BG585" i="2"/>
  <c r="BE585" i="2"/>
  <c r="AA585" i="2"/>
  <c r="Y585" i="2"/>
  <c r="W585" i="2"/>
  <c r="BK585" i="2"/>
  <c r="N585" i="2"/>
  <c r="BF585" i="2" s="1"/>
  <c r="BI584" i="2"/>
  <c r="BH584" i="2"/>
  <c r="BG584" i="2"/>
  <c r="BE584" i="2"/>
  <c r="AA584" i="2"/>
  <c r="Y584" i="2"/>
  <c r="W584" i="2"/>
  <c r="BK584" i="2"/>
  <c r="N584" i="2"/>
  <c r="BF584" i="2"/>
  <c r="BI583" i="2"/>
  <c r="BH583" i="2"/>
  <c r="BG583" i="2"/>
  <c r="BE583" i="2"/>
  <c r="AA583" i="2"/>
  <c r="Y583" i="2"/>
  <c r="W583" i="2"/>
  <c r="BK583" i="2"/>
  <c r="N583" i="2"/>
  <c r="BF583" i="2" s="1"/>
  <c r="BI582" i="2"/>
  <c r="BH582" i="2"/>
  <c r="BG582" i="2"/>
  <c r="BE582" i="2"/>
  <c r="AA582" i="2"/>
  <c r="Y582" i="2"/>
  <c r="W582" i="2"/>
  <c r="BK582" i="2"/>
  <c r="N582" i="2"/>
  <c r="BF582" i="2"/>
  <c r="BI581" i="2"/>
  <c r="BH581" i="2"/>
  <c r="BG581" i="2"/>
  <c r="BE581" i="2"/>
  <c r="AA581" i="2"/>
  <c r="Y581" i="2"/>
  <c r="W581" i="2"/>
  <c r="BK581" i="2"/>
  <c r="N581" i="2"/>
  <c r="BF581" i="2" s="1"/>
  <c r="BI580" i="2"/>
  <c r="BH580" i="2"/>
  <c r="BG580" i="2"/>
  <c r="BE580" i="2"/>
  <c r="AA580" i="2"/>
  <c r="Y580" i="2"/>
  <c r="W580" i="2"/>
  <c r="BK580" i="2"/>
  <c r="N580" i="2"/>
  <c r="BF580" i="2"/>
  <c r="BI579" i="2"/>
  <c r="BH579" i="2"/>
  <c r="BG579" i="2"/>
  <c r="BE579" i="2"/>
  <c r="AA579" i="2"/>
  <c r="Y579" i="2"/>
  <c r="W579" i="2"/>
  <c r="BK579" i="2"/>
  <c r="N579" i="2"/>
  <c r="BF579" i="2" s="1"/>
  <c r="BI578" i="2"/>
  <c r="BH578" i="2"/>
  <c r="BG578" i="2"/>
  <c r="BE578" i="2"/>
  <c r="AA578" i="2"/>
  <c r="Y578" i="2"/>
  <c r="W578" i="2"/>
  <c r="BK578" i="2"/>
  <c r="N578" i="2"/>
  <c r="BF578" i="2"/>
  <c r="BI577" i="2"/>
  <c r="BH577" i="2"/>
  <c r="BG577" i="2"/>
  <c r="BE577" i="2"/>
  <c r="AA577" i="2"/>
  <c r="Y577" i="2"/>
  <c r="W577" i="2"/>
  <c r="BK577" i="2"/>
  <c r="N577" i="2"/>
  <c r="BF577" i="2" s="1"/>
  <c r="BI576" i="2"/>
  <c r="BH576" i="2"/>
  <c r="BG576" i="2"/>
  <c r="BE576" i="2"/>
  <c r="AA576" i="2"/>
  <c r="Y576" i="2"/>
  <c r="W576" i="2"/>
  <c r="BK576" i="2"/>
  <c r="N576" i="2"/>
  <c r="BF576" i="2"/>
  <c r="BI575" i="2"/>
  <c r="BH575" i="2"/>
  <c r="BG575" i="2"/>
  <c r="BE575" i="2"/>
  <c r="AA575" i="2"/>
  <c r="Y575" i="2"/>
  <c r="W575" i="2"/>
  <c r="BK575" i="2"/>
  <c r="N575" i="2"/>
  <c r="BF575" i="2" s="1"/>
  <c r="BI574" i="2"/>
  <c r="BH574" i="2"/>
  <c r="BG574" i="2"/>
  <c r="BE574" i="2"/>
  <c r="AA574" i="2"/>
  <c r="Y574" i="2"/>
  <c r="W574" i="2"/>
  <c r="BK574" i="2"/>
  <c r="N574" i="2"/>
  <c r="BF574" i="2"/>
  <c r="BI573" i="2"/>
  <c r="BH573" i="2"/>
  <c r="BG573" i="2"/>
  <c r="BE573" i="2"/>
  <c r="AA573" i="2"/>
  <c r="Y573" i="2"/>
  <c r="W573" i="2"/>
  <c r="BK573" i="2"/>
  <c r="N573" i="2"/>
  <c r="BF573" i="2" s="1"/>
  <c r="BI572" i="2"/>
  <c r="BH572" i="2"/>
  <c r="BG572" i="2"/>
  <c r="BE572" i="2"/>
  <c r="AA572" i="2"/>
  <c r="Y572" i="2"/>
  <c r="W572" i="2"/>
  <c r="BK572" i="2"/>
  <c r="N572" i="2"/>
  <c r="BF572" i="2"/>
  <c r="BI571" i="2"/>
  <c r="BH571" i="2"/>
  <c r="BG571" i="2"/>
  <c r="BE571" i="2"/>
  <c r="AA571" i="2"/>
  <c r="Y571" i="2"/>
  <c r="W571" i="2"/>
  <c r="BK571" i="2"/>
  <c r="N571" i="2"/>
  <c r="BF571" i="2" s="1"/>
  <c r="BI570" i="2"/>
  <c r="BH570" i="2"/>
  <c r="BG570" i="2"/>
  <c r="BE570" i="2"/>
  <c r="AA570" i="2"/>
  <c r="Y570" i="2"/>
  <c r="W570" i="2"/>
  <c r="BK570" i="2"/>
  <c r="N570" i="2"/>
  <c r="BF570" i="2"/>
  <c r="BI569" i="2"/>
  <c r="BH569" i="2"/>
  <c r="BG569" i="2"/>
  <c r="BE569" i="2"/>
  <c r="AA569" i="2"/>
  <c r="Y569" i="2"/>
  <c r="W569" i="2"/>
  <c r="BK569" i="2"/>
  <c r="N569" i="2"/>
  <c r="BF569" i="2" s="1"/>
  <c r="BI568" i="2"/>
  <c r="BH568" i="2"/>
  <c r="BG568" i="2"/>
  <c r="BE568" i="2"/>
  <c r="AA568" i="2"/>
  <c r="Y568" i="2"/>
  <c r="W568" i="2"/>
  <c r="BK568" i="2"/>
  <c r="N568" i="2"/>
  <c r="BF568" i="2"/>
  <c r="BI567" i="2"/>
  <c r="BH567" i="2"/>
  <c r="BG567" i="2"/>
  <c r="BE567" i="2"/>
  <c r="AA567" i="2"/>
  <c r="Y567" i="2"/>
  <c r="W567" i="2"/>
  <c r="BK567" i="2"/>
  <c r="N567" i="2"/>
  <c r="BF567" i="2" s="1"/>
  <c r="BI566" i="2"/>
  <c r="BH566" i="2"/>
  <c r="BG566" i="2"/>
  <c r="BE566" i="2"/>
  <c r="AA566" i="2"/>
  <c r="Y566" i="2"/>
  <c r="W566" i="2"/>
  <c r="BK566" i="2"/>
  <c r="N566" i="2"/>
  <c r="BF566" i="2"/>
  <c r="BI565" i="2"/>
  <c r="BH565" i="2"/>
  <c r="BG565" i="2"/>
  <c r="BE565" i="2"/>
  <c r="AA565" i="2"/>
  <c r="Y565" i="2"/>
  <c r="W565" i="2"/>
  <c r="BK565" i="2"/>
  <c r="N565" i="2"/>
  <c r="BF565" i="2" s="1"/>
  <c r="BI564" i="2"/>
  <c r="BH564" i="2"/>
  <c r="BG564" i="2"/>
  <c r="BE564" i="2"/>
  <c r="AA564" i="2"/>
  <c r="Y564" i="2"/>
  <c r="W564" i="2"/>
  <c r="BK564" i="2"/>
  <c r="N564" i="2"/>
  <c r="BF564" i="2"/>
  <c r="BI563" i="2"/>
  <c r="BH563" i="2"/>
  <c r="BG563" i="2"/>
  <c r="BE563" i="2"/>
  <c r="AA563" i="2"/>
  <c r="Y563" i="2"/>
  <c r="Y560" i="2" s="1"/>
  <c r="W563" i="2"/>
  <c r="BK563" i="2"/>
  <c r="N563" i="2"/>
  <c r="BF563" i="2" s="1"/>
  <c r="BI562" i="2"/>
  <c r="BH562" i="2"/>
  <c r="BG562" i="2"/>
  <c r="BE562" i="2"/>
  <c r="AA562" i="2"/>
  <c r="Y562" i="2"/>
  <c r="W562" i="2"/>
  <c r="BK562" i="2"/>
  <c r="BK560" i="2" s="1"/>
  <c r="N560" i="2" s="1"/>
  <c r="N117" i="2" s="1"/>
  <c r="N562" i="2"/>
  <c r="BF562" i="2"/>
  <c r="BI561" i="2"/>
  <c r="BH561" i="2"/>
  <c r="BG561" i="2"/>
  <c r="BE561" i="2"/>
  <c r="AA561" i="2"/>
  <c r="Y561" i="2"/>
  <c r="W561" i="2"/>
  <c r="BK561" i="2"/>
  <c r="N561" i="2"/>
  <c r="BF561" i="2" s="1"/>
  <c r="BI559" i="2"/>
  <c r="BH559" i="2"/>
  <c r="BG559" i="2"/>
  <c r="BE559" i="2"/>
  <c r="AA559" i="2"/>
  <c r="Y559" i="2"/>
  <c r="W559" i="2"/>
  <c r="BK559" i="2"/>
  <c r="N559" i="2"/>
  <c r="BF559" i="2" s="1"/>
  <c r="BI558" i="2"/>
  <c r="BH558" i="2"/>
  <c r="BG558" i="2"/>
  <c r="BE558" i="2"/>
  <c r="AA558" i="2"/>
  <c r="Y558" i="2"/>
  <c r="W558" i="2"/>
  <c r="BK558" i="2"/>
  <c r="N558" i="2"/>
  <c r="BF558" i="2"/>
  <c r="BI557" i="2"/>
  <c r="BH557" i="2"/>
  <c r="BG557" i="2"/>
  <c r="BE557" i="2"/>
  <c r="AA557" i="2"/>
  <c r="Y557" i="2"/>
  <c r="W557" i="2"/>
  <c r="BK557" i="2"/>
  <c r="N557" i="2"/>
  <c r="BF557" i="2" s="1"/>
  <c r="BI556" i="2"/>
  <c r="BH556" i="2"/>
  <c r="BG556" i="2"/>
  <c r="BE556" i="2"/>
  <c r="AA556" i="2"/>
  <c r="Y556" i="2"/>
  <c r="W556" i="2"/>
  <c r="BK556" i="2"/>
  <c r="N556" i="2"/>
  <c r="BF556" i="2"/>
  <c r="BI555" i="2"/>
  <c r="BH555" i="2"/>
  <c r="BG555" i="2"/>
  <c r="BE555" i="2"/>
  <c r="AA555" i="2"/>
  <c r="Y555" i="2"/>
  <c r="W555" i="2"/>
  <c r="BK555" i="2"/>
  <c r="N555" i="2"/>
  <c r="BF555" i="2" s="1"/>
  <c r="BI554" i="2"/>
  <c r="BH554" i="2"/>
  <c r="BG554" i="2"/>
  <c r="BE554" i="2"/>
  <c r="AA554" i="2"/>
  <c r="Y554" i="2"/>
  <c r="W554" i="2"/>
  <c r="BK554" i="2"/>
  <c r="N554" i="2"/>
  <c r="BF554" i="2"/>
  <c r="BI553" i="2"/>
  <c r="BH553" i="2"/>
  <c r="BG553" i="2"/>
  <c r="BE553" i="2"/>
  <c r="AA553" i="2"/>
  <c r="Y553" i="2"/>
  <c r="W553" i="2"/>
  <c r="BK553" i="2"/>
  <c r="N553" i="2"/>
  <c r="BF553" i="2" s="1"/>
  <c r="BI552" i="2"/>
  <c r="BH552" i="2"/>
  <c r="BG552" i="2"/>
  <c r="BE552" i="2"/>
  <c r="AA552" i="2"/>
  <c r="Y552" i="2"/>
  <c r="W552" i="2"/>
  <c r="BK552" i="2"/>
  <c r="N552" i="2"/>
  <c r="BF552" i="2"/>
  <c r="BI551" i="2"/>
  <c r="BH551" i="2"/>
  <c r="BG551" i="2"/>
  <c r="BE551" i="2"/>
  <c r="AA551" i="2"/>
  <c r="Y551" i="2"/>
  <c r="W551" i="2"/>
  <c r="BK551" i="2"/>
  <c r="N551" i="2"/>
  <c r="BF551" i="2" s="1"/>
  <c r="BI550" i="2"/>
  <c r="BH550" i="2"/>
  <c r="BG550" i="2"/>
  <c r="BE550" i="2"/>
  <c r="AA550" i="2"/>
  <c r="Y550" i="2"/>
  <c r="W550" i="2"/>
  <c r="BK550" i="2"/>
  <c r="N550" i="2"/>
  <c r="BF550" i="2"/>
  <c r="BI549" i="2"/>
  <c r="BH549" i="2"/>
  <c r="BG549" i="2"/>
  <c r="BE549" i="2"/>
  <c r="AA549" i="2"/>
  <c r="Y549" i="2"/>
  <c r="W549" i="2"/>
  <c r="BK549" i="2"/>
  <c r="N549" i="2"/>
  <c r="BF549" i="2" s="1"/>
  <c r="BI548" i="2"/>
  <c r="BH548" i="2"/>
  <c r="BG548" i="2"/>
  <c r="BE548" i="2"/>
  <c r="AA548" i="2"/>
  <c r="Y548" i="2"/>
  <c r="W548" i="2"/>
  <c r="BK548" i="2"/>
  <c r="N548" i="2"/>
  <c r="BF548" i="2"/>
  <c r="BI547" i="2"/>
  <c r="BH547" i="2"/>
  <c r="BG547" i="2"/>
  <c r="BE547" i="2"/>
  <c r="AA547" i="2"/>
  <c r="Y547" i="2"/>
  <c r="W547" i="2"/>
  <c r="BK547" i="2"/>
  <c r="N547" i="2"/>
  <c r="BF547" i="2" s="1"/>
  <c r="BI546" i="2"/>
  <c r="BH546" i="2"/>
  <c r="BG546" i="2"/>
  <c r="BE546" i="2"/>
  <c r="AA546" i="2"/>
  <c r="Y546" i="2"/>
  <c r="W546" i="2"/>
  <c r="BK546" i="2"/>
  <c r="N546" i="2"/>
  <c r="BF546" i="2"/>
  <c r="BI545" i="2"/>
  <c r="BH545" i="2"/>
  <c r="BG545" i="2"/>
  <c r="BE545" i="2"/>
  <c r="AA545" i="2"/>
  <c r="Y545" i="2"/>
  <c r="W545" i="2"/>
  <c r="BK545" i="2"/>
  <c r="N545" i="2"/>
  <c r="BF545" i="2" s="1"/>
  <c r="BI544" i="2"/>
  <c r="BH544" i="2"/>
  <c r="BG544" i="2"/>
  <c r="BE544" i="2"/>
  <c r="AA544" i="2"/>
  <c r="Y544" i="2"/>
  <c r="W544" i="2"/>
  <c r="BK544" i="2"/>
  <c r="N544" i="2"/>
  <c r="BF544" i="2"/>
  <c r="BI543" i="2"/>
  <c r="BH543" i="2"/>
  <c r="BG543" i="2"/>
  <c r="BE543" i="2"/>
  <c r="AA543" i="2"/>
  <c r="Y543" i="2"/>
  <c r="W543" i="2"/>
  <c r="BK543" i="2"/>
  <c r="N543" i="2"/>
  <c r="BF543" i="2" s="1"/>
  <c r="BI542" i="2"/>
  <c r="BH542" i="2"/>
  <c r="BG542" i="2"/>
  <c r="BE542" i="2"/>
  <c r="AA542" i="2"/>
  <c r="Y542" i="2"/>
  <c r="W542" i="2"/>
  <c r="BK542" i="2"/>
  <c r="N542" i="2"/>
  <c r="BF542" i="2"/>
  <c r="BI541" i="2"/>
  <c r="BH541" i="2"/>
  <c r="BG541" i="2"/>
  <c r="BE541" i="2"/>
  <c r="AA541" i="2"/>
  <c r="Y541" i="2"/>
  <c r="W541" i="2"/>
  <c r="BK541" i="2"/>
  <c r="N541" i="2"/>
  <c r="BF541" i="2" s="1"/>
  <c r="BI540" i="2"/>
  <c r="BH540" i="2"/>
  <c r="BG540" i="2"/>
  <c r="BE540" i="2"/>
  <c r="AA540" i="2"/>
  <c r="Y540" i="2"/>
  <c r="W540" i="2"/>
  <c r="BK540" i="2"/>
  <c r="N540" i="2"/>
  <c r="BF540" i="2"/>
  <c r="BI539" i="2"/>
  <c r="BH539" i="2"/>
  <c r="BG539" i="2"/>
  <c r="BE539" i="2"/>
  <c r="AA539" i="2"/>
  <c r="Y539" i="2"/>
  <c r="W539" i="2"/>
  <c r="BK539" i="2"/>
  <c r="N539" i="2"/>
  <c r="BF539" i="2" s="1"/>
  <c r="BI538" i="2"/>
  <c r="BH538" i="2"/>
  <c r="BG538" i="2"/>
  <c r="BE538" i="2"/>
  <c r="AA538" i="2"/>
  <c r="Y538" i="2"/>
  <c r="W538" i="2"/>
  <c r="BK538" i="2"/>
  <c r="N538" i="2"/>
  <c r="BF538" i="2"/>
  <c r="BI537" i="2"/>
  <c r="BH537" i="2"/>
  <c r="BG537" i="2"/>
  <c r="BE537" i="2"/>
  <c r="AA537" i="2"/>
  <c r="Y537" i="2"/>
  <c r="W537" i="2"/>
  <c r="BK537" i="2"/>
  <c r="N537" i="2"/>
  <c r="BF537" i="2" s="1"/>
  <c r="BI536" i="2"/>
  <c r="BH536" i="2"/>
  <c r="BG536" i="2"/>
  <c r="BE536" i="2"/>
  <c r="AA536" i="2"/>
  <c r="Y536" i="2"/>
  <c r="W536" i="2"/>
  <c r="BK536" i="2"/>
  <c r="N536" i="2"/>
  <c r="BF536" i="2"/>
  <c r="BI535" i="2"/>
  <c r="BH535" i="2"/>
  <c r="BG535" i="2"/>
  <c r="BE535" i="2"/>
  <c r="AA535" i="2"/>
  <c r="Y535" i="2"/>
  <c r="W535" i="2"/>
  <c r="BK535" i="2"/>
  <c r="N535" i="2"/>
  <c r="BF535" i="2" s="1"/>
  <c r="BI534" i="2"/>
  <c r="BH534" i="2"/>
  <c r="BG534" i="2"/>
  <c r="BE534" i="2"/>
  <c r="AA534" i="2"/>
  <c r="Y534" i="2"/>
  <c r="W534" i="2"/>
  <c r="BK534" i="2"/>
  <c r="N534" i="2"/>
  <c r="BF534" i="2"/>
  <c r="BI533" i="2"/>
  <c r="BH533" i="2"/>
  <c r="BG533" i="2"/>
  <c r="BE533" i="2"/>
  <c r="AA533" i="2"/>
  <c r="Y533" i="2"/>
  <c r="W533" i="2"/>
  <c r="BK533" i="2"/>
  <c r="N533" i="2"/>
  <c r="BF533" i="2" s="1"/>
  <c r="BI532" i="2"/>
  <c r="BH532" i="2"/>
  <c r="BG532" i="2"/>
  <c r="BE532" i="2"/>
  <c r="AA532" i="2"/>
  <c r="AA531" i="2"/>
  <c r="Y532" i="2"/>
  <c r="Y531" i="2" s="1"/>
  <c r="W532" i="2"/>
  <c r="W531" i="2"/>
  <c r="BK532" i="2"/>
  <c r="N532" i="2"/>
  <c r="BF532" i="2" s="1"/>
  <c r="BI530" i="2"/>
  <c r="BH530" i="2"/>
  <c r="BG530" i="2"/>
  <c r="BE530" i="2"/>
  <c r="AA530" i="2"/>
  <c r="Y530" i="2"/>
  <c r="W530" i="2"/>
  <c r="BK530" i="2"/>
  <c r="N530" i="2"/>
  <c r="BF530" i="2" s="1"/>
  <c r="BI529" i="2"/>
  <c r="BH529" i="2"/>
  <c r="BG529" i="2"/>
  <c r="BE529" i="2"/>
  <c r="AA529" i="2"/>
  <c r="Y529" i="2"/>
  <c r="W529" i="2"/>
  <c r="BK529" i="2"/>
  <c r="N529" i="2"/>
  <c r="BF529" i="2" s="1"/>
  <c r="BI528" i="2"/>
  <c r="BH528" i="2"/>
  <c r="BG528" i="2"/>
  <c r="BE528" i="2"/>
  <c r="AA528" i="2"/>
  <c r="Y528" i="2"/>
  <c r="W528" i="2"/>
  <c r="BK528" i="2"/>
  <c r="N528" i="2"/>
  <c r="BF528" i="2" s="1"/>
  <c r="BI527" i="2"/>
  <c r="BH527" i="2"/>
  <c r="BG527" i="2"/>
  <c r="BE527" i="2"/>
  <c r="AA527" i="2"/>
  <c r="Y527" i="2"/>
  <c r="W527" i="2"/>
  <c r="BK527" i="2"/>
  <c r="N527" i="2"/>
  <c r="BF527" i="2"/>
  <c r="BI526" i="2"/>
  <c r="BH526" i="2"/>
  <c r="BG526" i="2"/>
  <c r="BE526" i="2"/>
  <c r="AA526" i="2"/>
  <c r="Y526" i="2"/>
  <c r="W526" i="2"/>
  <c r="BK526" i="2"/>
  <c r="N526" i="2"/>
  <c r="BF526" i="2" s="1"/>
  <c r="BI525" i="2"/>
  <c r="BH525" i="2"/>
  <c r="BG525" i="2"/>
  <c r="BE525" i="2"/>
  <c r="AA525" i="2"/>
  <c r="Y525" i="2"/>
  <c r="W525" i="2"/>
  <c r="BK525" i="2"/>
  <c r="N525" i="2"/>
  <c r="BF525" i="2"/>
  <c r="BI524" i="2"/>
  <c r="BH524" i="2"/>
  <c r="BG524" i="2"/>
  <c r="BE524" i="2"/>
  <c r="AA524" i="2"/>
  <c r="Y524" i="2"/>
  <c r="W524" i="2"/>
  <c r="BK524" i="2"/>
  <c r="N524" i="2"/>
  <c r="BF524" i="2" s="1"/>
  <c r="BI523" i="2"/>
  <c r="BH523" i="2"/>
  <c r="BG523" i="2"/>
  <c r="BE523" i="2"/>
  <c r="AA523" i="2"/>
  <c r="Y523" i="2"/>
  <c r="W523" i="2"/>
  <c r="BK523" i="2"/>
  <c r="N523" i="2"/>
  <c r="BF523" i="2"/>
  <c r="BI522" i="2"/>
  <c r="BH522" i="2"/>
  <c r="BG522" i="2"/>
  <c r="BE522" i="2"/>
  <c r="AA522" i="2"/>
  <c r="Y522" i="2"/>
  <c r="W522" i="2"/>
  <c r="BK522" i="2"/>
  <c r="N522" i="2"/>
  <c r="BF522" i="2" s="1"/>
  <c r="BI521" i="2"/>
  <c r="BH521" i="2"/>
  <c r="BG521" i="2"/>
  <c r="BE521" i="2"/>
  <c r="AA521" i="2"/>
  <c r="Y521" i="2"/>
  <c r="W521" i="2"/>
  <c r="BK521" i="2"/>
  <c r="N521" i="2"/>
  <c r="BF521" i="2"/>
  <c r="BI520" i="2"/>
  <c r="BH520" i="2"/>
  <c r="BG520" i="2"/>
  <c r="BE520" i="2"/>
  <c r="AA520" i="2"/>
  <c r="Y520" i="2"/>
  <c r="Y517" i="2" s="1"/>
  <c r="W520" i="2"/>
  <c r="BK520" i="2"/>
  <c r="N520" i="2"/>
  <c r="BF520" i="2" s="1"/>
  <c r="BI519" i="2"/>
  <c r="BH519" i="2"/>
  <c r="BG519" i="2"/>
  <c r="BE519" i="2"/>
  <c r="AA519" i="2"/>
  <c r="Y519" i="2"/>
  <c r="W519" i="2"/>
  <c r="BK519" i="2"/>
  <c r="BK517" i="2" s="1"/>
  <c r="N517" i="2" s="1"/>
  <c r="N115" i="2" s="1"/>
  <c r="N519" i="2"/>
  <c r="BF519" i="2"/>
  <c r="BI518" i="2"/>
  <c r="BH518" i="2"/>
  <c r="BG518" i="2"/>
  <c r="BE518" i="2"/>
  <c r="AA518" i="2"/>
  <c r="Y518" i="2"/>
  <c r="W518" i="2"/>
  <c r="W517" i="2" s="1"/>
  <c r="BK518" i="2"/>
  <c r="N518" i="2"/>
  <c r="BF518" i="2" s="1"/>
  <c r="BI516" i="2"/>
  <c r="BH516" i="2"/>
  <c r="BG516" i="2"/>
  <c r="BE516" i="2"/>
  <c r="AA516" i="2"/>
  <c r="AA515" i="2" s="1"/>
  <c r="Y516" i="2"/>
  <c r="Y515" i="2"/>
  <c r="W516" i="2"/>
  <c r="W515" i="2" s="1"/>
  <c r="BK516" i="2"/>
  <c r="BK515" i="2"/>
  <c r="N515" i="2" s="1"/>
  <c r="N114" i="2" s="1"/>
  <c r="N516" i="2"/>
  <c r="BF516" i="2" s="1"/>
  <c r="BI514" i="2"/>
  <c r="BH514" i="2"/>
  <c r="BG514" i="2"/>
  <c r="BE514" i="2"/>
  <c r="AA514" i="2"/>
  <c r="AA513" i="2"/>
  <c r="Y514" i="2"/>
  <c r="Y513" i="2" s="1"/>
  <c r="W514" i="2"/>
  <c r="W513" i="2"/>
  <c r="BK514" i="2"/>
  <c r="BK513" i="2" s="1"/>
  <c r="N513" i="2" s="1"/>
  <c r="N113" i="2" s="1"/>
  <c r="N514" i="2"/>
  <c r="BF514" i="2" s="1"/>
  <c r="BI512" i="2"/>
  <c r="BH512" i="2"/>
  <c r="BG512" i="2"/>
  <c r="BE512" i="2"/>
  <c r="AA512" i="2"/>
  <c r="Y512" i="2"/>
  <c r="W512" i="2"/>
  <c r="BK512" i="2"/>
  <c r="N512" i="2"/>
  <c r="BF512" i="2"/>
  <c r="BI511" i="2"/>
  <c r="BH511" i="2"/>
  <c r="BG511" i="2"/>
  <c r="BE511" i="2"/>
  <c r="AA511" i="2"/>
  <c r="Y511" i="2"/>
  <c r="W511" i="2"/>
  <c r="BK511" i="2"/>
  <c r="N511" i="2"/>
  <c r="BF511" i="2" s="1"/>
  <c r="BI510" i="2"/>
  <c r="BH510" i="2"/>
  <c r="BG510" i="2"/>
  <c r="BE510" i="2"/>
  <c r="AA510" i="2"/>
  <c r="Y510" i="2"/>
  <c r="W510" i="2"/>
  <c r="BK510" i="2"/>
  <c r="N510" i="2"/>
  <c r="BF510" i="2"/>
  <c r="BI509" i="2"/>
  <c r="BH509" i="2"/>
  <c r="BG509" i="2"/>
  <c r="BE509" i="2"/>
  <c r="AA509" i="2"/>
  <c r="Y509" i="2"/>
  <c r="W509" i="2"/>
  <c r="BK509" i="2"/>
  <c r="N509" i="2"/>
  <c r="BF509" i="2" s="1"/>
  <c r="BI508" i="2"/>
  <c r="BH508" i="2"/>
  <c r="BG508" i="2"/>
  <c r="BE508" i="2"/>
  <c r="AA508" i="2"/>
  <c r="AA507" i="2"/>
  <c r="Y508" i="2"/>
  <c r="Y507" i="2" s="1"/>
  <c r="W508" i="2"/>
  <c r="W507" i="2"/>
  <c r="BK508" i="2"/>
  <c r="BK507" i="2" s="1"/>
  <c r="N507" i="2" s="1"/>
  <c r="N112" i="2" s="1"/>
  <c r="N508" i="2"/>
  <c r="BF508" i="2" s="1"/>
  <c r="BI506" i="2"/>
  <c r="BH506" i="2"/>
  <c r="BG506" i="2"/>
  <c r="BE506" i="2"/>
  <c r="AA506" i="2"/>
  <c r="Y506" i="2"/>
  <c r="W506" i="2"/>
  <c r="BK506" i="2"/>
  <c r="N506" i="2"/>
  <c r="BF506" i="2" s="1"/>
  <c r="BI505" i="2"/>
  <c r="BH505" i="2"/>
  <c r="BG505" i="2"/>
  <c r="BE505" i="2"/>
  <c r="AA505" i="2"/>
  <c r="Y505" i="2"/>
  <c r="W505" i="2"/>
  <c r="BK505" i="2"/>
  <c r="N505" i="2"/>
  <c r="BF505" i="2"/>
  <c r="BI504" i="2"/>
  <c r="BH504" i="2"/>
  <c r="BG504" i="2"/>
  <c r="BE504" i="2"/>
  <c r="AA504" i="2"/>
  <c r="Y504" i="2"/>
  <c r="W504" i="2"/>
  <c r="BK504" i="2"/>
  <c r="N504" i="2"/>
  <c r="BF504" i="2" s="1"/>
  <c r="BI503" i="2"/>
  <c r="BH503" i="2"/>
  <c r="BG503" i="2"/>
  <c r="BE503" i="2"/>
  <c r="AA503" i="2"/>
  <c r="Y503" i="2"/>
  <c r="W503" i="2"/>
  <c r="BK503" i="2"/>
  <c r="N503" i="2"/>
  <c r="BF503" i="2"/>
  <c r="BI502" i="2"/>
  <c r="BH502" i="2"/>
  <c r="BG502" i="2"/>
  <c r="BE502" i="2"/>
  <c r="AA502" i="2"/>
  <c r="Y502" i="2"/>
  <c r="W502" i="2"/>
  <c r="BK502" i="2"/>
  <c r="N502" i="2"/>
  <c r="BF502" i="2" s="1"/>
  <c r="BI501" i="2"/>
  <c r="BH501" i="2"/>
  <c r="BG501" i="2"/>
  <c r="BE501" i="2"/>
  <c r="AA501" i="2"/>
  <c r="Y501" i="2"/>
  <c r="W501" i="2"/>
  <c r="BK501" i="2"/>
  <c r="N501" i="2"/>
  <c r="BF501" i="2"/>
  <c r="BI500" i="2"/>
  <c r="BH500" i="2"/>
  <c r="BG500" i="2"/>
  <c r="BE500" i="2"/>
  <c r="AA500" i="2"/>
  <c r="Y500" i="2"/>
  <c r="Y497" i="2" s="1"/>
  <c r="W500" i="2"/>
  <c r="BK500" i="2"/>
  <c r="N500" i="2"/>
  <c r="BF500" i="2" s="1"/>
  <c r="BI499" i="2"/>
  <c r="BH499" i="2"/>
  <c r="BG499" i="2"/>
  <c r="BE499" i="2"/>
  <c r="AA499" i="2"/>
  <c r="Y499" i="2"/>
  <c r="W499" i="2"/>
  <c r="BK499" i="2"/>
  <c r="BK497" i="2" s="1"/>
  <c r="N497" i="2" s="1"/>
  <c r="N111" i="2" s="1"/>
  <c r="N499" i="2"/>
  <c r="BF499" i="2"/>
  <c r="BI498" i="2"/>
  <c r="BH498" i="2"/>
  <c r="BG498" i="2"/>
  <c r="BE498" i="2"/>
  <c r="AA498" i="2"/>
  <c r="Y498" i="2"/>
  <c r="W498" i="2"/>
  <c r="W497" i="2" s="1"/>
  <c r="BK498" i="2"/>
  <c r="N498" i="2"/>
  <c r="BF498" i="2" s="1"/>
  <c r="BI496" i="2"/>
  <c r="BH496" i="2"/>
  <c r="BG496" i="2"/>
  <c r="BE496" i="2"/>
  <c r="AA496" i="2"/>
  <c r="Y496" i="2"/>
  <c r="W496" i="2"/>
  <c r="BK496" i="2"/>
  <c r="N496" i="2"/>
  <c r="BF496" i="2" s="1"/>
  <c r="BI495" i="2"/>
  <c r="BH495" i="2"/>
  <c r="BG495" i="2"/>
  <c r="BE495" i="2"/>
  <c r="AA495" i="2"/>
  <c r="Y495" i="2"/>
  <c r="W495" i="2"/>
  <c r="BK495" i="2"/>
  <c r="N495" i="2"/>
  <c r="BF495" i="2"/>
  <c r="BI494" i="2"/>
  <c r="BH494" i="2"/>
  <c r="BG494" i="2"/>
  <c r="BE494" i="2"/>
  <c r="AA494" i="2"/>
  <c r="Y494" i="2"/>
  <c r="W494" i="2"/>
  <c r="BK494" i="2"/>
  <c r="N494" i="2"/>
  <c r="BF494" i="2" s="1"/>
  <c r="BI493" i="2"/>
  <c r="BH493" i="2"/>
  <c r="BG493" i="2"/>
  <c r="BE493" i="2"/>
  <c r="AA493" i="2"/>
  <c r="Y493" i="2"/>
  <c r="W493" i="2"/>
  <c r="BK493" i="2"/>
  <c r="N493" i="2"/>
  <c r="BF493" i="2"/>
  <c r="BI492" i="2"/>
  <c r="BH492" i="2"/>
  <c r="BG492" i="2"/>
  <c r="BE492" i="2"/>
  <c r="AA492" i="2"/>
  <c r="Y492" i="2"/>
  <c r="W492" i="2"/>
  <c r="BK492" i="2"/>
  <c r="N492" i="2"/>
  <c r="BF492" i="2" s="1"/>
  <c r="BI491" i="2"/>
  <c r="BH491" i="2"/>
  <c r="BG491" i="2"/>
  <c r="BE491" i="2"/>
  <c r="AA491" i="2"/>
  <c r="Y491" i="2"/>
  <c r="W491" i="2"/>
  <c r="BK491" i="2"/>
  <c r="N491" i="2"/>
  <c r="BF491" i="2"/>
  <c r="BI490" i="2"/>
  <c r="BH490" i="2"/>
  <c r="BG490" i="2"/>
  <c r="BE490" i="2"/>
  <c r="AA490" i="2"/>
  <c r="Y490" i="2"/>
  <c r="W490" i="2"/>
  <c r="BK490" i="2"/>
  <c r="N490" i="2"/>
  <c r="BF490" i="2" s="1"/>
  <c r="BI489" i="2"/>
  <c r="BH489" i="2"/>
  <c r="BG489" i="2"/>
  <c r="BE489" i="2"/>
  <c r="AA489" i="2"/>
  <c r="Y489" i="2"/>
  <c r="W489" i="2"/>
  <c r="BK489" i="2"/>
  <c r="N489" i="2"/>
  <c r="BF489" i="2"/>
  <c r="BI488" i="2"/>
  <c r="BH488" i="2"/>
  <c r="BG488" i="2"/>
  <c r="BE488" i="2"/>
  <c r="AA488" i="2"/>
  <c r="Y488" i="2"/>
  <c r="W488" i="2"/>
  <c r="BK488" i="2"/>
  <c r="N488" i="2"/>
  <c r="BF488" i="2" s="1"/>
  <c r="BI487" i="2"/>
  <c r="BH487" i="2"/>
  <c r="BG487" i="2"/>
  <c r="BE487" i="2"/>
  <c r="AA487" i="2"/>
  <c r="Y487" i="2"/>
  <c r="W487" i="2"/>
  <c r="BK487" i="2"/>
  <c r="N487" i="2"/>
  <c r="BF487" i="2"/>
  <c r="BI486" i="2"/>
  <c r="BH486" i="2"/>
  <c r="BG486" i="2"/>
  <c r="BE486" i="2"/>
  <c r="AA486" i="2"/>
  <c r="Y486" i="2"/>
  <c r="W486" i="2"/>
  <c r="BK486" i="2"/>
  <c r="N486" i="2"/>
  <c r="BF486" i="2" s="1"/>
  <c r="BI485" i="2"/>
  <c r="BH485" i="2"/>
  <c r="BG485" i="2"/>
  <c r="BE485" i="2"/>
  <c r="AA485" i="2"/>
  <c r="Y485" i="2"/>
  <c r="W485" i="2"/>
  <c r="BK485" i="2"/>
  <c r="N485" i="2"/>
  <c r="BF485" i="2"/>
  <c r="BI484" i="2"/>
  <c r="BH484" i="2"/>
  <c r="BG484" i="2"/>
  <c r="BE484" i="2"/>
  <c r="AA484" i="2"/>
  <c r="Y484" i="2"/>
  <c r="W484" i="2"/>
  <c r="BK484" i="2"/>
  <c r="N484" i="2"/>
  <c r="BF484" i="2" s="1"/>
  <c r="BI483" i="2"/>
  <c r="BH483" i="2"/>
  <c r="BG483" i="2"/>
  <c r="BE483" i="2"/>
  <c r="AA483" i="2"/>
  <c r="Y483" i="2"/>
  <c r="W483" i="2"/>
  <c r="BK483" i="2"/>
  <c r="N483" i="2"/>
  <c r="BF483" i="2"/>
  <c r="BI482" i="2"/>
  <c r="BH482" i="2"/>
  <c r="BG482" i="2"/>
  <c r="BE482" i="2"/>
  <c r="AA482" i="2"/>
  <c r="Y482" i="2"/>
  <c r="W482" i="2"/>
  <c r="BK482" i="2"/>
  <c r="N482" i="2"/>
  <c r="BF482" i="2" s="1"/>
  <c r="BI481" i="2"/>
  <c r="BH481" i="2"/>
  <c r="BG481" i="2"/>
  <c r="BE481" i="2"/>
  <c r="AA481" i="2"/>
  <c r="Y481" i="2"/>
  <c r="W481" i="2"/>
  <c r="BK481" i="2"/>
  <c r="N481" i="2"/>
  <c r="BF481" i="2"/>
  <c r="BI480" i="2"/>
  <c r="BH480" i="2"/>
  <c r="BG480" i="2"/>
  <c r="BE480" i="2"/>
  <c r="AA480" i="2"/>
  <c r="Y480" i="2"/>
  <c r="W480" i="2"/>
  <c r="BK480" i="2"/>
  <c r="N480" i="2"/>
  <c r="BF480" i="2" s="1"/>
  <c r="BI479" i="2"/>
  <c r="BH479" i="2"/>
  <c r="BG479" i="2"/>
  <c r="BE479" i="2"/>
  <c r="AA479" i="2"/>
  <c r="Y479" i="2"/>
  <c r="W479" i="2"/>
  <c r="BK479" i="2"/>
  <c r="N479" i="2"/>
  <c r="BF479" i="2"/>
  <c r="BI478" i="2"/>
  <c r="BH478" i="2"/>
  <c r="BG478" i="2"/>
  <c r="BE478" i="2"/>
  <c r="AA478" i="2"/>
  <c r="Y478" i="2"/>
  <c r="W478" i="2"/>
  <c r="BK478" i="2"/>
  <c r="N478" i="2"/>
  <c r="BF478" i="2" s="1"/>
  <c r="BI477" i="2"/>
  <c r="BH477" i="2"/>
  <c r="BG477" i="2"/>
  <c r="BE477" i="2"/>
  <c r="AA477" i="2"/>
  <c r="AA476" i="2"/>
  <c r="Y477" i="2"/>
  <c r="W477" i="2"/>
  <c r="W476" i="2"/>
  <c r="BK477" i="2"/>
  <c r="BK476" i="2" s="1"/>
  <c r="N476" i="2" s="1"/>
  <c r="N110" i="2" s="1"/>
  <c r="N477" i="2"/>
  <c r="BF477" i="2" s="1"/>
  <c r="BI475" i="2"/>
  <c r="BH475" i="2"/>
  <c r="BG475" i="2"/>
  <c r="BE475" i="2"/>
  <c r="AA475" i="2"/>
  <c r="Y475" i="2"/>
  <c r="W475" i="2"/>
  <c r="BK475" i="2"/>
  <c r="N475" i="2"/>
  <c r="BF475" i="2" s="1"/>
  <c r="BI474" i="2"/>
  <c r="BH474" i="2"/>
  <c r="BG474" i="2"/>
  <c r="BE474" i="2"/>
  <c r="AA474" i="2"/>
  <c r="Y474" i="2"/>
  <c r="W474" i="2"/>
  <c r="BK474" i="2"/>
  <c r="N474" i="2"/>
  <c r="BF474" i="2" s="1"/>
  <c r="BI473" i="2"/>
  <c r="BH473" i="2"/>
  <c r="BG473" i="2"/>
  <c r="BE473" i="2"/>
  <c r="AA473" i="2"/>
  <c r="Y473" i="2"/>
  <c r="W473" i="2"/>
  <c r="BK473" i="2"/>
  <c r="N473" i="2"/>
  <c r="BF473" i="2" s="1"/>
  <c r="BI472" i="2"/>
  <c r="BH472" i="2"/>
  <c r="BG472" i="2"/>
  <c r="BE472" i="2"/>
  <c r="AA472" i="2"/>
  <c r="Y472" i="2"/>
  <c r="W472" i="2"/>
  <c r="BK472" i="2"/>
  <c r="N472" i="2"/>
  <c r="BF472" i="2" s="1"/>
  <c r="BI471" i="2"/>
  <c r="BH471" i="2"/>
  <c r="BG471" i="2"/>
  <c r="BE471" i="2"/>
  <c r="AA471" i="2"/>
  <c r="Y471" i="2"/>
  <c r="W471" i="2"/>
  <c r="BK471" i="2"/>
  <c r="N471" i="2"/>
  <c r="BF471" i="2" s="1"/>
  <c r="BI470" i="2"/>
  <c r="BH470" i="2"/>
  <c r="BG470" i="2"/>
  <c r="BE470" i="2"/>
  <c r="AA470" i="2"/>
  <c r="Y470" i="2"/>
  <c r="W470" i="2"/>
  <c r="BK470" i="2"/>
  <c r="N470" i="2"/>
  <c r="BF470" i="2" s="1"/>
  <c r="BI469" i="2"/>
  <c r="BH469" i="2"/>
  <c r="BG469" i="2"/>
  <c r="BE469" i="2"/>
  <c r="AA469" i="2"/>
  <c r="Y469" i="2"/>
  <c r="W469" i="2"/>
  <c r="BK469" i="2"/>
  <c r="N469" i="2"/>
  <c r="BF469" i="2" s="1"/>
  <c r="BI468" i="2"/>
  <c r="BH468" i="2"/>
  <c r="BG468" i="2"/>
  <c r="BE468" i="2"/>
  <c r="AA468" i="2"/>
  <c r="Y468" i="2"/>
  <c r="W468" i="2"/>
  <c r="BK468" i="2"/>
  <c r="N468" i="2"/>
  <c r="BF468" i="2" s="1"/>
  <c r="BI467" i="2"/>
  <c r="BH467" i="2"/>
  <c r="BG467" i="2"/>
  <c r="BE467" i="2"/>
  <c r="AA467" i="2"/>
  <c r="Y467" i="2"/>
  <c r="W467" i="2"/>
  <c r="BK467" i="2"/>
  <c r="N467" i="2"/>
  <c r="BF467" i="2" s="1"/>
  <c r="BI466" i="2"/>
  <c r="BH466" i="2"/>
  <c r="BG466" i="2"/>
  <c r="BE466" i="2"/>
  <c r="AA466" i="2"/>
  <c r="Y466" i="2"/>
  <c r="W466" i="2"/>
  <c r="BK466" i="2"/>
  <c r="N466" i="2"/>
  <c r="BF466" i="2" s="1"/>
  <c r="BI465" i="2"/>
  <c r="BH465" i="2"/>
  <c r="BG465" i="2"/>
  <c r="BE465" i="2"/>
  <c r="AA465" i="2"/>
  <c r="Y465" i="2"/>
  <c r="W465" i="2"/>
  <c r="BK465" i="2"/>
  <c r="N465" i="2"/>
  <c r="BF465" i="2" s="1"/>
  <c r="BI464" i="2"/>
  <c r="BH464" i="2"/>
  <c r="BG464" i="2"/>
  <c r="BE464" i="2"/>
  <c r="AA464" i="2"/>
  <c r="Y464" i="2"/>
  <c r="W464" i="2"/>
  <c r="BK464" i="2"/>
  <c r="N464" i="2"/>
  <c r="BF464" i="2" s="1"/>
  <c r="BI463" i="2"/>
  <c r="BH463" i="2"/>
  <c r="BG463" i="2"/>
  <c r="BE463" i="2"/>
  <c r="AA463" i="2"/>
  <c r="Y463" i="2"/>
  <c r="Y461" i="2" s="1"/>
  <c r="W463" i="2"/>
  <c r="BK463" i="2"/>
  <c r="N463" i="2"/>
  <c r="BF463" i="2"/>
  <c r="BI462" i="2"/>
  <c r="BH462" i="2"/>
  <c r="BG462" i="2"/>
  <c r="BE462" i="2"/>
  <c r="AA462" i="2"/>
  <c r="AA461" i="2" s="1"/>
  <c r="Y462" i="2"/>
  <c r="W462" i="2"/>
  <c r="W461" i="2" s="1"/>
  <c r="BK462" i="2"/>
  <c r="BK461" i="2" s="1"/>
  <c r="N461" i="2" s="1"/>
  <c r="N109" i="2" s="1"/>
  <c r="N462" i="2"/>
  <c r="BF462" i="2" s="1"/>
  <c r="BI460" i="2"/>
  <c r="BH460" i="2"/>
  <c r="BG460" i="2"/>
  <c r="BE460" i="2"/>
  <c r="AA460" i="2"/>
  <c r="Y460" i="2"/>
  <c r="W460" i="2"/>
  <c r="BK460" i="2"/>
  <c r="N460" i="2"/>
  <c r="BF460" i="2"/>
  <c r="BI459" i="2"/>
  <c r="BH459" i="2"/>
  <c r="BG459" i="2"/>
  <c r="BE459" i="2"/>
  <c r="AA459" i="2"/>
  <c r="Y459" i="2"/>
  <c r="W459" i="2"/>
  <c r="BK459" i="2"/>
  <c r="N459" i="2"/>
  <c r="BF459" i="2" s="1"/>
  <c r="BI458" i="2"/>
  <c r="BH458" i="2"/>
  <c r="BG458" i="2"/>
  <c r="BE458" i="2"/>
  <c r="AA458" i="2"/>
  <c r="Y458" i="2"/>
  <c r="W458" i="2"/>
  <c r="BK458" i="2"/>
  <c r="N458" i="2"/>
  <c r="BF458" i="2"/>
  <c r="BI457" i="2"/>
  <c r="BH457" i="2"/>
  <c r="BG457" i="2"/>
  <c r="BE457" i="2"/>
  <c r="AA457" i="2"/>
  <c r="Y457" i="2"/>
  <c r="W457" i="2"/>
  <c r="BK457" i="2"/>
  <c r="N457" i="2"/>
  <c r="BF457" i="2" s="1"/>
  <c r="BI456" i="2"/>
  <c r="BH456" i="2"/>
  <c r="BG456" i="2"/>
  <c r="BE456" i="2"/>
  <c r="AA456" i="2"/>
  <c r="Y456" i="2"/>
  <c r="W456" i="2"/>
  <c r="BK456" i="2"/>
  <c r="N456" i="2"/>
  <c r="BF456" i="2"/>
  <c r="BI455" i="2"/>
  <c r="BH455" i="2"/>
  <c r="BG455" i="2"/>
  <c r="BE455" i="2"/>
  <c r="AA455" i="2"/>
  <c r="Y455" i="2"/>
  <c r="W455" i="2"/>
  <c r="BK455" i="2"/>
  <c r="N455" i="2"/>
  <c r="BF455" i="2" s="1"/>
  <c r="BI454" i="2"/>
  <c r="BH454" i="2"/>
  <c r="BG454" i="2"/>
  <c r="BE454" i="2"/>
  <c r="AA454" i="2"/>
  <c r="Y454" i="2"/>
  <c r="W454" i="2"/>
  <c r="BK454" i="2"/>
  <c r="N454" i="2"/>
  <c r="BF454" i="2"/>
  <c r="BI453" i="2"/>
  <c r="BH453" i="2"/>
  <c r="BG453" i="2"/>
  <c r="BE453" i="2"/>
  <c r="AA453" i="2"/>
  <c r="Y453" i="2"/>
  <c r="W453" i="2"/>
  <c r="BK453" i="2"/>
  <c r="N453" i="2"/>
  <c r="BF453" i="2" s="1"/>
  <c r="BI452" i="2"/>
  <c r="BH452" i="2"/>
  <c r="BG452" i="2"/>
  <c r="BE452" i="2"/>
  <c r="AA452" i="2"/>
  <c r="Y452" i="2"/>
  <c r="W452" i="2"/>
  <c r="BK452" i="2"/>
  <c r="N452" i="2"/>
  <c r="BF452" i="2"/>
  <c r="BI451" i="2"/>
  <c r="BH451" i="2"/>
  <c r="BG451" i="2"/>
  <c r="BE451" i="2"/>
  <c r="AA451" i="2"/>
  <c r="Y451" i="2"/>
  <c r="W451" i="2"/>
  <c r="BK451" i="2"/>
  <c r="N451" i="2"/>
  <c r="BF451" i="2" s="1"/>
  <c r="BI450" i="2"/>
  <c r="BH450" i="2"/>
  <c r="BG450" i="2"/>
  <c r="BE450" i="2"/>
  <c r="AA450" i="2"/>
  <c r="Y450" i="2"/>
  <c r="Y446" i="2" s="1"/>
  <c r="W450" i="2"/>
  <c r="BK450" i="2"/>
  <c r="N450" i="2"/>
  <c r="BF450" i="2"/>
  <c r="BI449" i="2"/>
  <c r="BH449" i="2"/>
  <c r="BG449" i="2"/>
  <c r="BE449" i="2"/>
  <c r="AA449" i="2"/>
  <c r="Y449" i="2"/>
  <c r="W449" i="2"/>
  <c r="BK449" i="2"/>
  <c r="N449" i="2"/>
  <c r="BF449" i="2" s="1"/>
  <c r="BI448" i="2"/>
  <c r="BH448" i="2"/>
  <c r="BG448" i="2"/>
  <c r="BE448" i="2"/>
  <c r="AA448" i="2"/>
  <c r="Y448" i="2"/>
  <c r="W448" i="2"/>
  <c r="BK448" i="2"/>
  <c r="N448" i="2"/>
  <c r="BF448" i="2"/>
  <c r="BI447" i="2"/>
  <c r="BH447" i="2"/>
  <c r="BG447" i="2"/>
  <c r="BE447" i="2"/>
  <c r="AA447" i="2"/>
  <c r="Y447" i="2"/>
  <c r="W447" i="2"/>
  <c r="BK447" i="2"/>
  <c r="N447" i="2"/>
  <c r="BF447" i="2" s="1"/>
  <c r="BI445" i="2"/>
  <c r="BH445" i="2"/>
  <c r="BG445" i="2"/>
  <c r="BE445" i="2"/>
  <c r="AA445" i="2"/>
  <c r="Y445" i="2"/>
  <c r="W445" i="2"/>
  <c r="BK445" i="2"/>
  <c r="N445" i="2"/>
  <c r="BF445" i="2" s="1"/>
  <c r="BI444" i="2"/>
  <c r="BH444" i="2"/>
  <c r="BG444" i="2"/>
  <c r="BE444" i="2"/>
  <c r="AA444" i="2"/>
  <c r="Y444" i="2"/>
  <c r="Y440" i="2" s="1"/>
  <c r="W444" i="2"/>
  <c r="BK444" i="2"/>
  <c r="N444" i="2"/>
  <c r="BF444" i="2"/>
  <c r="BI443" i="2"/>
  <c r="BH443" i="2"/>
  <c r="BG443" i="2"/>
  <c r="BE443" i="2"/>
  <c r="AA443" i="2"/>
  <c r="Y443" i="2"/>
  <c r="W443" i="2"/>
  <c r="BK443" i="2"/>
  <c r="N443" i="2"/>
  <c r="BF443" i="2" s="1"/>
  <c r="BI442" i="2"/>
  <c r="BH442" i="2"/>
  <c r="BG442" i="2"/>
  <c r="BE442" i="2"/>
  <c r="AA442" i="2"/>
  <c r="Y442" i="2"/>
  <c r="W442" i="2"/>
  <c r="BK442" i="2"/>
  <c r="N442" i="2"/>
  <c r="BF442" i="2"/>
  <c r="BI441" i="2"/>
  <c r="BH441" i="2"/>
  <c r="BG441" i="2"/>
  <c r="BE441" i="2"/>
  <c r="AA441" i="2"/>
  <c r="Y441" i="2"/>
  <c r="W441" i="2"/>
  <c r="BK441" i="2"/>
  <c r="N441" i="2"/>
  <c r="BF441" i="2" s="1"/>
  <c r="BI439" i="2"/>
  <c r="BH439" i="2"/>
  <c r="BG439" i="2"/>
  <c r="BE439" i="2"/>
  <c r="AA439" i="2"/>
  <c r="Y439" i="2"/>
  <c r="W439" i="2"/>
  <c r="BK439" i="2"/>
  <c r="N439" i="2"/>
  <c r="BF439" i="2" s="1"/>
  <c r="BI438" i="2"/>
  <c r="BH438" i="2"/>
  <c r="BG438" i="2"/>
  <c r="BE438" i="2"/>
  <c r="AA438" i="2"/>
  <c r="Y438" i="2"/>
  <c r="W438" i="2"/>
  <c r="BK438" i="2"/>
  <c r="N438" i="2"/>
  <c r="BF438" i="2"/>
  <c r="BI437" i="2"/>
  <c r="BH437" i="2"/>
  <c r="BG437" i="2"/>
  <c r="BE437" i="2"/>
  <c r="AA437" i="2"/>
  <c r="Y437" i="2"/>
  <c r="W437" i="2"/>
  <c r="BK437" i="2"/>
  <c r="N437" i="2"/>
  <c r="BF437" i="2" s="1"/>
  <c r="BI436" i="2"/>
  <c r="BH436" i="2"/>
  <c r="BG436" i="2"/>
  <c r="BE436" i="2"/>
  <c r="AA436" i="2"/>
  <c r="Y436" i="2"/>
  <c r="W436" i="2"/>
  <c r="BK436" i="2"/>
  <c r="N436" i="2"/>
  <c r="BF436" i="2"/>
  <c r="BI435" i="2"/>
  <c r="BH435" i="2"/>
  <c r="BG435" i="2"/>
  <c r="BE435" i="2"/>
  <c r="AA435" i="2"/>
  <c r="Y435" i="2"/>
  <c r="W435" i="2"/>
  <c r="BK435" i="2"/>
  <c r="N435" i="2"/>
  <c r="BF435" i="2" s="1"/>
  <c r="BI434" i="2"/>
  <c r="BH434" i="2"/>
  <c r="BG434" i="2"/>
  <c r="BE434" i="2"/>
  <c r="AA434" i="2"/>
  <c r="Y434" i="2"/>
  <c r="W434" i="2"/>
  <c r="BK434" i="2"/>
  <c r="N434" i="2"/>
  <c r="BF434" i="2"/>
  <c r="BI433" i="2"/>
  <c r="BH433" i="2"/>
  <c r="BG433" i="2"/>
  <c r="BE433" i="2"/>
  <c r="AA433" i="2"/>
  <c r="Y433" i="2"/>
  <c r="W433" i="2"/>
  <c r="BK433" i="2"/>
  <c r="N433" i="2"/>
  <c r="BF433" i="2" s="1"/>
  <c r="BI432" i="2"/>
  <c r="BH432" i="2"/>
  <c r="BG432" i="2"/>
  <c r="BE432" i="2"/>
  <c r="AA432" i="2"/>
  <c r="Y432" i="2"/>
  <c r="W432" i="2"/>
  <c r="BK432" i="2"/>
  <c r="N432" i="2"/>
  <c r="BF432" i="2"/>
  <c r="BI431" i="2"/>
  <c r="BH431" i="2"/>
  <c r="BG431" i="2"/>
  <c r="BE431" i="2"/>
  <c r="AA431" i="2"/>
  <c r="Y431" i="2"/>
  <c r="W431" i="2"/>
  <c r="BK431" i="2"/>
  <c r="N431" i="2"/>
  <c r="BF431" i="2" s="1"/>
  <c r="BI430" i="2"/>
  <c r="BH430" i="2"/>
  <c r="BG430" i="2"/>
  <c r="BE430" i="2"/>
  <c r="AA430" i="2"/>
  <c r="Y430" i="2"/>
  <c r="W430" i="2"/>
  <c r="BK430" i="2"/>
  <c r="N430" i="2"/>
  <c r="BF430" i="2"/>
  <c r="BI429" i="2"/>
  <c r="BH429" i="2"/>
  <c r="BG429" i="2"/>
  <c r="BE429" i="2"/>
  <c r="AA429" i="2"/>
  <c r="Y429" i="2"/>
  <c r="W429" i="2"/>
  <c r="BK429" i="2"/>
  <c r="N429" i="2"/>
  <c r="BF429" i="2" s="1"/>
  <c r="BI428" i="2"/>
  <c r="BH428" i="2"/>
  <c r="BG428" i="2"/>
  <c r="BE428" i="2"/>
  <c r="AA428" i="2"/>
  <c r="Y428" i="2"/>
  <c r="W428" i="2"/>
  <c r="BK428" i="2"/>
  <c r="N428" i="2"/>
  <c r="BF428" i="2"/>
  <c r="BI427" i="2"/>
  <c r="BH427" i="2"/>
  <c r="BG427" i="2"/>
  <c r="BE427" i="2"/>
  <c r="AA427" i="2"/>
  <c r="Y427" i="2"/>
  <c r="W427" i="2"/>
  <c r="BK427" i="2"/>
  <c r="N427" i="2"/>
  <c r="BF427" i="2"/>
  <c r="BI426" i="2"/>
  <c r="BH426" i="2"/>
  <c r="BG426" i="2"/>
  <c r="BE426" i="2"/>
  <c r="AA426" i="2"/>
  <c r="Y426" i="2"/>
  <c r="W426" i="2"/>
  <c r="BK426" i="2"/>
  <c r="N426" i="2"/>
  <c r="BF426" i="2"/>
  <c r="BI425" i="2"/>
  <c r="BH425" i="2"/>
  <c r="BG425" i="2"/>
  <c r="BE425" i="2"/>
  <c r="AA425" i="2"/>
  <c r="Y425" i="2"/>
  <c r="W425" i="2"/>
  <c r="BK425" i="2"/>
  <c r="N425" i="2"/>
  <c r="BF425" i="2"/>
  <c r="BI424" i="2"/>
  <c r="BH424" i="2"/>
  <c r="BG424" i="2"/>
  <c r="BE424" i="2"/>
  <c r="AA424" i="2"/>
  <c r="Y424" i="2"/>
  <c r="W424" i="2"/>
  <c r="BK424" i="2"/>
  <c r="N424" i="2"/>
  <c r="BF424" i="2"/>
  <c r="BI423" i="2"/>
  <c r="BH423" i="2"/>
  <c r="BG423" i="2"/>
  <c r="BE423" i="2"/>
  <c r="AA423" i="2"/>
  <c r="Y423" i="2"/>
  <c r="W423" i="2"/>
  <c r="BK423" i="2"/>
  <c r="N423" i="2"/>
  <c r="BF423" i="2"/>
  <c r="BI422" i="2"/>
  <c r="BH422" i="2"/>
  <c r="BG422" i="2"/>
  <c r="BE422" i="2"/>
  <c r="AA422" i="2"/>
  <c r="Y422" i="2"/>
  <c r="W422" i="2"/>
  <c r="BK422" i="2"/>
  <c r="N422" i="2"/>
  <c r="BF422" i="2"/>
  <c r="BI421" i="2"/>
  <c r="BH421" i="2"/>
  <c r="BG421" i="2"/>
  <c r="BE421" i="2"/>
  <c r="AA421" i="2"/>
  <c r="Y421" i="2"/>
  <c r="W421" i="2"/>
  <c r="BK421" i="2"/>
  <c r="N421" i="2"/>
  <c r="BF421" i="2"/>
  <c r="BI420" i="2"/>
  <c r="BH420" i="2"/>
  <c r="BG420" i="2"/>
  <c r="BE420" i="2"/>
  <c r="AA420" i="2"/>
  <c r="Y420" i="2"/>
  <c r="W420" i="2"/>
  <c r="BK420" i="2"/>
  <c r="N420" i="2"/>
  <c r="BF420" i="2"/>
  <c r="BI419" i="2"/>
  <c r="BH419" i="2"/>
  <c r="BG419" i="2"/>
  <c r="BE419" i="2"/>
  <c r="AA419" i="2"/>
  <c r="Y419" i="2"/>
  <c r="W419" i="2"/>
  <c r="BK419" i="2"/>
  <c r="N419" i="2"/>
  <c r="BF419" i="2"/>
  <c r="BI418" i="2"/>
  <c r="BH418" i="2"/>
  <c r="BG418" i="2"/>
  <c r="BE418" i="2"/>
  <c r="AA418" i="2"/>
  <c r="Y418" i="2"/>
  <c r="W418" i="2"/>
  <c r="BK418" i="2"/>
  <c r="N418" i="2"/>
  <c r="BF418" i="2"/>
  <c r="BI417" i="2"/>
  <c r="BH417" i="2"/>
  <c r="BG417" i="2"/>
  <c r="BE417" i="2"/>
  <c r="AA417" i="2"/>
  <c r="Y417" i="2"/>
  <c r="W417" i="2"/>
  <c r="BK417" i="2"/>
  <c r="N417" i="2"/>
  <c r="BF417" i="2"/>
  <c r="BI416" i="2"/>
  <c r="BH416" i="2"/>
  <c r="BG416" i="2"/>
  <c r="BE416" i="2"/>
  <c r="AA416" i="2"/>
  <c r="Y416" i="2"/>
  <c r="W416" i="2"/>
  <c r="BK416" i="2"/>
  <c r="N416" i="2"/>
  <c r="BF416" i="2"/>
  <c r="BI415" i="2"/>
  <c r="BH415" i="2"/>
  <c r="BG415" i="2"/>
  <c r="BE415" i="2"/>
  <c r="AA415" i="2"/>
  <c r="Y415" i="2"/>
  <c r="W415" i="2"/>
  <c r="BK415" i="2"/>
  <c r="N415" i="2"/>
  <c r="BF415" i="2"/>
  <c r="BI414" i="2"/>
  <c r="BH414" i="2"/>
  <c r="BG414" i="2"/>
  <c r="BE414" i="2"/>
  <c r="AA414" i="2"/>
  <c r="Y414" i="2"/>
  <c r="W414" i="2"/>
  <c r="BK414" i="2"/>
  <c r="N414" i="2"/>
  <c r="BF414" i="2"/>
  <c r="BI413" i="2"/>
  <c r="BH413" i="2"/>
  <c r="BG413" i="2"/>
  <c r="BE413" i="2"/>
  <c r="AA413" i="2"/>
  <c r="Y413" i="2"/>
  <c r="W413" i="2"/>
  <c r="BK413" i="2"/>
  <c r="N413" i="2"/>
  <c r="BF413" i="2"/>
  <c r="BI412" i="2"/>
  <c r="BH412" i="2"/>
  <c r="BG412" i="2"/>
  <c r="BE412" i="2"/>
  <c r="AA412" i="2"/>
  <c r="Y412" i="2"/>
  <c r="W412" i="2"/>
  <c r="BK412" i="2"/>
  <c r="N412" i="2"/>
  <c r="BF412" i="2"/>
  <c r="BI411" i="2"/>
  <c r="BH411" i="2"/>
  <c r="BG411" i="2"/>
  <c r="BE411" i="2"/>
  <c r="AA411" i="2"/>
  <c r="Y411" i="2"/>
  <c r="W411" i="2"/>
  <c r="BK411" i="2"/>
  <c r="N411" i="2"/>
  <c r="BF411" i="2"/>
  <c r="BI410" i="2"/>
  <c r="BH410" i="2"/>
  <c r="BG410" i="2"/>
  <c r="BE410" i="2"/>
  <c r="AA410" i="2"/>
  <c r="Y410" i="2"/>
  <c r="W410" i="2"/>
  <c r="BK410" i="2"/>
  <c r="N410" i="2"/>
  <c r="BF410" i="2"/>
  <c r="BI409" i="2"/>
  <c r="BH409" i="2"/>
  <c r="BG409" i="2"/>
  <c r="BE409" i="2"/>
  <c r="AA409" i="2"/>
  <c r="Y409" i="2"/>
  <c r="W409" i="2"/>
  <c r="BK409" i="2"/>
  <c r="N409" i="2"/>
  <c r="BF409" i="2"/>
  <c r="BI408" i="2"/>
  <c r="BH408" i="2"/>
  <c r="BG408" i="2"/>
  <c r="BE408" i="2"/>
  <c r="AA408" i="2"/>
  <c r="Y408" i="2"/>
  <c r="W408" i="2"/>
  <c r="BK408" i="2"/>
  <c r="N408" i="2"/>
  <c r="BF408" i="2"/>
  <c r="BI407" i="2"/>
  <c r="BH407" i="2"/>
  <c r="BG407" i="2"/>
  <c r="BE407" i="2"/>
  <c r="AA407" i="2"/>
  <c r="Y407" i="2"/>
  <c r="W407" i="2"/>
  <c r="BK407" i="2"/>
  <c r="N407" i="2"/>
  <c r="BF407" i="2"/>
  <c r="BI406" i="2"/>
  <c r="BH406" i="2"/>
  <c r="BG406" i="2"/>
  <c r="BE406" i="2"/>
  <c r="AA406" i="2"/>
  <c r="Y406" i="2"/>
  <c r="W406" i="2"/>
  <c r="BK406" i="2"/>
  <c r="N406" i="2"/>
  <c r="BF406" i="2"/>
  <c r="BI405" i="2"/>
  <c r="BH405" i="2"/>
  <c r="BG405" i="2"/>
  <c r="BE405" i="2"/>
  <c r="AA405" i="2"/>
  <c r="Y405" i="2"/>
  <c r="W405" i="2"/>
  <c r="BK405" i="2"/>
  <c r="N405" i="2"/>
  <c r="BF405" i="2"/>
  <c r="BI404" i="2"/>
  <c r="BH404" i="2"/>
  <c r="BG404" i="2"/>
  <c r="BE404" i="2"/>
  <c r="AA404" i="2"/>
  <c r="Y404" i="2"/>
  <c r="W404" i="2"/>
  <c r="BK404" i="2"/>
  <c r="N404" i="2"/>
  <c r="BF404" i="2"/>
  <c r="BI403" i="2"/>
  <c r="BH403" i="2"/>
  <c r="BG403" i="2"/>
  <c r="BE403" i="2"/>
  <c r="AA403" i="2"/>
  <c r="Y403" i="2"/>
  <c r="W403" i="2"/>
  <c r="BK403" i="2"/>
  <c r="N403" i="2"/>
  <c r="BF403" i="2"/>
  <c r="BI402" i="2"/>
  <c r="BH402" i="2"/>
  <c r="BG402" i="2"/>
  <c r="BE402" i="2"/>
  <c r="AA402" i="2"/>
  <c r="Y402" i="2"/>
  <c r="W402" i="2"/>
  <c r="W399" i="2" s="1"/>
  <c r="BK402" i="2"/>
  <c r="N402" i="2"/>
  <c r="BF402" i="2"/>
  <c r="BI401" i="2"/>
  <c r="BH401" i="2"/>
  <c r="BG401" i="2"/>
  <c r="BE401" i="2"/>
  <c r="AA401" i="2"/>
  <c r="AA399" i="2" s="1"/>
  <c r="Y401" i="2"/>
  <c r="W401" i="2"/>
  <c r="BK401" i="2"/>
  <c r="N401" i="2"/>
  <c r="BF401" i="2"/>
  <c r="BI400" i="2"/>
  <c r="BH400" i="2"/>
  <c r="BG400" i="2"/>
  <c r="BE400" i="2"/>
  <c r="AA400" i="2"/>
  <c r="Y400" i="2"/>
  <c r="Y399" i="2"/>
  <c r="W400" i="2"/>
  <c r="BK400" i="2"/>
  <c r="BK399" i="2"/>
  <c r="N399" i="2" s="1"/>
  <c r="N106" i="2" s="1"/>
  <c r="N400" i="2"/>
  <c r="BF400" i="2" s="1"/>
  <c r="BI398" i="2"/>
  <c r="BH398" i="2"/>
  <c r="BG398" i="2"/>
  <c r="BE398" i="2"/>
  <c r="AA398" i="2"/>
  <c r="Y398" i="2"/>
  <c r="W398" i="2"/>
  <c r="BK398" i="2"/>
  <c r="N398" i="2"/>
  <c r="BF398" i="2"/>
  <c r="BI397" i="2"/>
  <c r="BH397" i="2"/>
  <c r="BG397" i="2"/>
  <c r="BE397" i="2"/>
  <c r="AA397" i="2"/>
  <c r="Y397" i="2"/>
  <c r="W397" i="2"/>
  <c r="BK397" i="2"/>
  <c r="N397" i="2"/>
  <c r="BF397" i="2" s="1"/>
  <c r="BI396" i="2"/>
  <c r="BH396" i="2"/>
  <c r="BG396" i="2"/>
  <c r="BE396" i="2"/>
  <c r="AA396" i="2"/>
  <c r="Y396" i="2"/>
  <c r="W396" i="2"/>
  <c r="BK396" i="2"/>
  <c r="N396" i="2"/>
  <c r="BF396" i="2"/>
  <c r="BI395" i="2"/>
  <c r="BH395" i="2"/>
  <c r="BG395" i="2"/>
  <c r="BE395" i="2"/>
  <c r="AA395" i="2"/>
  <c r="Y395" i="2"/>
  <c r="W395" i="2"/>
  <c r="BK395" i="2"/>
  <c r="N395" i="2"/>
  <c r="BF395" i="2" s="1"/>
  <c r="BI394" i="2"/>
  <c r="BH394" i="2"/>
  <c r="BG394" i="2"/>
  <c r="BE394" i="2"/>
  <c r="AA394" i="2"/>
  <c r="Y394" i="2"/>
  <c r="W394" i="2"/>
  <c r="BK394" i="2"/>
  <c r="N394" i="2"/>
  <c r="BF394" i="2"/>
  <c r="BI393" i="2"/>
  <c r="BH393" i="2"/>
  <c r="BG393" i="2"/>
  <c r="BE393" i="2"/>
  <c r="AA393" i="2"/>
  <c r="Y393" i="2"/>
  <c r="W393" i="2"/>
  <c r="BK393" i="2"/>
  <c r="N393" i="2"/>
  <c r="BF393" i="2" s="1"/>
  <c r="BI392" i="2"/>
  <c r="BH392" i="2"/>
  <c r="BG392" i="2"/>
  <c r="BE392" i="2"/>
  <c r="AA392" i="2"/>
  <c r="Y392" i="2"/>
  <c r="W392" i="2"/>
  <c r="BK392" i="2"/>
  <c r="N392" i="2"/>
  <c r="BF392" i="2"/>
  <c r="BI391" i="2"/>
  <c r="BH391" i="2"/>
  <c r="BG391" i="2"/>
  <c r="BE391" i="2"/>
  <c r="AA391" i="2"/>
  <c r="Y391" i="2"/>
  <c r="W391" i="2"/>
  <c r="BK391" i="2"/>
  <c r="N391" i="2"/>
  <c r="BF391" i="2" s="1"/>
  <c r="BI390" i="2"/>
  <c r="BH390" i="2"/>
  <c r="BG390" i="2"/>
  <c r="BE390" i="2"/>
  <c r="AA390" i="2"/>
  <c r="Y390" i="2"/>
  <c r="W390" i="2"/>
  <c r="BK390" i="2"/>
  <c r="N390" i="2"/>
  <c r="BF390" i="2"/>
  <c r="BI389" i="2"/>
  <c r="BH389" i="2"/>
  <c r="BG389" i="2"/>
  <c r="BE389" i="2"/>
  <c r="AA389" i="2"/>
  <c r="Y389" i="2"/>
  <c r="W389" i="2"/>
  <c r="BK389" i="2"/>
  <c r="N389" i="2"/>
  <c r="BF389" i="2" s="1"/>
  <c r="BI388" i="2"/>
  <c r="BH388" i="2"/>
  <c r="BG388" i="2"/>
  <c r="BE388" i="2"/>
  <c r="AA388" i="2"/>
  <c r="Y388" i="2"/>
  <c r="W388" i="2"/>
  <c r="BK388" i="2"/>
  <c r="N388" i="2"/>
  <c r="BF388" i="2"/>
  <c r="BI387" i="2"/>
  <c r="BH387" i="2"/>
  <c r="BG387" i="2"/>
  <c r="BE387" i="2"/>
  <c r="AA387" i="2"/>
  <c r="Y387" i="2"/>
  <c r="W387" i="2"/>
  <c r="BK387" i="2"/>
  <c r="N387" i="2"/>
  <c r="BF387" i="2" s="1"/>
  <c r="BI386" i="2"/>
  <c r="BH386" i="2"/>
  <c r="BG386" i="2"/>
  <c r="BE386" i="2"/>
  <c r="AA386" i="2"/>
  <c r="Y386" i="2"/>
  <c r="W386" i="2"/>
  <c r="BK386" i="2"/>
  <c r="N386" i="2"/>
  <c r="BF386" i="2"/>
  <c r="BI385" i="2"/>
  <c r="BH385" i="2"/>
  <c r="BG385" i="2"/>
  <c r="BE385" i="2"/>
  <c r="AA385" i="2"/>
  <c r="Y385" i="2"/>
  <c r="W385" i="2"/>
  <c r="BK385" i="2"/>
  <c r="N385" i="2"/>
  <c r="BF385" i="2" s="1"/>
  <c r="BI384" i="2"/>
  <c r="BH384" i="2"/>
  <c r="BG384" i="2"/>
  <c r="BE384" i="2"/>
  <c r="AA384" i="2"/>
  <c r="Y384" i="2"/>
  <c r="W384" i="2"/>
  <c r="BK384" i="2"/>
  <c r="N384" i="2"/>
  <c r="BF384" i="2"/>
  <c r="BI383" i="2"/>
  <c r="BH383" i="2"/>
  <c r="BG383" i="2"/>
  <c r="BE383" i="2"/>
  <c r="AA383" i="2"/>
  <c r="AA382" i="2" s="1"/>
  <c r="Y383" i="2"/>
  <c r="W383" i="2"/>
  <c r="W382" i="2"/>
  <c r="BK383" i="2"/>
  <c r="N383" i="2"/>
  <c r="BF383" i="2" s="1"/>
  <c r="BI381" i="2"/>
  <c r="BH381" i="2"/>
  <c r="BG381" i="2"/>
  <c r="BE381" i="2"/>
  <c r="AA381" i="2"/>
  <c r="Y381" i="2"/>
  <c r="W381" i="2"/>
  <c r="BK381" i="2"/>
  <c r="N381" i="2"/>
  <c r="BF381" i="2"/>
  <c r="BI380" i="2"/>
  <c r="BH380" i="2"/>
  <c r="BG380" i="2"/>
  <c r="BE380" i="2"/>
  <c r="AA380" i="2"/>
  <c r="Y380" i="2"/>
  <c r="W380" i="2"/>
  <c r="BK380" i="2"/>
  <c r="N380" i="2"/>
  <c r="BF380" i="2"/>
  <c r="BI379" i="2"/>
  <c r="BH379" i="2"/>
  <c r="BG379" i="2"/>
  <c r="BE379" i="2"/>
  <c r="AA379" i="2"/>
  <c r="Y379" i="2"/>
  <c r="W379" i="2"/>
  <c r="BK379" i="2"/>
  <c r="BK354" i="2" s="1"/>
  <c r="N354" i="2" s="1"/>
  <c r="N104" i="2" s="1"/>
  <c r="N379" i="2"/>
  <c r="BF379" i="2"/>
  <c r="BI378" i="2"/>
  <c r="BH378" i="2"/>
  <c r="BG378" i="2"/>
  <c r="BE378" i="2"/>
  <c r="AA378" i="2"/>
  <c r="Y378" i="2"/>
  <c r="W378" i="2"/>
  <c r="BK378" i="2"/>
  <c r="N378" i="2"/>
  <c r="BF378" i="2"/>
  <c r="BI377" i="2"/>
  <c r="BH377" i="2"/>
  <c r="BG377" i="2"/>
  <c r="BE377" i="2"/>
  <c r="AA377" i="2"/>
  <c r="Y377" i="2"/>
  <c r="W377" i="2"/>
  <c r="BK377" i="2"/>
  <c r="N377" i="2"/>
  <c r="BF377" i="2"/>
  <c r="BI376" i="2"/>
  <c r="BH376" i="2"/>
  <c r="BG376" i="2"/>
  <c r="BE376" i="2"/>
  <c r="AA376" i="2"/>
  <c r="Y376" i="2"/>
  <c r="W376" i="2"/>
  <c r="BK376" i="2"/>
  <c r="N376" i="2"/>
  <c r="BF376" i="2"/>
  <c r="BI375" i="2"/>
  <c r="BH375" i="2"/>
  <c r="BG375" i="2"/>
  <c r="BE375" i="2"/>
  <c r="AA375" i="2"/>
  <c r="Y375" i="2"/>
  <c r="W375" i="2"/>
  <c r="BK375" i="2"/>
  <c r="N375" i="2"/>
  <c r="BF375" i="2"/>
  <c r="BI374" i="2"/>
  <c r="BH374" i="2"/>
  <c r="BG374" i="2"/>
  <c r="BE374" i="2"/>
  <c r="AA374" i="2"/>
  <c r="Y374" i="2"/>
  <c r="W374" i="2"/>
  <c r="BK374" i="2"/>
  <c r="N374" i="2"/>
  <c r="BF374" i="2"/>
  <c r="BI373" i="2"/>
  <c r="BH373" i="2"/>
  <c r="BG373" i="2"/>
  <c r="BE373" i="2"/>
  <c r="AA373" i="2"/>
  <c r="Y373" i="2"/>
  <c r="W373" i="2"/>
  <c r="BK373" i="2"/>
  <c r="N373" i="2"/>
  <c r="BF373" i="2"/>
  <c r="BI371" i="2"/>
  <c r="BH371" i="2"/>
  <c r="BG371" i="2"/>
  <c r="BE371" i="2"/>
  <c r="AA371" i="2"/>
  <c r="Y371" i="2"/>
  <c r="W371" i="2"/>
  <c r="BK371" i="2"/>
  <c r="N371" i="2"/>
  <c r="BF371" i="2"/>
  <c r="BI370" i="2"/>
  <c r="BH370" i="2"/>
  <c r="BG370" i="2"/>
  <c r="BE370" i="2"/>
  <c r="AA370" i="2"/>
  <c r="Y370" i="2"/>
  <c r="W370" i="2"/>
  <c r="BK370" i="2"/>
  <c r="N370" i="2"/>
  <c r="BF370" i="2"/>
  <c r="BI369" i="2"/>
  <c r="BH369" i="2"/>
  <c r="BG369" i="2"/>
  <c r="BE369" i="2"/>
  <c r="AA369" i="2"/>
  <c r="Y369" i="2"/>
  <c r="W369" i="2"/>
  <c r="BK369" i="2"/>
  <c r="N369" i="2"/>
  <c r="BF369" i="2"/>
  <c r="BI368" i="2"/>
  <c r="BH368" i="2"/>
  <c r="BG368" i="2"/>
  <c r="BE368" i="2"/>
  <c r="AA368" i="2"/>
  <c r="Y368" i="2"/>
  <c r="W368" i="2"/>
  <c r="BK368" i="2"/>
  <c r="N368" i="2"/>
  <c r="BF368" i="2"/>
  <c r="BI367" i="2"/>
  <c r="BH367" i="2"/>
  <c r="BG367" i="2"/>
  <c r="BE367" i="2"/>
  <c r="AA367" i="2"/>
  <c r="Y367" i="2"/>
  <c r="W367" i="2"/>
  <c r="BK367" i="2"/>
  <c r="N367" i="2"/>
  <c r="BF367" i="2"/>
  <c r="BI366" i="2"/>
  <c r="BH366" i="2"/>
  <c r="BG366" i="2"/>
  <c r="BE366" i="2"/>
  <c r="AA366" i="2"/>
  <c r="Y366" i="2"/>
  <c r="W366" i="2"/>
  <c r="BK366" i="2"/>
  <c r="N366" i="2"/>
  <c r="BF366" i="2"/>
  <c r="BI365" i="2"/>
  <c r="BH365" i="2"/>
  <c r="BG365" i="2"/>
  <c r="BE365" i="2"/>
  <c r="AA365" i="2"/>
  <c r="Y365" i="2"/>
  <c r="W365" i="2"/>
  <c r="BK365" i="2"/>
  <c r="N365" i="2"/>
  <c r="BF365" i="2"/>
  <c r="BI364" i="2"/>
  <c r="BH364" i="2"/>
  <c r="BG364" i="2"/>
  <c r="BE364" i="2"/>
  <c r="AA364" i="2"/>
  <c r="Y364" i="2"/>
  <c r="W364" i="2"/>
  <c r="BK364" i="2"/>
  <c r="N364" i="2"/>
  <c r="BF364" i="2"/>
  <c r="BI363" i="2"/>
  <c r="BH363" i="2"/>
  <c r="BG363" i="2"/>
  <c r="BE363" i="2"/>
  <c r="AA363" i="2"/>
  <c r="Y363" i="2"/>
  <c r="W363" i="2"/>
  <c r="BK363" i="2"/>
  <c r="N363" i="2"/>
  <c r="BF363" i="2"/>
  <c r="BI362" i="2"/>
  <c r="BH362" i="2"/>
  <c r="BG362" i="2"/>
  <c r="BE362" i="2"/>
  <c r="AA362" i="2"/>
  <c r="Y362" i="2"/>
  <c r="W362" i="2"/>
  <c r="BK362" i="2"/>
  <c r="N362" i="2"/>
  <c r="BF362" i="2"/>
  <c r="BI361" i="2"/>
  <c r="BH361" i="2"/>
  <c r="BG361" i="2"/>
  <c r="BE361" i="2"/>
  <c r="AA361" i="2"/>
  <c r="Y361" i="2"/>
  <c r="W361" i="2"/>
  <c r="BK361" i="2"/>
  <c r="N361" i="2"/>
  <c r="BF361" i="2"/>
  <c r="BI360" i="2"/>
  <c r="BH360" i="2"/>
  <c r="BG360" i="2"/>
  <c r="BE360" i="2"/>
  <c r="AA360" i="2"/>
  <c r="Y360" i="2"/>
  <c r="W360" i="2"/>
  <c r="BK360" i="2"/>
  <c r="N360" i="2"/>
  <c r="BF360" i="2"/>
  <c r="BI359" i="2"/>
  <c r="BH359" i="2"/>
  <c r="BG359" i="2"/>
  <c r="BE359" i="2"/>
  <c r="AA359" i="2"/>
  <c r="Y359" i="2"/>
  <c r="W359" i="2"/>
  <c r="BK359" i="2"/>
  <c r="N359" i="2"/>
  <c r="BF359" i="2"/>
  <c r="BI358" i="2"/>
  <c r="BH358" i="2"/>
  <c r="BG358" i="2"/>
  <c r="BE358" i="2"/>
  <c r="AA358" i="2"/>
  <c r="Y358" i="2"/>
  <c r="W358" i="2"/>
  <c r="BK358" i="2"/>
  <c r="N358" i="2"/>
  <c r="BF358" i="2"/>
  <c r="BI357" i="2"/>
  <c r="BH357" i="2"/>
  <c r="BG357" i="2"/>
  <c r="BE357" i="2"/>
  <c r="AA357" i="2"/>
  <c r="Y357" i="2"/>
  <c r="W357" i="2"/>
  <c r="BK357" i="2"/>
  <c r="N357" i="2"/>
  <c r="BF357" i="2"/>
  <c r="BI356" i="2"/>
  <c r="BH356" i="2"/>
  <c r="BG356" i="2"/>
  <c r="BE356" i="2"/>
  <c r="AA356" i="2"/>
  <c r="Y356" i="2"/>
  <c r="W356" i="2"/>
  <c r="BK356" i="2"/>
  <c r="N356" i="2"/>
  <c r="BF356" i="2"/>
  <c r="BI355" i="2"/>
  <c r="BH355" i="2"/>
  <c r="BG355" i="2"/>
  <c r="BE355" i="2"/>
  <c r="AA355" i="2"/>
  <c r="AA354" i="2"/>
  <c r="Y355" i="2"/>
  <c r="Y354" i="2"/>
  <c r="W355" i="2"/>
  <c r="W354" i="2"/>
  <c r="BK355" i="2"/>
  <c r="N355" i="2"/>
  <c r="BF355" i="2" s="1"/>
  <c r="BI353" i="2"/>
  <c r="BH353" i="2"/>
  <c r="BG353" i="2"/>
  <c r="BE353" i="2"/>
  <c r="AA353" i="2"/>
  <c r="Y353" i="2"/>
  <c r="W353" i="2"/>
  <c r="BK353" i="2"/>
  <c r="N353" i="2"/>
  <c r="BF353" i="2" s="1"/>
  <c r="BI352" i="2"/>
  <c r="BH352" i="2"/>
  <c r="BG352" i="2"/>
  <c r="BE352" i="2"/>
  <c r="AA352" i="2"/>
  <c r="Y352" i="2"/>
  <c r="W352" i="2"/>
  <c r="BK352" i="2"/>
  <c r="N352" i="2"/>
  <c r="BF352" i="2" s="1"/>
  <c r="BI351" i="2"/>
  <c r="BH351" i="2"/>
  <c r="BG351" i="2"/>
  <c r="BE351" i="2"/>
  <c r="AA351" i="2"/>
  <c r="Y351" i="2"/>
  <c r="W351" i="2"/>
  <c r="BK351" i="2"/>
  <c r="N351" i="2"/>
  <c r="BF351" i="2" s="1"/>
  <c r="BI350" i="2"/>
  <c r="BH350" i="2"/>
  <c r="BG350" i="2"/>
  <c r="BE350" i="2"/>
  <c r="AA350" i="2"/>
  <c r="Y350" i="2"/>
  <c r="W350" i="2"/>
  <c r="BK350" i="2"/>
  <c r="N350" i="2"/>
  <c r="BF350" i="2" s="1"/>
  <c r="BI349" i="2"/>
  <c r="BH349" i="2"/>
  <c r="BG349" i="2"/>
  <c r="BE349" i="2"/>
  <c r="AA349" i="2"/>
  <c r="Y349" i="2"/>
  <c r="W349" i="2"/>
  <c r="BK349" i="2"/>
  <c r="N349" i="2"/>
  <c r="BF349" i="2" s="1"/>
  <c r="BI348" i="2"/>
  <c r="BH348" i="2"/>
  <c r="BG348" i="2"/>
  <c r="BE348" i="2"/>
  <c r="AA348" i="2"/>
  <c r="Y348" i="2"/>
  <c r="W348" i="2"/>
  <c r="BK348" i="2"/>
  <c r="N348" i="2"/>
  <c r="BF348" i="2" s="1"/>
  <c r="BI347" i="2"/>
  <c r="BH347" i="2"/>
  <c r="BG347" i="2"/>
  <c r="BE347" i="2"/>
  <c r="AA347" i="2"/>
  <c r="AA346" i="2" s="1"/>
  <c r="Y347" i="2"/>
  <c r="Y346" i="2" s="1"/>
  <c r="W347" i="2"/>
  <c r="W346" i="2" s="1"/>
  <c r="BK347" i="2"/>
  <c r="BK346" i="2" s="1"/>
  <c r="N346" i="2" s="1"/>
  <c r="N103" i="2" s="1"/>
  <c r="N347" i="2"/>
  <c r="BF347" i="2" s="1"/>
  <c r="BI345" i="2"/>
  <c r="BH345" i="2"/>
  <c r="BG345" i="2"/>
  <c r="BE345" i="2"/>
  <c r="AA345" i="2"/>
  <c r="Y345" i="2"/>
  <c r="W345" i="2"/>
  <c r="BK345" i="2"/>
  <c r="N345" i="2"/>
  <c r="BF345" i="2"/>
  <c r="BI344" i="2"/>
  <c r="BH344" i="2"/>
  <c r="BG344" i="2"/>
  <c r="BE344" i="2"/>
  <c r="AA344" i="2"/>
  <c r="Y344" i="2"/>
  <c r="W344" i="2"/>
  <c r="BK344" i="2"/>
  <c r="N344" i="2"/>
  <c r="BF344" i="2"/>
  <c r="BI343" i="2"/>
  <c r="BH343" i="2"/>
  <c r="BG343" i="2"/>
  <c r="BE343" i="2"/>
  <c r="AA343" i="2"/>
  <c r="Y343" i="2"/>
  <c r="W343" i="2"/>
  <c r="BK343" i="2"/>
  <c r="N343" i="2"/>
  <c r="BF343" i="2"/>
  <c r="BI342" i="2"/>
  <c r="BH342" i="2"/>
  <c r="BG342" i="2"/>
  <c r="BE342" i="2"/>
  <c r="AA342" i="2"/>
  <c r="AA341" i="2"/>
  <c r="Y342" i="2"/>
  <c r="W342" i="2"/>
  <c r="W341" i="2" s="1"/>
  <c r="BK342" i="2"/>
  <c r="N342" i="2"/>
  <c r="BF342" i="2" s="1"/>
  <c r="BI340" i="2"/>
  <c r="BH340" i="2"/>
  <c r="BG340" i="2"/>
  <c r="BE340" i="2"/>
  <c r="AA340" i="2"/>
  <c r="Y340" i="2"/>
  <c r="W340" i="2"/>
  <c r="BK340" i="2"/>
  <c r="N340" i="2"/>
  <c r="BF340" i="2" s="1"/>
  <c r="BI339" i="2"/>
  <c r="BH339" i="2"/>
  <c r="BG339" i="2"/>
  <c r="BE339" i="2"/>
  <c r="AA339" i="2"/>
  <c r="Y339" i="2"/>
  <c r="W339" i="2"/>
  <c r="BK339" i="2"/>
  <c r="N339" i="2"/>
  <c r="BF339" i="2" s="1"/>
  <c r="BI338" i="2"/>
  <c r="BH338" i="2"/>
  <c r="BG338" i="2"/>
  <c r="BE338" i="2"/>
  <c r="AA338" i="2"/>
  <c r="Y338" i="2"/>
  <c r="W338" i="2"/>
  <c r="BK338" i="2"/>
  <c r="N338" i="2"/>
  <c r="BF338" i="2" s="1"/>
  <c r="BI337" i="2"/>
  <c r="BH337" i="2"/>
  <c r="BG337" i="2"/>
  <c r="BE337" i="2"/>
  <c r="AA337" i="2"/>
  <c r="Y337" i="2"/>
  <c r="W337" i="2"/>
  <c r="BK337" i="2"/>
  <c r="N337" i="2"/>
  <c r="BF337" i="2" s="1"/>
  <c r="BI336" i="2"/>
  <c r="BH336" i="2"/>
  <c r="BG336" i="2"/>
  <c r="BE336" i="2"/>
  <c r="AA336" i="2"/>
  <c r="Y336" i="2"/>
  <c r="W336" i="2"/>
  <c r="BK336" i="2"/>
  <c r="N336" i="2"/>
  <c r="BF336" i="2" s="1"/>
  <c r="BI335" i="2"/>
  <c r="BH335" i="2"/>
  <c r="BG335" i="2"/>
  <c r="BE335" i="2"/>
  <c r="AA335" i="2"/>
  <c r="Y335" i="2"/>
  <c r="W335" i="2"/>
  <c r="BK335" i="2"/>
  <c r="N335" i="2"/>
  <c r="BF335" i="2" s="1"/>
  <c r="BI334" i="2"/>
  <c r="BH334" i="2"/>
  <c r="BG334" i="2"/>
  <c r="BE334" i="2"/>
  <c r="AA334" i="2"/>
  <c r="Y334" i="2"/>
  <c r="W334" i="2"/>
  <c r="BK334" i="2"/>
  <c r="N334" i="2"/>
  <c r="BF334" i="2" s="1"/>
  <c r="BI333" i="2"/>
  <c r="BH333" i="2"/>
  <c r="BG333" i="2"/>
  <c r="BE333" i="2"/>
  <c r="AA333" i="2"/>
  <c r="AA332" i="2" s="1"/>
  <c r="Y333" i="2"/>
  <c r="Y332" i="2" s="1"/>
  <c r="W333" i="2"/>
  <c r="W332" i="2" s="1"/>
  <c r="BK333" i="2"/>
  <c r="BK332" i="2" s="1"/>
  <c r="N332" i="2" s="1"/>
  <c r="N101" i="2" s="1"/>
  <c r="N333" i="2"/>
  <c r="BF333" i="2" s="1"/>
  <c r="BI331" i="2"/>
  <c r="BH331" i="2"/>
  <c r="BG331" i="2"/>
  <c r="BE331" i="2"/>
  <c r="AA331" i="2"/>
  <c r="Y331" i="2"/>
  <c r="W331" i="2"/>
  <c r="BK331" i="2"/>
  <c r="N331" i="2"/>
  <c r="BF331" i="2"/>
  <c r="BI330" i="2"/>
  <c r="BH330" i="2"/>
  <c r="BG330" i="2"/>
  <c r="BE330" i="2"/>
  <c r="AA330" i="2"/>
  <c r="Y330" i="2"/>
  <c r="W330" i="2"/>
  <c r="BK330" i="2"/>
  <c r="N330" i="2"/>
  <c r="BF330" i="2"/>
  <c r="BI329" i="2"/>
  <c r="BH329" i="2"/>
  <c r="BG329" i="2"/>
  <c r="BE329" i="2"/>
  <c r="AA329" i="2"/>
  <c r="Y329" i="2"/>
  <c r="W329" i="2"/>
  <c r="BK329" i="2"/>
  <c r="N329" i="2"/>
  <c r="BF329" i="2"/>
  <c r="BI328" i="2"/>
  <c r="BH328" i="2"/>
  <c r="BG328" i="2"/>
  <c r="BE328" i="2"/>
  <c r="AA328" i="2"/>
  <c r="Y328" i="2"/>
  <c r="W328" i="2"/>
  <c r="BK328" i="2"/>
  <c r="N328" i="2"/>
  <c r="BF328" i="2"/>
  <c r="BI327" i="2"/>
  <c r="BH327" i="2"/>
  <c r="BG327" i="2"/>
  <c r="BE327" i="2"/>
  <c r="AA327" i="2"/>
  <c r="Y327" i="2"/>
  <c r="W327" i="2"/>
  <c r="BK327" i="2"/>
  <c r="N327" i="2"/>
  <c r="BF327" i="2"/>
  <c r="BI326" i="2"/>
  <c r="BH326" i="2"/>
  <c r="BG326" i="2"/>
  <c r="BE326" i="2"/>
  <c r="AA326" i="2"/>
  <c r="Y326" i="2"/>
  <c r="W326" i="2"/>
  <c r="BK326" i="2"/>
  <c r="N326" i="2"/>
  <c r="BF326" i="2"/>
  <c r="BI325" i="2"/>
  <c r="BH325" i="2"/>
  <c r="BG325" i="2"/>
  <c r="BE325" i="2"/>
  <c r="AA325" i="2"/>
  <c r="Y325" i="2"/>
  <c r="W325" i="2"/>
  <c r="BK325" i="2"/>
  <c r="N325" i="2"/>
  <c r="BF325" i="2"/>
  <c r="BI324" i="2"/>
  <c r="BH324" i="2"/>
  <c r="BG324" i="2"/>
  <c r="BE324" i="2"/>
  <c r="AA324" i="2"/>
  <c r="Y324" i="2"/>
  <c r="W324" i="2"/>
  <c r="BK324" i="2"/>
  <c r="N324" i="2"/>
  <c r="BF324" i="2"/>
  <c r="BI323" i="2"/>
  <c r="BH323" i="2"/>
  <c r="BG323" i="2"/>
  <c r="BE323" i="2"/>
  <c r="AA323" i="2"/>
  <c r="Y323" i="2"/>
  <c r="W323" i="2"/>
  <c r="BK323" i="2"/>
  <c r="N323" i="2"/>
  <c r="BF323" i="2"/>
  <c r="BI322" i="2"/>
  <c r="BH322" i="2"/>
  <c r="BG322" i="2"/>
  <c r="BE322" i="2"/>
  <c r="AA322" i="2"/>
  <c r="Y322" i="2"/>
  <c r="W322" i="2"/>
  <c r="BK322" i="2"/>
  <c r="N322" i="2"/>
  <c r="BF322" i="2"/>
  <c r="BI321" i="2"/>
  <c r="BH321" i="2"/>
  <c r="BG321" i="2"/>
  <c r="BE321" i="2"/>
  <c r="AA321" i="2"/>
  <c r="Y321" i="2"/>
  <c r="W321" i="2"/>
  <c r="BK321" i="2"/>
  <c r="N321" i="2"/>
  <c r="BF321" i="2"/>
  <c r="BI320" i="2"/>
  <c r="BH320" i="2"/>
  <c r="BG320" i="2"/>
  <c r="BE320" i="2"/>
  <c r="AA320" i="2"/>
  <c r="Y320" i="2"/>
  <c r="W320" i="2"/>
  <c r="BK320" i="2"/>
  <c r="N320" i="2"/>
  <c r="BF320" i="2"/>
  <c r="BI319" i="2"/>
  <c r="BH319" i="2"/>
  <c r="BG319" i="2"/>
  <c r="BE319" i="2"/>
  <c r="AA319" i="2"/>
  <c r="Y319" i="2"/>
  <c r="W319" i="2"/>
  <c r="BK319" i="2"/>
  <c r="N319" i="2"/>
  <c r="BF319" i="2"/>
  <c r="BI318" i="2"/>
  <c r="BH318" i="2"/>
  <c r="BG318" i="2"/>
  <c r="BE318" i="2"/>
  <c r="AA318" i="2"/>
  <c r="Y318" i="2"/>
  <c r="W318" i="2"/>
  <c r="BK318" i="2"/>
  <c r="N318" i="2"/>
  <c r="BF318" i="2"/>
  <c r="BI317" i="2"/>
  <c r="BH317" i="2"/>
  <c r="BG317" i="2"/>
  <c r="BE317" i="2"/>
  <c r="AA317" i="2"/>
  <c r="Y317" i="2"/>
  <c r="W317" i="2"/>
  <c r="BK317" i="2"/>
  <c r="N317" i="2"/>
  <c r="BF317" i="2"/>
  <c r="BI316" i="2"/>
  <c r="BH316" i="2"/>
  <c r="BG316" i="2"/>
  <c r="BE316" i="2"/>
  <c r="AA316" i="2"/>
  <c r="Y316" i="2"/>
  <c r="W316" i="2"/>
  <c r="BK316" i="2"/>
  <c r="N316" i="2"/>
  <c r="BF316" i="2"/>
  <c r="BI315" i="2"/>
  <c r="BH315" i="2"/>
  <c r="BG315" i="2"/>
  <c r="BE315" i="2"/>
  <c r="AA315" i="2"/>
  <c r="Y315" i="2"/>
  <c r="W315" i="2"/>
  <c r="BK315" i="2"/>
  <c r="N315" i="2"/>
  <c r="BF315" i="2"/>
  <c r="BI314" i="2"/>
  <c r="BH314" i="2"/>
  <c r="BG314" i="2"/>
  <c r="BE314" i="2"/>
  <c r="AA314" i="2"/>
  <c r="Y314" i="2"/>
  <c r="W314" i="2"/>
  <c r="BK314" i="2"/>
  <c r="N314" i="2"/>
  <c r="BF314" i="2"/>
  <c r="BI313" i="2"/>
  <c r="BH313" i="2"/>
  <c r="BG313" i="2"/>
  <c r="BE313" i="2"/>
  <c r="AA313" i="2"/>
  <c r="Y313" i="2"/>
  <c r="W313" i="2"/>
  <c r="BK313" i="2"/>
  <c r="N313" i="2"/>
  <c r="BF313" i="2"/>
  <c r="BI312" i="2"/>
  <c r="BH312" i="2"/>
  <c r="BG312" i="2"/>
  <c r="BE312" i="2"/>
  <c r="AA312" i="2"/>
  <c r="Y312" i="2"/>
  <c r="W312" i="2"/>
  <c r="BK312" i="2"/>
  <c r="N312" i="2"/>
  <c r="BF312" i="2"/>
  <c r="BI311" i="2"/>
  <c r="BH311" i="2"/>
  <c r="BG311" i="2"/>
  <c r="BE311" i="2"/>
  <c r="AA311" i="2"/>
  <c r="Y311" i="2"/>
  <c r="W311" i="2"/>
  <c r="BK311" i="2"/>
  <c r="N311" i="2"/>
  <c r="BF311" i="2"/>
  <c r="BI310" i="2"/>
  <c r="BH310" i="2"/>
  <c r="BG310" i="2"/>
  <c r="BE310" i="2"/>
  <c r="AA310" i="2"/>
  <c r="Y310" i="2"/>
  <c r="W310" i="2"/>
  <c r="BK310" i="2"/>
  <c r="N310" i="2"/>
  <c r="BF310" i="2"/>
  <c r="BI309" i="2"/>
  <c r="BH309" i="2"/>
  <c r="BG309" i="2"/>
  <c r="BE309" i="2"/>
  <c r="AA309" i="2"/>
  <c r="Y309" i="2"/>
  <c r="W309" i="2"/>
  <c r="BK309" i="2"/>
  <c r="N309" i="2"/>
  <c r="BF309" i="2"/>
  <c r="BI308" i="2"/>
  <c r="BH308" i="2"/>
  <c r="BG308" i="2"/>
  <c r="BE308" i="2"/>
  <c r="AA308" i="2"/>
  <c r="Y308" i="2"/>
  <c r="W308" i="2"/>
  <c r="BK308" i="2"/>
  <c r="N308" i="2"/>
  <c r="BF308" i="2"/>
  <c r="BI307" i="2"/>
  <c r="BH307" i="2"/>
  <c r="BG307" i="2"/>
  <c r="BE307" i="2"/>
  <c r="AA307" i="2"/>
  <c r="Y307" i="2"/>
  <c r="W307" i="2"/>
  <c r="BK307" i="2"/>
  <c r="N307" i="2"/>
  <c r="BF307" i="2"/>
  <c r="BI306" i="2"/>
  <c r="BH306" i="2"/>
  <c r="BG306" i="2"/>
  <c r="BE306" i="2"/>
  <c r="AA306" i="2"/>
  <c r="Y306" i="2"/>
  <c r="W306" i="2"/>
  <c r="BK306" i="2"/>
  <c r="N306" i="2"/>
  <c r="BF306" i="2"/>
  <c r="BI305" i="2"/>
  <c r="BH305" i="2"/>
  <c r="BG305" i="2"/>
  <c r="BE305" i="2"/>
  <c r="AA305" i="2"/>
  <c r="AA304" i="2"/>
  <c r="Y305" i="2"/>
  <c r="W305" i="2"/>
  <c r="W304" i="2" s="1"/>
  <c r="BK305" i="2"/>
  <c r="BK304" i="2" s="1"/>
  <c r="N305" i="2"/>
  <c r="BF305" i="2"/>
  <c r="BI301" i="2"/>
  <c r="BH301" i="2"/>
  <c r="BG301" i="2"/>
  <c r="BE301" i="2"/>
  <c r="AA301" i="2"/>
  <c r="Y301" i="2"/>
  <c r="W301" i="2"/>
  <c r="BK301" i="2"/>
  <c r="N301" i="2"/>
  <c r="BF301" i="2"/>
  <c r="BI300" i="2"/>
  <c r="BH300" i="2"/>
  <c r="BG300" i="2"/>
  <c r="BE300" i="2"/>
  <c r="AA300" i="2"/>
  <c r="AA299" i="2"/>
  <c r="Y300" i="2"/>
  <c r="Y299" i="2"/>
  <c r="W300" i="2"/>
  <c r="W299" i="2"/>
  <c r="BK300" i="2"/>
  <c r="BK299" i="2"/>
  <c r="N299" i="2" s="1"/>
  <c r="N98" i="2" s="1"/>
  <c r="N300" i="2"/>
  <c r="BF300" i="2" s="1"/>
  <c r="BI298" i="2"/>
  <c r="BH298" i="2"/>
  <c r="BG298" i="2"/>
  <c r="BE298" i="2"/>
  <c r="AA298" i="2"/>
  <c r="Y298" i="2"/>
  <c r="W298" i="2"/>
  <c r="BK298" i="2"/>
  <c r="N298" i="2"/>
  <c r="BF298" i="2" s="1"/>
  <c r="BI297" i="2"/>
  <c r="BH297" i="2"/>
  <c r="BG297" i="2"/>
  <c r="BE297" i="2"/>
  <c r="AA297" i="2"/>
  <c r="Y297" i="2"/>
  <c r="W297" i="2"/>
  <c r="BK297" i="2"/>
  <c r="N297" i="2"/>
  <c r="BF297" i="2" s="1"/>
  <c r="BI296" i="2"/>
  <c r="BH296" i="2"/>
  <c r="BG296" i="2"/>
  <c r="BE296" i="2"/>
  <c r="AA296" i="2"/>
  <c r="Y296" i="2"/>
  <c r="W296" i="2"/>
  <c r="BK296" i="2"/>
  <c r="N296" i="2"/>
  <c r="BF296" i="2" s="1"/>
  <c r="BI295" i="2"/>
  <c r="BH295" i="2"/>
  <c r="BG295" i="2"/>
  <c r="BE295" i="2"/>
  <c r="AA295" i="2"/>
  <c r="Y295" i="2"/>
  <c r="W295" i="2"/>
  <c r="BK295" i="2"/>
  <c r="N295" i="2"/>
  <c r="BF295" i="2" s="1"/>
  <c r="BI294" i="2"/>
  <c r="BH294" i="2"/>
  <c r="BG294" i="2"/>
  <c r="BE294" i="2"/>
  <c r="AA294" i="2"/>
  <c r="Y294" i="2"/>
  <c r="W294" i="2"/>
  <c r="BK294" i="2"/>
  <c r="N294" i="2"/>
  <c r="BF294" i="2" s="1"/>
  <c r="BI293" i="2"/>
  <c r="BH293" i="2"/>
  <c r="BG293" i="2"/>
  <c r="BE293" i="2"/>
  <c r="AA293" i="2"/>
  <c r="Y293" i="2"/>
  <c r="W293" i="2"/>
  <c r="BK293" i="2"/>
  <c r="N293" i="2"/>
  <c r="BF293" i="2" s="1"/>
  <c r="BI292" i="2"/>
  <c r="BH292" i="2"/>
  <c r="BG292" i="2"/>
  <c r="BE292" i="2"/>
  <c r="AA292" i="2"/>
  <c r="Y292" i="2"/>
  <c r="W292" i="2"/>
  <c r="BK292" i="2"/>
  <c r="N292" i="2"/>
  <c r="BF292" i="2" s="1"/>
  <c r="BI291" i="2"/>
  <c r="BH291" i="2"/>
  <c r="BG291" i="2"/>
  <c r="BE291" i="2"/>
  <c r="AA291" i="2"/>
  <c r="AA290" i="2" s="1"/>
  <c r="Y291" i="2"/>
  <c r="W291" i="2"/>
  <c r="W290" i="2"/>
  <c r="BK291" i="2"/>
  <c r="N291" i="2"/>
  <c r="BF291" i="2" s="1"/>
  <c r="BI289" i="2"/>
  <c r="BH289" i="2"/>
  <c r="BG289" i="2"/>
  <c r="BE289" i="2"/>
  <c r="AA289" i="2"/>
  <c r="Y289" i="2"/>
  <c r="W289" i="2"/>
  <c r="BK289" i="2"/>
  <c r="N289" i="2"/>
  <c r="BF289" i="2"/>
  <c r="BI288" i="2"/>
  <c r="BH288" i="2"/>
  <c r="BG288" i="2"/>
  <c r="BE288" i="2"/>
  <c r="AA288" i="2"/>
  <c r="Y288" i="2"/>
  <c r="W288" i="2"/>
  <c r="BK288" i="2"/>
  <c r="N288" i="2"/>
  <c r="BF288" i="2"/>
  <c r="BI287" i="2"/>
  <c r="BH287" i="2"/>
  <c r="BG287" i="2"/>
  <c r="BE287" i="2"/>
  <c r="AA287" i="2"/>
  <c r="Y287" i="2"/>
  <c r="W287" i="2"/>
  <c r="BK287" i="2"/>
  <c r="N287" i="2"/>
  <c r="BF287" i="2"/>
  <c r="BI286" i="2"/>
  <c r="BH286" i="2"/>
  <c r="BG286" i="2"/>
  <c r="BE286" i="2"/>
  <c r="AA286" i="2"/>
  <c r="Y286" i="2"/>
  <c r="W286" i="2"/>
  <c r="BK286" i="2"/>
  <c r="N286" i="2"/>
  <c r="BF286" i="2"/>
  <c r="BI285" i="2"/>
  <c r="BH285" i="2"/>
  <c r="BG285" i="2"/>
  <c r="BE285" i="2"/>
  <c r="AA285" i="2"/>
  <c r="Y285" i="2"/>
  <c r="W285" i="2"/>
  <c r="BK285" i="2"/>
  <c r="N285" i="2"/>
  <c r="BF285" i="2"/>
  <c r="BI284" i="2"/>
  <c r="BH284" i="2"/>
  <c r="BG284" i="2"/>
  <c r="BE284" i="2"/>
  <c r="AA284" i="2"/>
  <c r="Y284" i="2"/>
  <c r="W284" i="2"/>
  <c r="BK284" i="2"/>
  <c r="N284" i="2"/>
  <c r="BF284" i="2"/>
  <c r="BI283" i="2"/>
  <c r="BH283" i="2"/>
  <c r="BG283" i="2"/>
  <c r="BE283" i="2"/>
  <c r="AA283" i="2"/>
  <c r="Y283" i="2"/>
  <c r="W283" i="2"/>
  <c r="BK283" i="2"/>
  <c r="N283" i="2"/>
  <c r="BF283" i="2"/>
  <c r="BI282" i="2"/>
  <c r="BH282" i="2"/>
  <c r="BG282" i="2"/>
  <c r="BE282" i="2"/>
  <c r="AA282" i="2"/>
  <c r="Y282" i="2"/>
  <c r="W282" i="2"/>
  <c r="BK282" i="2"/>
  <c r="N282" i="2"/>
  <c r="BF282" i="2"/>
  <c r="BI281" i="2"/>
  <c r="BH281" i="2"/>
  <c r="BG281" i="2"/>
  <c r="BE281" i="2"/>
  <c r="AA281" i="2"/>
  <c r="Y281" i="2"/>
  <c r="W281" i="2"/>
  <c r="BK281" i="2"/>
  <c r="N281" i="2"/>
  <c r="BF281" i="2"/>
  <c r="BI280" i="2"/>
  <c r="BH280" i="2"/>
  <c r="BG280" i="2"/>
  <c r="BE280" i="2"/>
  <c r="AA280" i="2"/>
  <c r="Y280" i="2"/>
  <c r="W280" i="2"/>
  <c r="BK280" i="2"/>
  <c r="N280" i="2"/>
  <c r="BF280" i="2"/>
  <c r="BI279" i="2"/>
  <c r="BH279" i="2"/>
  <c r="BG279" i="2"/>
  <c r="BE279" i="2"/>
  <c r="AA279" i="2"/>
  <c r="Y279" i="2"/>
  <c r="W279" i="2"/>
  <c r="BK279" i="2"/>
  <c r="N279" i="2"/>
  <c r="BF279" i="2"/>
  <c r="BI278" i="2"/>
  <c r="BH278" i="2"/>
  <c r="BG278" i="2"/>
  <c r="BE278" i="2"/>
  <c r="AA278" i="2"/>
  <c r="Y278" i="2"/>
  <c r="W278" i="2"/>
  <c r="BK278" i="2"/>
  <c r="N278" i="2"/>
  <c r="BF278" i="2"/>
  <c r="BI277" i="2"/>
  <c r="BH277" i="2"/>
  <c r="BG277" i="2"/>
  <c r="BE277" i="2"/>
  <c r="AA277" i="2"/>
  <c r="Y277" i="2"/>
  <c r="W277" i="2"/>
  <c r="BK277" i="2"/>
  <c r="N277" i="2"/>
  <c r="BF277" i="2"/>
  <c r="BI276" i="2"/>
  <c r="BH276" i="2"/>
  <c r="BG276" i="2"/>
  <c r="BE276" i="2"/>
  <c r="AA276" i="2"/>
  <c r="Y276" i="2"/>
  <c r="W276" i="2"/>
  <c r="BK276" i="2"/>
  <c r="N276" i="2"/>
  <c r="BF276" i="2"/>
  <c r="BI275" i="2"/>
  <c r="BH275" i="2"/>
  <c r="BG275" i="2"/>
  <c r="BE275" i="2"/>
  <c r="AA275" i="2"/>
  <c r="Y275" i="2"/>
  <c r="W275" i="2"/>
  <c r="BK275" i="2"/>
  <c r="N275" i="2"/>
  <c r="BF275" i="2"/>
  <c r="BI274" i="2"/>
  <c r="BH274" i="2"/>
  <c r="BG274" i="2"/>
  <c r="BE274" i="2"/>
  <c r="AA274" i="2"/>
  <c r="Y274" i="2"/>
  <c r="W274" i="2"/>
  <c r="BK274" i="2"/>
  <c r="N274" i="2"/>
  <c r="BF274" i="2"/>
  <c r="BI273" i="2"/>
  <c r="BH273" i="2"/>
  <c r="BG273" i="2"/>
  <c r="BE273" i="2"/>
  <c r="AA273" i="2"/>
  <c r="Y273" i="2"/>
  <c r="W273" i="2"/>
  <c r="BK273" i="2"/>
  <c r="N273" i="2"/>
  <c r="BF273" i="2"/>
  <c r="BI272" i="2"/>
  <c r="BH272" i="2"/>
  <c r="BG272" i="2"/>
  <c r="BE272" i="2"/>
  <c r="AA272" i="2"/>
  <c r="Y272" i="2"/>
  <c r="W272" i="2"/>
  <c r="BK272" i="2"/>
  <c r="N272" i="2"/>
  <c r="BF272" i="2"/>
  <c r="BI271" i="2"/>
  <c r="BH271" i="2"/>
  <c r="BG271" i="2"/>
  <c r="BE271" i="2"/>
  <c r="AA271" i="2"/>
  <c r="Y271" i="2"/>
  <c r="W271" i="2"/>
  <c r="BK271" i="2"/>
  <c r="N271" i="2"/>
  <c r="BF271" i="2"/>
  <c r="BI270" i="2"/>
  <c r="BH270" i="2"/>
  <c r="BG270" i="2"/>
  <c r="BE270" i="2"/>
  <c r="AA270" i="2"/>
  <c r="Y270" i="2"/>
  <c r="W270" i="2"/>
  <c r="BK270" i="2"/>
  <c r="N270" i="2"/>
  <c r="BF270" i="2"/>
  <c r="BI269" i="2"/>
  <c r="BH269" i="2"/>
  <c r="BG269" i="2"/>
  <c r="BE269" i="2"/>
  <c r="AA269" i="2"/>
  <c r="Y269" i="2"/>
  <c r="W269" i="2"/>
  <c r="BK269" i="2"/>
  <c r="N269" i="2"/>
  <c r="BF269" i="2"/>
  <c r="BI268" i="2"/>
  <c r="BH268" i="2"/>
  <c r="BG268" i="2"/>
  <c r="BE268" i="2"/>
  <c r="AA268" i="2"/>
  <c r="Y268" i="2"/>
  <c r="W268" i="2"/>
  <c r="BK268" i="2"/>
  <c r="N268" i="2"/>
  <c r="BF268" i="2"/>
  <c r="BI267" i="2"/>
  <c r="BH267" i="2"/>
  <c r="BG267" i="2"/>
  <c r="BE267" i="2"/>
  <c r="AA267" i="2"/>
  <c r="Y267" i="2"/>
  <c r="W267" i="2"/>
  <c r="BK267" i="2"/>
  <c r="N267" i="2"/>
  <c r="BF267" i="2"/>
  <c r="BI266" i="2"/>
  <c r="BH266" i="2"/>
  <c r="BG266" i="2"/>
  <c r="BE266" i="2"/>
  <c r="AA266" i="2"/>
  <c r="Y266" i="2"/>
  <c r="W266" i="2"/>
  <c r="BK266" i="2"/>
  <c r="N266" i="2"/>
  <c r="BF266" i="2"/>
  <c r="BI265" i="2"/>
  <c r="BH265" i="2"/>
  <c r="BG265" i="2"/>
  <c r="BE265" i="2"/>
  <c r="AA265" i="2"/>
  <c r="Y265" i="2"/>
  <c r="W265" i="2"/>
  <c r="BK265" i="2"/>
  <c r="N265" i="2"/>
  <c r="BF265" i="2"/>
  <c r="BI264" i="2"/>
  <c r="BH264" i="2"/>
  <c r="BG264" i="2"/>
  <c r="BE264" i="2"/>
  <c r="AA264" i="2"/>
  <c r="Y264" i="2"/>
  <c r="W264" i="2"/>
  <c r="BK264" i="2"/>
  <c r="N264" i="2"/>
  <c r="BF264" i="2"/>
  <c r="BI263" i="2"/>
  <c r="BH263" i="2"/>
  <c r="BG263" i="2"/>
  <c r="BE263" i="2"/>
  <c r="AA263" i="2"/>
  <c r="Y263" i="2"/>
  <c r="W263" i="2"/>
  <c r="BK263" i="2"/>
  <c r="N263" i="2"/>
  <c r="BF263" i="2"/>
  <c r="BI262" i="2"/>
  <c r="BH262" i="2"/>
  <c r="BG262" i="2"/>
  <c r="BE262" i="2"/>
  <c r="AA262" i="2"/>
  <c r="Y262" i="2"/>
  <c r="W262" i="2"/>
  <c r="BK262" i="2"/>
  <c r="N262" i="2"/>
  <c r="BF262" i="2"/>
  <c r="BI261" i="2"/>
  <c r="BH261" i="2"/>
  <c r="BG261" i="2"/>
  <c r="BE261" i="2"/>
  <c r="AA261" i="2"/>
  <c r="Y261" i="2"/>
  <c r="W261" i="2"/>
  <c r="BK261" i="2"/>
  <c r="N261" i="2"/>
  <c r="BF261" i="2"/>
  <c r="BI260" i="2"/>
  <c r="BH260" i="2"/>
  <c r="BG260" i="2"/>
  <c r="BE260" i="2"/>
  <c r="AA260" i="2"/>
  <c r="Y260" i="2"/>
  <c r="W260" i="2"/>
  <c r="BK260" i="2"/>
  <c r="N260" i="2"/>
  <c r="BF260" i="2"/>
  <c r="BI259" i="2"/>
  <c r="BH259" i="2"/>
  <c r="BG259" i="2"/>
  <c r="BE259" i="2"/>
  <c r="AA259" i="2"/>
  <c r="Y259" i="2"/>
  <c r="W259" i="2"/>
  <c r="BK259" i="2"/>
  <c r="N259" i="2"/>
  <c r="BF259" i="2"/>
  <c r="BI258" i="2"/>
  <c r="BH258" i="2"/>
  <c r="BG258" i="2"/>
  <c r="BE258" i="2"/>
  <c r="AA258" i="2"/>
  <c r="Y258" i="2"/>
  <c r="W258" i="2"/>
  <c r="BK258" i="2"/>
  <c r="N258" i="2"/>
  <c r="BF258" i="2"/>
  <c r="BI257" i="2"/>
  <c r="BH257" i="2"/>
  <c r="BG257" i="2"/>
  <c r="BE257" i="2"/>
  <c r="AA257" i="2"/>
  <c r="Y257" i="2"/>
  <c r="W257" i="2"/>
  <c r="BK257" i="2"/>
  <c r="N257" i="2"/>
  <c r="BF257" i="2"/>
  <c r="BI256" i="2"/>
  <c r="BH256" i="2"/>
  <c r="BG256" i="2"/>
  <c r="BE256" i="2"/>
  <c r="AA256" i="2"/>
  <c r="Y256" i="2"/>
  <c r="W256" i="2"/>
  <c r="BK256" i="2"/>
  <c r="N256" i="2"/>
  <c r="BF256" i="2"/>
  <c r="BI255" i="2"/>
  <c r="BH255" i="2"/>
  <c r="BG255" i="2"/>
  <c r="BE255" i="2"/>
  <c r="AA255" i="2"/>
  <c r="Y255" i="2"/>
  <c r="W255" i="2"/>
  <c r="BK255" i="2"/>
  <c r="N255" i="2"/>
  <c r="BF255" i="2"/>
  <c r="BI254" i="2"/>
  <c r="BH254" i="2"/>
  <c r="BG254" i="2"/>
  <c r="BE254" i="2"/>
  <c r="AA254" i="2"/>
  <c r="Y254" i="2"/>
  <c r="W254" i="2"/>
  <c r="BK254" i="2"/>
  <c r="N254" i="2"/>
  <c r="BF254" i="2"/>
  <c r="BI253" i="2"/>
  <c r="BH253" i="2"/>
  <c r="BG253" i="2"/>
  <c r="BE253" i="2"/>
  <c r="AA253" i="2"/>
  <c r="Y253" i="2"/>
  <c r="W253" i="2"/>
  <c r="BK253" i="2"/>
  <c r="N253" i="2"/>
  <c r="BF253" i="2"/>
  <c r="BI252" i="2"/>
  <c r="BH252" i="2"/>
  <c r="BG252" i="2"/>
  <c r="BE252" i="2"/>
  <c r="AA252" i="2"/>
  <c r="Y252" i="2"/>
  <c r="W252" i="2"/>
  <c r="BK252" i="2"/>
  <c r="N252" i="2"/>
  <c r="BF252" i="2"/>
  <c r="BI251" i="2"/>
  <c r="BH251" i="2"/>
  <c r="BG251" i="2"/>
  <c r="BE251" i="2"/>
  <c r="AA251" i="2"/>
  <c r="Y251" i="2"/>
  <c r="W251" i="2"/>
  <c r="BK251" i="2"/>
  <c r="N251" i="2"/>
  <c r="BF251" i="2"/>
  <c r="BI250" i="2"/>
  <c r="BH250" i="2"/>
  <c r="BG250" i="2"/>
  <c r="BE250" i="2"/>
  <c r="AA250" i="2"/>
  <c r="Y250" i="2"/>
  <c r="W250" i="2"/>
  <c r="BK250" i="2"/>
  <c r="N250" i="2"/>
  <c r="BF250" i="2"/>
  <c r="BI249" i="2"/>
  <c r="BH249" i="2"/>
  <c r="BG249" i="2"/>
  <c r="BE249" i="2"/>
  <c r="AA249" i="2"/>
  <c r="Y249" i="2"/>
  <c r="W249" i="2"/>
  <c r="BK249" i="2"/>
  <c r="N249" i="2"/>
  <c r="BF249" i="2"/>
  <c r="BI248" i="2"/>
  <c r="BH248" i="2"/>
  <c r="BG248" i="2"/>
  <c r="BE248" i="2"/>
  <c r="AA248" i="2"/>
  <c r="Y248" i="2"/>
  <c r="W248" i="2"/>
  <c r="BK248" i="2"/>
  <c r="N248" i="2"/>
  <c r="BF248" i="2"/>
  <c r="BI247" i="2"/>
  <c r="BH247" i="2"/>
  <c r="BG247" i="2"/>
  <c r="BE247" i="2"/>
  <c r="AA247" i="2"/>
  <c r="Y247" i="2"/>
  <c r="Y244" i="2" s="1"/>
  <c r="W247" i="2"/>
  <c r="BK247" i="2"/>
  <c r="N247" i="2"/>
  <c r="BF247" i="2"/>
  <c r="BI246" i="2"/>
  <c r="BH246" i="2"/>
  <c r="BG246" i="2"/>
  <c r="BE246" i="2"/>
  <c r="AA246" i="2"/>
  <c r="Y246" i="2"/>
  <c r="W246" i="2"/>
  <c r="BK246" i="2"/>
  <c r="N246" i="2"/>
  <c r="BF246" i="2"/>
  <c r="BI245" i="2"/>
  <c r="BH245" i="2"/>
  <c r="BG245" i="2"/>
  <c r="BE245" i="2"/>
  <c r="AA245" i="2"/>
  <c r="AA244" i="2"/>
  <c r="Y245" i="2"/>
  <c r="W245" i="2"/>
  <c r="W244" i="2" s="1"/>
  <c r="BK245" i="2"/>
  <c r="N245" i="2"/>
  <c r="BF245" i="2" s="1"/>
  <c r="BI243" i="2"/>
  <c r="BH243" i="2"/>
  <c r="BG243" i="2"/>
  <c r="BE243" i="2"/>
  <c r="AA243" i="2"/>
  <c r="Y243" i="2"/>
  <c r="W243" i="2"/>
  <c r="BK243" i="2"/>
  <c r="N243" i="2"/>
  <c r="BF243" i="2" s="1"/>
  <c r="BI242" i="2"/>
  <c r="BH242" i="2"/>
  <c r="BG242" i="2"/>
  <c r="BE242" i="2"/>
  <c r="AA242" i="2"/>
  <c r="Y242" i="2"/>
  <c r="W242" i="2"/>
  <c r="BK242" i="2"/>
  <c r="N242" i="2"/>
  <c r="BF242" i="2" s="1"/>
  <c r="BI241" i="2"/>
  <c r="BH241" i="2"/>
  <c r="BG241" i="2"/>
  <c r="BE241" i="2"/>
  <c r="AA241" i="2"/>
  <c r="Y241" i="2"/>
  <c r="W241" i="2"/>
  <c r="BK241" i="2"/>
  <c r="N241" i="2"/>
  <c r="BF241" i="2" s="1"/>
  <c r="BI240" i="2"/>
  <c r="BH240" i="2"/>
  <c r="BG240" i="2"/>
  <c r="BE240" i="2"/>
  <c r="AA240" i="2"/>
  <c r="Y240" i="2"/>
  <c r="W240" i="2"/>
  <c r="BK240" i="2"/>
  <c r="N240" i="2"/>
  <c r="BF240" i="2" s="1"/>
  <c r="BI239" i="2"/>
  <c r="BH239" i="2"/>
  <c r="BG239" i="2"/>
  <c r="BE239" i="2"/>
  <c r="AA239" i="2"/>
  <c r="Y239" i="2"/>
  <c r="W239" i="2"/>
  <c r="BK239" i="2"/>
  <c r="N239" i="2"/>
  <c r="BF239" i="2" s="1"/>
  <c r="BI238" i="2"/>
  <c r="BH238" i="2"/>
  <c r="BG238" i="2"/>
  <c r="BE238" i="2"/>
  <c r="AA238" i="2"/>
  <c r="Y238" i="2"/>
  <c r="W238" i="2"/>
  <c r="BK238" i="2"/>
  <c r="N238" i="2"/>
  <c r="BF238" i="2" s="1"/>
  <c r="BI237" i="2"/>
  <c r="BH237" i="2"/>
  <c r="BG237" i="2"/>
  <c r="BE237" i="2"/>
  <c r="AA237" i="2"/>
  <c r="Y237" i="2"/>
  <c r="W237" i="2"/>
  <c r="BK237" i="2"/>
  <c r="N237" i="2"/>
  <c r="BF237" i="2" s="1"/>
  <c r="BI236" i="2"/>
  <c r="BH236" i="2"/>
  <c r="BG236" i="2"/>
  <c r="BE236" i="2"/>
  <c r="AA236" i="2"/>
  <c r="Y236" i="2"/>
  <c r="W236" i="2"/>
  <c r="BK236" i="2"/>
  <c r="N236" i="2"/>
  <c r="BF236" i="2" s="1"/>
  <c r="BI235" i="2"/>
  <c r="BH235" i="2"/>
  <c r="BG235" i="2"/>
  <c r="BE235" i="2"/>
  <c r="AA235" i="2"/>
  <c r="Y235" i="2"/>
  <c r="W235" i="2"/>
  <c r="W232" i="2" s="1"/>
  <c r="BK235" i="2"/>
  <c r="N235" i="2"/>
  <c r="BF235" i="2" s="1"/>
  <c r="BI234" i="2"/>
  <c r="BH234" i="2"/>
  <c r="BG234" i="2"/>
  <c r="BE234" i="2"/>
  <c r="AA234" i="2"/>
  <c r="Y234" i="2"/>
  <c r="W234" i="2"/>
  <c r="BK234" i="2"/>
  <c r="N234" i="2"/>
  <c r="BF234" i="2" s="1"/>
  <c r="BI233" i="2"/>
  <c r="BH233" i="2"/>
  <c r="BG233" i="2"/>
  <c r="BE233" i="2"/>
  <c r="AA233" i="2"/>
  <c r="AA232" i="2" s="1"/>
  <c r="Y233" i="2"/>
  <c r="W233" i="2"/>
  <c r="BK233" i="2"/>
  <c r="N233" i="2"/>
  <c r="BF233" i="2" s="1"/>
  <c r="BI231" i="2"/>
  <c r="BH231" i="2"/>
  <c r="BG231" i="2"/>
  <c r="BE231" i="2"/>
  <c r="AA231" i="2"/>
  <c r="Y231" i="2"/>
  <c r="W231" i="2"/>
  <c r="BK231" i="2"/>
  <c r="N231" i="2"/>
  <c r="BF231" i="2"/>
  <c r="BI230" i="2"/>
  <c r="BH230" i="2"/>
  <c r="BG230" i="2"/>
  <c r="BE230" i="2"/>
  <c r="AA230" i="2"/>
  <c r="Y230" i="2"/>
  <c r="Y227" i="2" s="1"/>
  <c r="W230" i="2"/>
  <c r="BK230" i="2"/>
  <c r="N230" i="2"/>
  <c r="BF230" i="2"/>
  <c r="BI229" i="2"/>
  <c r="BH229" i="2"/>
  <c r="BG229" i="2"/>
  <c r="BE229" i="2"/>
  <c r="AA229" i="2"/>
  <c r="Y229" i="2"/>
  <c r="W229" i="2"/>
  <c r="BK229" i="2"/>
  <c r="BK227" i="2" s="1"/>
  <c r="N227" i="2" s="1"/>
  <c r="N94" i="2" s="1"/>
  <c r="N229" i="2"/>
  <c r="BF229" i="2"/>
  <c r="BI228" i="2"/>
  <c r="BH228" i="2"/>
  <c r="BG228" i="2"/>
  <c r="BE228" i="2"/>
  <c r="AA228" i="2"/>
  <c r="AA227" i="2"/>
  <c r="Y228" i="2"/>
  <c r="W228" i="2"/>
  <c r="W227" i="2"/>
  <c r="BK228" i="2"/>
  <c r="N228" i="2"/>
  <c r="BF228" i="2" s="1"/>
  <c r="BI226" i="2"/>
  <c r="BH226" i="2"/>
  <c r="BG226" i="2"/>
  <c r="BE226" i="2"/>
  <c r="AA226" i="2"/>
  <c r="Y226" i="2"/>
  <c r="W226" i="2"/>
  <c r="BK226" i="2"/>
  <c r="N226" i="2"/>
  <c r="BF226" i="2" s="1"/>
  <c r="BI225" i="2"/>
  <c r="BH225" i="2"/>
  <c r="BG225" i="2"/>
  <c r="BE225" i="2"/>
  <c r="AA225" i="2"/>
  <c r="Y225" i="2"/>
  <c r="W225" i="2"/>
  <c r="BK225" i="2"/>
  <c r="N225" i="2"/>
  <c r="BF225" i="2" s="1"/>
  <c r="BI223" i="2"/>
  <c r="BH223" i="2"/>
  <c r="BG223" i="2"/>
  <c r="BE223" i="2"/>
  <c r="AA223" i="2"/>
  <c r="Y223" i="2"/>
  <c r="W223" i="2"/>
  <c r="BK223" i="2"/>
  <c r="N223" i="2"/>
  <c r="BF223" i="2" s="1"/>
  <c r="BI222" i="2"/>
  <c r="BH222" i="2"/>
  <c r="BG222" i="2"/>
  <c r="BE222" i="2"/>
  <c r="AA222" i="2"/>
  <c r="Y222" i="2"/>
  <c r="W222" i="2"/>
  <c r="BK222" i="2"/>
  <c r="N222" i="2"/>
  <c r="BF222" i="2" s="1"/>
  <c r="BI221" i="2"/>
  <c r="BH221" i="2"/>
  <c r="BG221" i="2"/>
  <c r="BE221" i="2"/>
  <c r="AA221" i="2"/>
  <c r="Y221" i="2"/>
  <c r="W221" i="2"/>
  <c r="BK221" i="2"/>
  <c r="N221" i="2"/>
  <c r="BF221" i="2" s="1"/>
  <c r="BI220" i="2"/>
  <c r="BH220" i="2"/>
  <c r="BG220" i="2"/>
  <c r="BE220" i="2"/>
  <c r="AA220" i="2"/>
  <c r="Y220" i="2"/>
  <c r="W220" i="2"/>
  <c r="BK220" i="2"/>
  <c r="N220" i="2"/>
  <c r="BF220" i="2" s="1"/>
  <c r="BI219" i="2"/>
  <c r="BH219" i="2"/>
  <c r="BG219" i="2"/>
  <c r="BE219" i="2"/>
  <c r="AA219" i="2"/>
  <c r="Y219" i="2"/>
  <c r="W219" i="2"/>
  <c r="BK219" i="2"/>
  <c r="N219" i="2"/>
  <c r="BF219" i="2" s="1"/>
  <c r="BI218" i="2"/>
  <c r="BH218" i="2"/>
  <c r="BG218" i="2"/>
  <c r="BE218" i="2"/>
  <c r="AA218" i="2"/>
  <c r="Y218" i="2"/>
  <c r="W218" i="2"/>
  <c r="BK218" i="2"/>
  <c r="N218" i="2"/>
  <c r="BF218" i="2" s="1"/>
  <c r="BI217" i="2"/>
  <c r="BH217" i="2"/>
  <c r="BG217" i="2"/>
  <c r="BE217" i="2"/>
  <c r="AA217" i="2"/>
  <c r="Y217" i="2"/>
  <c r="W217" i="2"/>
  <c r="BK217" i="2"/>
  <c r="N217" i="2"/>
  <c r="BF217" i="2" s="1"/>
  <c r="BI216" i="2"/>
  <c r="BH216" i="2"/>
  <c r="BG216" i="2"/>
  <c r="BE216" i="2"/>
  <c r="AA216" i="2"/>
  <c r="Y216" i="2"/>
  <c r="W216" i="2"/>
  <c r="BK216" i="2"/>
  <c r="N216" i="2"/>
  <c r="BF216" i="2" s="1"/>
  <c r="BI215" i="2"/>
  <c r="BH215" i="2"/>
  <c r="BG215" i="2"/>
  <c r="BE215" i="2"/>
  <c r="AA215" i="2"/>
  <c r="Y215" i="2"/>
  <c r="W215" i="2"/>
  <c r="BK215" i="2"/>
  <c r="N215" i="2"/>
  <c r="BF215" i="2" s="1"/>
  <c r="BI214" i="2"/>
  <c r="BH214" i="2"/>
  <c r="BG214" i="2"/>
  <c r="BE214" i="2"/>
  <c r="AA214" i="2"/>
  <c r="Y214" i="2"/>
  <c r="W214" i="2"/>
  <c r="BK214" i="2"/>
  <c r="N214" i="2"/>
  <c r="BF214" i="2" s="1"/>
  <c r="BI213" i="2"/>
  <c r="BH213" i="2"/>
  <c r="BG213" i="2"/>
  <c r="BE213" i="2"/>
  <c r="AA213" i="2"/>
  <c r="Y213" i="2"/>
  <c r="W213" i="2"/>
  <c r="BK213" i="2"/>
  <c r="N213" i="2"/>
  <c r="BF213" i="2" s="1"/>
  <c r="BI212" i="2"/>
  <c r="BH212" i="2"/>
  <c r="BG212" i="2"/>
  <c r="BE212" i="2"/>
  <c r="AA212" i="2"/>
  <c r="Y212" i="2"/>
  <c r="W212" i="2"/>
  <c r="BK212" i="2"/>
  <c r="N212" i="2"/>
  <c r="BF212" i="2" s="1"/>
  <c r="BI211" i="2"/>
  <c r="BH211" i="2"/>
  <c r="BG211" i="2"/>
  <c r="BE211" i="2"/>
  <c r="AA211" i="2"/>
  <c r="Y211" i="2"/>
  <c r="W211" i="2"/>
  <c r="BK211" i="2"/>
  <c r="N211" i="2"/>
  <c r="BF211" i="2" s="1"/>
  <c r="BI210" i="2"/>
  <c r="BH210" i="2"/>
  <c r="BG210" i="2"/>
  <c r="BE210" i="2"/>
  <c r="AA210" i="2"/>
  <c r="Y210" i="2"/>
  <c r="W210" i="2"/>
  <c r="BK210" i="2"/>
  <c r="N210" i="2"/>
  <c r="BF210" i="2" s="1"/>
  <c r="BI209" i="2"/>
  <c r="BH209" i="2"/>
  <c r="BG209" i="2"/>
  <c r="BE209" i="2"/>
  <c r="AA209" i="2"/>
  <c r="Y209" i="2"/>
  <c r="W209" i="2"/>
  <c r="BK209" i="2"/>
  <c r="N209" i="2"/>
  <c r="BF209" i="2" s="1"/>
  <c r="BI208" i="2"/>
  <c r="BH208" i="2"/>
  <c r="BG208" i="2"/>
  <c r="BE208" i="2"/>
  <c r="AA208" i="2"/>
  <c r="Y208" i="2"/>
  <c r="W208" i="2"/>
  <c r="W205" i="2" s="1"/>
  <c r="BK208" i="2"/>
  <c r="N208" i="2"/>
  <c r="BF208" i="2" s="1"/>
  <c r="BI207" i="2"/>
  <c r="BH207" i="2"/>
  <c r="BG207" i="2"/>
  <c r="BE207" i="2"/>
  <c r="AA207" i="2"/>
  <c r="Y207" i="2"/>
  <c r="W207" i="2"/>
  <c r="BK207" i="2"/>
  <c r="N207" i="2"/>
  <c r="BF207" i="2" s="1"/>
  <c r="BI206" i="2"/>
  <c r="BH206" i="2"/>
  <c r="BG206" i="2"/>
  <c r="BE206" i="2"/>
  <c r="AA206" i="2"/>
  <c r="AA205" i="2" s="1"/>
  <c r="Y206" i="2"/>
  <c r="W206" i="2"/>
  <c r="BK206" i="2"/>
  <c r="N206" i="2"/>
  <c r="BF206" i="2" s="1"/>
  <c r="BI204" i="2"/>
  <c r="BH204" i="2"/>
  <c r="BG204" i="2"/>
  <c r="BE204" i="2"/>
  <c r="AA204" i="2"/>
  <c r="Y204" i="2"/>
  <c r="W204" i="2"/>
  <c r="BK204" i="2"/>
  <c r="N204" i="2"/>
  <c r="BF204" i="2"/>
  <c r="BI203" i="2"/>
  <c r="BH203" i="2"/>
  <c r="BG203" i="2"/>
  <c r="BE203" i="2"/>
  <c r="AA203" i="2"/>
  <c r="Y203" i="2"/>
  <c r="W203" i="2"/>
  <c r="BK203" i="2"/>
  <c r="N203" i="2"/>
  <c r="BF203" i="2"/>
  <c r="BI202" i="2"/>
  <c r="BH202" i="2"/>
  <c r="BG202" i="2"/>
  <c r="BE202" i="2"/>
  <c r="AA202" i="2"/>
  <c r="Y202" i="2"/>
  <c r="W202" i="2"/>
  <c r="BK202" i="2"/>
  <c r="N202" i="2"/>
  <c r="BF202" i="2"/>
  <c r="BI201" i="2"/>
  <c r="BH201" i="2"/>
  <c r="BG201" i="2"/>
  <c r="BE201" i="2"/>
  <c r="AA201" i="2"/>
  <c r="Y201" i="2"/>
  <c r="W201" i="2"/>
  <c r="BK201" i="2"/>
  <c r="N201" i="2"/>
  <c r="BF201" i="2"/>
  <c r="BI200" i="2"/>
  <c r="BH200" i="2"/>
  <c r="BG200" i="2"/>
  <c r="BE200" i="2"/>
  <c r="AA200" i="2"/>
  <c r="Y200" i="2"/>
  <c r="W200" i="2"/>
  <c r="BK200" i="2"/>
  <c r="N200" i="2"/>
  <c r="BF200" i="2"/>
  <c r="BI199" i="2"/>
  <c r="BH199" i="2"/>
  <c r="BG199" i="2"/>
  <c r="BE199" i="2"/>
  <c r="AA199" i="2"/>
  <c r="Y199" i="2"/>
  <c r="W199" i="2"/>
  <c r="BK199" i="2"/>
  <c r="N199" i="2"/>
  <c r="BF199" i="2"/>
  <c r="BI198" i="2"/>
  <c r="BH198" i="2"/>
  <c r="BG198" i="2"/>
  <c r="BE198" i="2"/>
  <c r="AA198" i="2"/>
  <c r="Y198" i="2"/>
  <c r="W198" i="2"/>
  <c r="BK198" i="2"/>
  <c r="N198" i="2"/>
  <c r="BF198" i="2"/>
  <c r="BI197" i="2"/>
  <c r="BH197" i="2"/>
  <c r="BG197" i="2"/>
  <c r="BE197" i="2"/>
  <c r="AA197" i="2"/>
  <c r="Y197" i="2"/>
  <c r="W197" i="2"/>
  <c r="BK197" i="2"/>
  <c r="N197" i="2"/>
  <c r="BF197" i="2"/>
  <c r="BI196" i="2"/>
  <c r="BH196" i="2"/>
  <c r="BG196" i="2"/>
  <c r="BE196" i="2"/>
  <c r="AA196" i="2"/>
  <c r="AA195" i="2"/>
  <c r="Y196" i="2"/>
  <c r="W196" i="2"/>
  <c r="W195" i="2" s="1"/>
  <c r="BK196" i="2"/>
  <c r="N196" i="2"/>
  <c r="BF196" i="2" s="1"/>
  <c r="BI194" i="2"/>
  <c r="BH194" i="2"/>
  <c r="BG194" i="2"/>
  <c r="BE194" i="2"/>
  <c r="AA194" i="2"/>
  <c r="Y194" i="2"/>
  <c r="W194" i="2"/>
  <c r="BK194" i="2"/>
  <c r="N194" i="2"/>
  <c r="BF194" i="2" s="1"/>
  <c r="BI193" i="2"/>
  <c r="BH193" i="2"/>
  <c r="BG193" i="2"/>
  <c r="BE193" i="2"/>
  <c r="AA193" i="2"/>
  <c r="Y193" i="2"/>
  <c r="W193" i="2"/>
  <c r="BK193" i="2"/>
  <c r="N193" i="2"/>
  <c r="BF193" i="2" s="1"/>
  <c r="BI192" i="2"/>
  <c r="BH192" i="2"/>
  <c r="BG192" i="2"/>
  <c r="BE192" i="2"/>
  <c r="AA192" i="2"/>
  <c r="Y192" i="2"/>
  <c r="W192" i="2"/>
  <c r="BK192" i="2"/>
  <c r="N192" i="2"/>
  <c r="BF192" i="2" s="1"/>
  <c r="BI191" i="2"/>
  <c r="BH191" i="2"/>
  <c r="BG191" i="2"/>
  <c r="BE191" i="2"/>
  <c r="AA191" i="2"/>
  <c r="Y191" i="2"/>
  <c r="W191" i="2"/>
  <c r="BK191" i="2"/>
  <c r="N191" i="2"/>
  <c r="BF191" i="2" s="1"/>
  <c r="BI190" i="2"/>
  <c r="BH190" i="2"/>
  <c r="BG190" i="2"/>
  <c r="BE190" i="2"/>
  <c r="AA190" i="2"/>
  <c r="Y190" i="2"/>
  <c r="W190" i="2"/>
  <c r="BK190" i="2"/>
  <c r="N190" i="2"/>
  <c r="BF190" i="2" s="1"/>
  <c r="BI189" i="2"/>
  <c r="BH189" i="2"/>
  <c r="BG189" i="2"/>
  <c r="BE189" i="2"/>
  <c r="AA189" i="2"/>
  <c r="Y189" i="2"/>
  <c r="W189" i="2"/>
  <c r="BK189" i="2"/>
  <c r="N189" i="2"/>
  <c r="BF189" i="2" s="1"/>
  <c r="BI188" i="2"/>
  <c r="BH188" i="2"/>
  <c r="BG188" i="2"/>
  <c r="BE188" i="2"/>
  <c r="AA188" i="2"/>
  <c r="Y188" i="2"/>
  <c r="W188" i="2"/>
  <c r="BK188" i="2"/>
  <c r="N188" i="2"/>
  <c r="BF188" i="2" s="1"/>
  <c r="BI187" i="2"/>
  <c r="BH187" i="2"/>
  <c r="BG187" i="2"/>
  <c r="BE187" i="2"/>
  <c r="AA187" i="2"/>
  <c r="Y187" i="2"/>
  <c r="W187" i="2"/>
  <c r="BK187" i="2"/>
  <c r="N187" i="2"/>
  <c r="BF187" i="2" s="1"/>
  <c r="BI186" i="2"/>
  <c r="BH186" i="2"/>
  <c r="BG186" i="2"/>
  <c r="BE186" i="2"/>
  <c r="AA186" i="2"/>
  <c r="Y186" i="2"/>
  <c r="W186" i="2"/>
  <c r="BK186" i="2"/>
  <c r="N186" i="2"/>
  <c r="BF186" i="2" s="1"/>
  <c r="BI185" i="2"/>
  <c r="BH185" i="2"/>
  <c r="BG185" i="2"/>
  <c r="BE185" i="2"/>
  <c r="AA185" i="2"/>
  <c r="AA184" i="2" s="1"/>
  <c r="Y185" i="2"/>
  <c r="Y184" i="2" s="1"/>
  <c r="W185" i="2"/>
  <c r="W184" i="2" s="1"/>
  <c r="BK185" i="2"/>
  <c r="BK184" i="2" s="1"/>
  <c r="N184" i="2" s="1"/>
  <c r="N91" i="2" s="1"/>
  <c r="N185" i="2"/>
  <c r="BF185" i="2" s="1"/>
  <c r="BI183" i="2"/>
  <c r="BH183" i="2"/>
  <c r="BG183" i="2"/>
  <c r="BE183" i="2"/>
  <c r="AA183" i="2"/>
  <c r="Y183" i="2"/>
  <c r="W183" i="2"/>
  <c r="BK183" i="2"/>
  <c r="N183" i="2"/>
  <c r="BF183" i="2"/>
  <c r="BI182" i="2"/>
  <c r="BH182" i="2"/>
  <c r="BG182" i="2"/>
  <c r="BE182" i="2"/>
  <c r="AA182" i="2"/>
  <c r="Y182" i="2"/>
  <c r="W182" i="2"/>
  <c r="BK182" i="2"/>
  <c r="N182" i="2"/>
  <c r="BF182" i="2"/>
  <c r="BI180" i="2"/>
  <c r="BH180" i="2"/>
  <c r="BG180" i="2"/>
  <c r="BE180" i="2"/>
  <c r="AA180" i="2"/>
  <c r="Y180" i="2"/>
  <c r="W180" i="2"/>
  <c r="BK180" i="2"/>
  <c r="N180" i="2"/>
  <c r="BF180" i="2"/>
  <c r="BI178" i="2"/>
  <c r="BH178" i="2"/>
  <c r="BG178" i="2"/>
  <c r="BE178" i="2"/>
  <c r="AA178" i="2"/>
  <c r="Y178" i="2"/>
  <c r="W178" i="2"/>
  <c r="BK178" i="2"/>
  <c r="N178" i="2"/>
  <c r="BF178" i="2"/>
  <c r="BI176" i="2"/>
  <c r="BH176" i="2"/>
  <c r="BG176" i="2"/>
  <c r="BE176" i="2"/>
  <c r="AA176" i="2"/>
  <c r="Y176" i="2"/>
  <c r="W176" i="2"/>
  <c r="BK176" i="2"/>
  <c r="N176" i="2"/>
  <c r="BF176" i="2"/>
  <c r="BI174" i="2"/>
  <c r="BH174" i="2"/>
  <c r="BG174" i="2"/>
  <c r="BE174" i="2"/>
  <c r="AA174" i="2"/>
  <c r="Y174" i="2"/>
  <c r="W174" i="2"/>
  <c r="BK174" i="2"/>
  <c r="N174" i="2"/>
  <c r="BF174" i="2"/>
  <c r="BI172" i="2"/>
  <c r="BH172" i="2"/>
  <c r="BG172" i="2"/>
  <c r="BE172" i="2"/>
  <c r="AA172" i="2"/>
  <c r="Y172" i="2"/>
  <c r="W172" i="2"/>
  <c r="BK172" i="2"/>
  <c r="N172" i="2"/>
  <c r="BF172" i="2"/>
  <c r="BI171" i="2"/>
  <c r="BH171" i="2"/>
  <c r="BG171" i="2"/>
  <c r="BE171" i="2"/>
  <c r="AA171" i="2"/>
  <c r="Y171" i="2"/>
  <c r="W171" i="2"/>
  <c r="BK171" i="2"/>
  <c r="N171" i="2"/>
  <c r="BF171" i="2"/>
  <c r="BI169" i="2"/>
  <c r="BH169" i="2"/>
  <c r="BG169" i="2"/>
  <c r="BE169" i="2"/>
  <c r="AA169" i="2"/>
  <c r="Y169" i="2"/>
  <c r="W169" i="2"/>
  <c r="BK169" i="2"/>
  <c r="N169" i="2"/>
  <c r="BF169" i="2"/>
  <c r="BI168" i="2"/>
  <c r="BH168" i="2"/>
  <c r="BG168" i="2"/>
  <c r="BE168" i="2"/>
  <c r="AA168" i="2"/>
  <c r="Y168" i="2"/>
  <c r="W168" i="2"/>
  <c r="BK168" i="2"/>
  <c r="N168" i="2"/>
  <c r="BF168" i="2"/>
  <c r="BI164" i="2"/>
  <c r="BH164" i="2"/>
  <c r="BG164" i="2"/>
  <c r="BE164" i="2"/>
  <c r="AA164" i="2"/>
  <c r="Y164" i="2"/>
  <c r="W164" i="2"/>
  <c r="BK164" i="2"/>
  <c r="N164" i="2"/>
  <c r="BF164" i="2"/>
  <c r="BI163" i="2"/>
  <c r="BH163" i="2"/>
  <c r="BG163" i="2"/>
  <c r="BE163" i="2"/>
  <c r="AA163" i="2"/>
  <c r="Y163" i="2"/>
  <c r="W163" i="2"/>
  <c r="BK163" i="2"/>
  <c r="N163" i="2"/>
  <c r="BF163" i="2"/>
  <c r="BI161" i="2"/>
  <c r="BH161" i="2"/>
  <c r="BG161" i="2"/>
  <c r="BE161" i="2"/>
  <c r="AA161" i="2"/>
  <c r="Y161" i="2"/>
  <c r="W161" i="2"/>
  <c r="BK161" i="2"/>
  <c r="N161" i="2"/>
  <c r="BF161" i="2"/>
  <c r="BI159" i="2"/>
  <c r="BH159" i="2"/>
  <c r="BG159" i="2"/>
  <c r="BE159" i="2"/>
  <c r="AA159" i="2"/>
  <c r="Y159" i="2"/>
  <c r="W159" i="2"/>
  <c r="BK159" i="2"/>
  <c r="N159" i="2"/>
  <c r="BF159" i="2"/>
  <c r="BI157" i="2"/>
  <c r="BH157" i="2"/>
  <c r="BG157" i="2"/>
  <c r="BE157" i="2"/>
  <c r="AA157" i="2"/>
  <c r="Y157" i="2"/>
  <c r="W157" i="2"/>
  <c r="BK157" i="2"/>
  <c r="N157" i="2"/>
  <c r="BF157" i="2"/>
  <c r="BI155" i="2"/>
  <c r="BH155" i="2"/>
  <c r="BG155" i="2"/>
  <c r="BE155" i="2"/>
  <c r="AA155" i="2"/>
  <c r="Y155" i="2"/>
  <c r="W155" i="2"/>
  <c r="BK155" i="2"/>
  <c r="N155" i="2"/>
  <c r="BF155" i="2"/>
  <c r="BI154" i="2"/>
  <c r="BH154" i="2"/>
  <c r="H35" i="2" s="1"/>
  <c r="BC88" i="1" s="1"/>
  <c r="BG154" i="2"/>
  <c r="BE154" i="2"/>
  <c r="AA154" i="2"/>
  <c r="AA153" i="2"/>
  <c r="Y154" i="2"/>
  <c r="W154" i="2"/>
  <c r="W153" i="2" s="1"/>
  <c r="BK154" i="2"/>
  <c r="BK153" i="2" s="1"/>
  <c r="N154" i="2"/>
  <c r="BF154" i="2" s="1"/>
  <c r="F145" i="2"/>
  <c r="F143" i="2"/>
  <c r="BI132" i="2"/>
  <c r="BH132" i="2"/>
  <c r="BG132" i="2"/>
  <c r="BE132" i="2"/>
  <c r="BI131" i="2"/>
  <c r="BH131" i="2"/>
  <c r="BG131" i="2"/>
  <c r="BE131" i="2"/>
  <c r="BI130" i="2"/>
  <c r="BH130" i="2"/>
  <c r="BG130" i="2"/>
  <c r="BE130" i="2"/>
  <c r="BI129" i="2"/>
  <c r="BH129" i="2"/>
  <c r="BG129" i="2"/>
  <c r="BE129" i="2"/>
  <c r="BI128" i="2"/>
  <c r="BH128" i="2"/>
  <c r="BG128" i="2"/>
  <c r="BE128" i="2"/>
  <c r="BI127" i="2"/>
  <c r="BH127" i="2"/>
  <c r="BG127" i="2"/>
  <c r="BE127" i="2"/>
  <c r="M32" i="2" s="1"/>
  <c r="AV88" i="1" s="1"/>
  <c r="F81" i="2"/>
  <c r="F79" i="2"/>
  <c r="O21" i="2"/>
  <c r="E21" i="2"/>
  <c r="M148" i="2"/>
  <c r="M84" i="2"/>
  <c r="O20" i="2"/>
  <c r="O18" i="2"/>
  <c r="E18" i="2"/>
  <c r="M147" i="2" s="1"/>
  <c r="O17" i="2"/>
  <c r="O15" i="2"/>
  <c r="E15" i="2"/>
  <c r="F84" i="2" s="1"/>
  <c r="O14" i="2"/>
  <c r="O12" i="2"/>
  <c r="E12" i="2"/>
  <c r="F147" i="2" s="1"/>
  <c r="O11" i="2"/>
  <c r="M145" i="2"/>
  <c r="F6" i="2"/>
  <c r="F78" i="2" s="1"/>
  <c r="CK95" i="1"/>
  <c r="CJ95" i="1"/>
  <c r="CI95" i="1"/>
  <c r="CC95" i="1"/>
  <c r="CH95" i="1"/>
  <c r="CB95" i="1"/>
  <c r="CG95" i="1"/>
  <c r="CA95" i="1"/>
  <c r="CF95" i="1"/>
  <c r="BZ95" i="1"/>
  <c r="CE95" i="1"/>
  <c r="CK94" i="1"/>
  <c r="CJ94" i="1"/>
  <c r="CI94" i="1"/>
  <c r="CC94" i="1"/>
  <c r="CH94" i="1"/>
  <c r="CB94" i="1"/>
  <c r="CG94" i="1"/>
  <c r="CA94" i="1"/>
  <c r="CF94" i="1"/>
  <c r="BZ94" i="1"/>
  <c r="CE94" i="1"/>
  <c r="CK93" i="1"/>
  <c r="CJ93" i="1"/>
  <c r="CI93" i="1"/>
  <c r="CC93" i="1"/>
  <c r="CH93" i="1"/>
  <c r="CB93" i="1"/>
  <c r="CG93" i="1"/>
  <c r="CA93" i="1"/>
  <c r="CF93" i="1"/>
  <c r="BZ93" i="1"/>
  <c r="CE93" i="1"/>
  <c r="CK92" i="1"/>
  <c r="CJ92" i="1"/>
  <c r="CI92" i="1"/>
  <c r="CH92" i="1"/>
  <c r="CG92" i="1"/>
  <c r="CF92" i="1"/>
  <c r="BZ92" i="1"/>
  <c r="CE92" i="1"/>
  <c r="AM83" i="1"/>
  <c r="L83" i="1"/>
  <c r="AM82" i="1"/>
  <c r="L82" i="1"/>
  <c r="AM80" i="1"/>
  <c r="L80" i="1"/>
  <c r="L78" i="1"/>
  <c r="L77" i="1"/>
  <c r="W152" i="2" l="1"/>
  <c r="AA152" i="2"/>
  <c r="BK244" i="2"/>
  <c r="N244" i="2" s="1"/>
  <c r="N96" i="2" s="1"/>
  <c r="F142" i="2"/>
  <c r="F83" i="2"/>
  <c r="F148" i="2"/>
  <c r="M83" i="2"/>
  <c r="BK205" i="2"/>
  <c r="N205" i="2" s="1"/>
  <c r="N93" i="2" s="1"/>
  <c r="Y205" i="2"/>
  <c r="BK232" i="2"/>
  <c r="N232" i="2" s="1"/>
  <c r="N95" i="2" s="1"/>
  <c r="Y232" i="2"/>
  <c r="AA440" i="2"/>
  <c r="AA303" i="2" s="1"/>
  <c r="AA446" i="2"/>
  <c r="BK531" i="2"/>
  <c r="N531" i="2" s="1"/>
  <c r="N116" i="2" s="1"/>
  <c r="W560" i="2"/>
  <c r="H32" i="3"/>
  <c r="AZ89" i="1" s="1"/>
  <c r="W440" i="2"/>
  <c r="W303" i="2" s="1"/>
  <c r="W446" i="2"/>
  <c r="AA497" i="2"/>
  <c r="AA517" i="2"/>
  <c r="AA667" i="2"/>
  <c r="W672" i="2"/>
  <c r="W678" i="2"/>
  <c r="BK152" i="2"/>
  <c r="H32" i="2"/>
  <c r="AZ88" i="1" s="1"/>
  <c r="AZ87" i="1" s="1"/>
  <c r="AV87" i="1" s="1"/>
  <c r="Y153" i="2"/>
  <c r="BK195" i="2"/>
  <c r="N195" i="2" s="1"/>
  <c r="N92" i="2" s="1"/>
  <c r="Y195" i="2"/>
  <c r="BK341" i="2"/>
  <c r="N341" i="2" s="1"/>
  <c r="N102" i="2" s="1"/>
  <c r="Y341" i="2"/>
  <c r="BK290" i="2"/>
  <c r="N290" i="2" s="1"/>
  <c r="N97" i="2" s="1"/>
  <c r="Y290" i="2"/>
  <c r="Y304" i="2"/>
  <c r="Y303" i="2" s="1"/>
  <c r="BK382" i="2"/>
  <c r="N382" i="2" s="1"/>
  <c r="N105" i="2" s="1"/>
  <c r="Y382" i="2"/>
  <c r="Y476" i="2"/>
  <c r="AA560" i="2"/>
  <c r="Y646" i="2"/>
  <c r="BK440" i="2"/>
  <c r="N440" i="2" s="1"/>
  <c r="N107" i="2" s="1"/>
  <c r="BK446" i="2"/>
  <c r="N446" i="2" s="1"/>
  <c r="N108" i="2" s="1"/>
  <c r="H35" i="3"/>
  <c r="BC89" i="1" s="1"/>
  <c r="BC87" i="1" s="1"/>
  <c r="AA120" i="3"/>
  <c r="AA119" i="3" s="1"/>
  <c r="AA118" i="3" s="1"/>
  <c r="W683" i="2"/>
  <c r="W682" i="2" s="1"/>
  <c r="H36" i="3"/>
  <c r="BD89" i="1" s="1"/>
  <c r="BK120" i="3"/>
  <c r="BK119" i="3" s="1"/>
  <c r="BK683" i="2"/>
  <c r="Y120" i="3"/>
  <c r="Y119" i="3" s="1"/>
  <c r="Y118" i="3" s="1"/>
  <c r="N304" i="2"/>
  <c r="N100" i="2" s="1"/>
  <c r="N120" i="3"/>
  <c r="N90" i="3" s="1"/>
  <c r="N152" i="2"/>
  <c r="N89" i="2" s="1"/>
  <c r="M81" i="2"/>
  <c r="H34" i="2"/>
  <c r="BB88" i="1" s="1"/>
  <c r="BB87" i="1" s="1"/>
  <c r="H36" i="2"/>
  <c r="BD88" i="1" s="1"/>
  <c r="BD87" i="1" s="1"/>
  <c r="W35" i="1" s="1"/>
  <c r="N153" i="2"/>
  <c r="N90" i="2" s="1"/>
  <c r="N683" i="2"/>
  <c r="N123" i="2" s="1"/>
  <c r="BK682" i="2"/>
  <c r="N682" i="2" s="1"/>
  <c r="N122" i="2" s="1"/>
  <c r="M81" i="3"/>
  <c r="F83" i="3"/>
  <c r="M115" i="3"/>
  <c r="BK696" i="2"/>
  <c r="N696" i="2" s="1"/>
  <c r="N124" i="2" s="1"/>
  <c r="AY87" i="1" l="1"/>
  <c r="W34" i="1"/>
  <c r="W151" i="2"/>
  <c r="AU88" i="1" s="1"/>
  <c r="AU87" i="1" s="1"/>
  <c r="AA151" i="2"/>
  <c r="BK303" i="2"/>
  <c r="N303" i="2" s="1"/>
  <c r="N99" i="2" s="1"/>
  <c r="Y152" i="2"/>
  <c r="Y151" i="2" s="1"/>
  <c r="BK118" i="3"/>
  <c r="N118" i="3" s="1"/>
  <c r="N88" i="3" s="1"/>
  <c r="N119" i="3"/>
  <c r="N89" i="3" s="1"/>
  <c r="AX87" i="1"/>
  <c r="W33" i="1"/>
  <c r="BK151" i="2"/>
  <c r="N151" i="2" s="1"/>
  <c r="N88" i="2" s="1"/>
  <c r="N132" i="2" l="1"/>
  <c r="BF132" i="2" s="1"/>
  <c r="N131" i="2"/>
  <c r="BF131" i="2" s="1"/>
  <c r="N127" i="2"/>
  <c r="N130" i="2"/>
  <c r="BF130" i="2" s="1"/>
  <c r="N129" i="2"/>
  <c r="BF129" i="2" s="1"/>
  <c r="M27" i="2"/>
  <c r="N128" i="2"/>
  <c r="BF128" i="2" s="1"/>
  <c r="N99" i="3"/>
  <c r="BF99" i="3" s="1"/>
  <c r="N97" i="3"/>
  <c r="BF97" i="3" s="1"/>
  <c r="N95" i="3"/>
  <c r="BF95" i="3" s="1"/>
  <c r="N94" i="3"/>
  <c r="N98" i="3"/>
  <c r="BF98" i="3" s="1"/>
  <c r="N96" i="3"/>
  <c r="BF96" i="3" s="1"/>
  <c r="M27" i="3"/>
  <c r="N126" i="2" l="1"/>
  <c r="BF127" i="2"/>
  <c r="BF94" i="3"/>
  <c r="N93" i="3"/>
  <c r="M28" i="2" l="1"/>
  <c r="L134" i="2"/>
  <c r="M33" i="3"/>
  <c r="AW89" i="1" s="1"/>
  <c r="AT89" i="1" s="1"/>
  <c r="H33" i="3"/>
  <c r="BA89" i="1" s="1"/>
  <c r="M28" i="3"/>
  <c r="L101" i="3"/>
  <c r="H33" i="2"/>
  <c r="BA88" i="1" s="1"/>
  <c r="BA87" i="1" s="1"/>
  <c r="M33" i="2"/>
  <c r="AW88" i="1" s="1"/>
  <c r="AT88" i="1" s="1"/>
  <c r="W32" i="1" l="1"/>
  <c r="AW87" i="1"/>
  <c r="AS89" i="1"/>
  <c r="M30" i="3"/>
  <c r="AS88" i="1"/>
  <c r="M30" i="2"/>
  <c r="AS87" i="1" l="1"/>
  <c r="L38" i="2"/>
  <c r="AG88" i="1"/>
  <c r="L38" i="3"/>
  <c r="AG89" i="1"/>
  <c r="AN89" i="1" s="1"/>
  <c r="AK32" i="1"/>
  <c r="AT87" i="1"/>
  <c r="AG87" i="1" l="1"/>
  <c r="AN88" i="1"/>
  <c r="AK26" i="1" l="1"/>
  <c r="AG94" i="1"/>
  <c r="AG95" i="1"/>
  <c r="AG93" i="1"/>
  <c r="AG92" i="1"/>
  <c r="AN87" i="1"/>
  <c r="CD95" i="1" l="1"/>
  <c r="AV95" i="1"/>
  <c r="BY95" i="1" s="1"/>
  <c r="AV92" i="1"/>
  <c r="BY92" i="1" s="1"/>
  <c r="CD92" i="1"/>
  <c r="AG91" i="1"/>
  <c r="AV94" i="1"/>
  <c r="BY94" i="1" s="1"/>
  <c r="CD94" i="1"/>
  <c r="AV93" i="1"/>
  <c r="BY93" i="1" s="1"/>
  <c r="CD93" i="1"/>
  <c r="AK27" i="1" l="1"/>
  <c r="AK29" i="1" s="1"/>
  <c r="AG97" i="1"/>
  <c r="AN92" i="1"/>
  <c r="AN95" i="1"/>
  <c r="AN93" i="1"/>
  <c r="AN94" i="1"/>
  <c r="W31" i="1"/>
  <c r="AK31" i="1"/>
  <c r="AN91" i="1" l="1"/>
  <c r="AN97" i="1" s="1"/>
  <c r="AK37" i="1"/>
</calcChain>
</file>

<file path=xl/sharedStrings.xml><?xml version="1.0" encoding="utf-8"?>
<sst xmlns="http://schemas.openxmlformats.org/spreadsheetml/2006/main" count="7949" uniqueCount="2143">
  <si>
    <t>2012</t>
  </si>
  <si>
    <t>Hárok obsahuje:</t>
  </si>
  <si>
    <t>1) Súhrnný list stavby</t>
  </si>
  <si>
    <t>2) Rekapitulácia objektov</t>
  </si>
  <si>
    <t>2.0</t>
  </si>
  <si>
    <t/>
  </si>
  <si>
    <t>False</t>
  </si>
  <si>
    <t>optimalizované pre tlač zostáv vo formáte A4 - na výšku</t>
  </si>
  <si>
    <t>&gt;&gt;  skryté stĺpce  &lt;&lt;</t>
  </si>
  <si>
    <t>0,01</t>
  </si>
  <si>
    <t>0</t>
  </si>
  <si>
    <t>SÚHRNNÝ LIST STAVBY</t>
  </si>
  <si>
    <t>v ---  nižšie sa nachádzajú doplnkové a pomocné údaje k zostavám  --- v</t>
  </si>
  <si>
    <t>Návod na vyplnenie</t>
  </si>
  <si>
    <t>0,001</t>
  </si>
  <si>
    <t>Kód:</t>
  </si>
  <si>
    <t>21</t>
  </si>
  <si>
    <t>Meniť je možné iba bunky so žltým podfarbením!_x000D_
_x000D_
1) na prvom liste Rekapitulácie stavby vyplňte v zostave_x000D_
_x000D_
    a) Súhrnný list_x000D_
       - údaje o Zhotoviteľovi_x000D_
         (prenesú sa do ostatných zostáv aj v iných listoch)_x000D_
_x000D_
    b) Rekapitulácia objektov_x000D_
       - potrebné Ostatné náklady_x000D_
_x000D_
2) na vybraných listoch vyplňte v zostave_x000D_
_x000D_
    a) Krycí list_x000D_
       - údaje o Zhotoviteľovi, pokiaľ sa líšia od údajov o Zhotoviteľovi na Súhrnnom liste_x000D_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</si>
  <si>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</si>
  <si>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Materská škola - Obora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</si>
  <si>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</si>
  <si>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</si>
  <si>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</si>
  <si>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</si>
  <si>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</si>
  <si>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</si>
  <si>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</si>
  <si>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IČO DPH:</t>
  </si>
  <si>
    <t>Zhotoviteľ:</t>
  </si>
  <si>
    <t>Vyplň údaj</t>
  </si>
  <si>
    <t>Projektant:</t>
  </si>
  <si>
    <t>True</t>
  </si>
  <si>
    <t>Spracovateľ: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</si>
  <si>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</si>
  <si>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</si>
  <si>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</si>
  <si>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</si>
  <si>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</si>
  <si>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</si>
  <si>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</si>
  <si>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</si>
  <si>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</si>
  <si>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</si>
  <si>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</si>
  <si>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</si>
  <si>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</si>
  <si>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</si>
  <si>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</si>
  <si>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</si>
  <si>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</si>
  <si>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</si>
  <si>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</si>
  <si>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</si>
  <si>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</si>
  <si>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</si>
  <si>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</si>
  <si>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</si>
  <si>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</si>
  <si>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</si>
  <si>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</si>
  <si>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</si>
  <si>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</si>
  <si>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</si>
  <si>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</si>
  <si>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</si>
  <si>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</si>
  <si>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</si>
  <si>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</si>
  <si>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</si>
  <si>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</si>
  <si>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</si>
  <si>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</si>
  <si>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</si>
  <si>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###NOIMPORT###</t>
  </si>
  <si>
    <t>IMPORT</t>
  </si>
  <si>
    <t>{8b833c6b-26de-4056-8642-8967abc0bb60}</t>
  </si>
  <si>
    <t>{00000000-0000-0000-0000-000000000000}</t>
  </si>
  <si>
    <t>/</t>
  </si>
  <si>
    <t>1</t>
  </si>
  <si>
    <t>{f06e9348-bdc4-452d-96a8-501d6d3be69e}</t>
  </si>
  <si>
    <t>2</t>
  </si>
  <si>
    <t>Detské ihrisko</t>
  </si>
  <si>
    <t>{b55cd792-63ac-44b6-927b-7d76a4b471da}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</si>
  <si>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</si>
  <si>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</si>
  <si>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</si>
  <si>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</si>
  <si>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</si>
  <si>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</si>
  <si>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</si>
  <si>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</si>
  <si>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</si>
  <si>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</si>
  <si>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</si>
  <si>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</si>
  <si>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</si>
  <si>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</si>
  <si>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</si>
  <si>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Objekt:</t>
  </si>
  <si>
    <t>1 - Objekt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</si>
  <si>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</si>
  <si>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</si>
  <si>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</si>
  <si>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</si>
  <si>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</si>
  <si>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</si>
  <si>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</si>
  <si>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</si>
  <si>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</si>
  <si>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</si>
  <si>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</si>
  <si>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</si>
  <si>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</si>
  <si>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8 - Rúrové vedenie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</si>
  <si>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</si>
  <si>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</si>
  <si>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</si>
  <si>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722 - Zdravotechnika - vnútorný vodovod</t>
  </si>
  <si>
    <t xml:space="preserve">    723 - Zdravotechnika - plynovod</t>
  </si>
  <si>
    <t xml:space="preserve">    724 - Zdravotechnika - strojné vybavenie</t>
  </si>
  <si>
    <t xml:space="preserve">    711 - Izolácie proti vode a vlhkosti</t>
  </si>
  <si>
    <t xml:space="preserve">    713 - Izolácie</t>
  </si>
  <si>
    <t xml:space="preserve">    721 - Zdravotech. vnútorná kanalizácia</t>
  </si>
  <si>
    <t xml:space="preserve">    725 - Zdravotechnika - zariaď. predmety</t>
  </si>
  <si>
    <t xml:space="preserve">    731 - Ústredné kúrenie, kotolne</t>
  </si>
  <si>
    <t xml:space="preserve">    732 - Ústredné kúrenie, strojovne</t>
  </si>
  <si>
    <t xml:space="preserve">    734 - Ústredné kúrenie, armatúry.</t>
  </si>
  <si>
    <t xml:space="preserve">    735 - Ústredné kúrenie, vykurov. telesá</t>
  </si>
  <si>
    <t xml:space="preserve">    764 - Konštrukcie klampiarske</t>
  </si>
  <si>
    <t xml:space="preserve">    766 - Konštrukcie stolárske</t>
  </si>
  <si>
    <t xml:space="preserve">    783 - Dokončovacie práce - nátery</t>
  </si>
  <si>
    <t xml:space="preserve">    784 - Dokončovacie práce - maľby</t>
  </si>
  <si>
    <t xml:space="preserve">    712 - Izolácie striech</t>
  </si>
  <si>
    <t xml:space="preserve">    740 - Blezkozvod a uzemnenie</t>
  </si>
  <si>
    <t xml:space="preserve">    750 - Umelé osvetlenie a vnútor.silnoprúdové rozvody</t>
  </si>
  <si>
    <t xml:space="preserve">    767 - Konštrukcie doplnkové kovové</t>
  </si>
  <si>
    <t xml:space="preserve">    771 - Podlahy z dlaždíc</t>
  </si>
  <si>
    <t xml:space="preserve">    776 - Podlahy povlakové</t>
  </si>
  <si>
    <t xml:space="preserve">    781 - Dokončovacie práce a obklady</t>
  </si>
  <si>
    <t>M - Práce a dodávky M</t>
  </si>
  <si>
    <t xml:space="preserve">    23-M - Montáže potrubia</t>
  </si>
  <si>
    <t>VP -   Práce naviac</t>
  </si>
  <si>
    <t>2) Ostatné náklady</t>
  </si>
  <si>
    <t>GZS</t>
  </si>
  <si>
    <t>VRN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</si>
  <si>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</si>
  <si>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</si>
  <si>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</si>
  <si>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</si>
  <si>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</si>
  <si>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</si>
  <si>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</si>
  <si>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</si>
  <si>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</si>
  <si>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</si>
  <si>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</si>
  <si>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</si>
  <si>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</si>
  <si>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</si>
  <si>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</si>
  <si>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</si>
  <si>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</si>
  <si>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</si>
  <si>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</si>
  <si>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</si>
  <si>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</si>
  <si>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325</t>
  </si>
  <si>
    <t>K</t>
  </si>
  <si>
    <t>122202201</t>
  </si>
  <si>
    <t>Odkopávka a prekopávka nezapažená pre cesty, v hornine 3 do 100 m3</t>
  </si>
  <si>
    <t>m3</t>
  </si>
  <si>
    <t>4</t>
  </si>
  <si>
    <t>6</t>
  </si>
  <si>
    <t>132201101</t>
  </si>
  <si>
    <t>Výkop ryhy do šírky 600 mm v horn.3 do 100 m3</t>
  </si>
  <si>
    <t>44,58+7,48</t>
  </si>
  <si>
    <t>VV</t>
  </si>
  <si>
    <t>7</t>
  </si>
  <si>
    <t>132201109</t>
  </si>
  <si>
    <t>Príplatok k cene za lepivosť pri hĺbení rýh šírky do 600 mm zapažených i nezapažených s urovnaním dna v hornine 3</t>
  </si>
  <si>
    <t>71,874+2,493</t>
  </si>
  <si>
    <t>376</t>
  </si>
  <si>
    <t>132201201</t>
  </si>
  <si>
    <t>Výkop ryhy šírky 600-2000mm horn.3 do 100m3</t>
  </si>
  <si>
    <t>1203338080</t>
  </si>
  <si>
    <t>17,28+6,48+7,68+27,6</t>
  </si>
  <si>
    <t>377</t>
  </si>
  <si>
    <t>132201209</t>
  </si>
  <si>
    <t>Príplatok k cenám za lepivosť pri hĺbení rýh š. nad 600 do 2 000 mm zapažených i nezapažených, s urovnaním dna v hornine 3</t>
  </si>
  <si>
    <t>-311428647</t>
  </si>
  <si>
    <t>5,76+2,16+2,56+9,2</t>
  </si>
  <si>
    <t>8</t>
  </si>
  <si>
    <t>162201101</t>
  </si>
  <si>
    <t>Vodorovné premiestnenie výkopku z horniny 1-4 do 20m</t>
  </si>
  <si>
    <t>378</t>
  </si>
  <si>
    <t>162301102</t>
  </si>
  <si>
    <t>Vodorovné premiestnenie výkopku po spevnenej ceste, horniny tr.1-4, do 1000 m</t>
  </si>
  <si>
    <t>-1416045418</t>
  </si>
  <si>
    <t>215,622</t>
  </si>
  <si>
    <t>8,64+2,43+8,28+12,45</t>
  </si>
  <si>
    <t>Súčet</t>
  </si>
  <si>
    <t>379</t>
  </si>
  <si>
    <t>162701119</t>
  </si>
  <si>
    <t>Vodorovné premiestnenie výkopku po spevnenej ceste, horniny tr.1-4-príplatok k cene za každých ďalších i začatých 1000 m</t>
  </si>
  <si>
    <t>-601718983</t>
  </si>
  <si>
    <t>380</t>
  </si>
  <si>
    <t>167101101</t>
  </si>
  <si>
    <t>Nakladanie neuľahnutého výkopku z hornín tr.1-4 do 100 m3</t>
  </si>
  <si>
    <t>-194295916</t>
  </si>
  <si>
    <t>8,64+2,43+8,28+31,08</t>
  </si>
  <si>
    <t>11</t>
  </si>
  <si>
    <t>167101102</t>
  </si>
  <si>
    <t>Nakladanie neuľahnutého výkopku z hornín tr.1-4 nad 100 do 1000 m3</t>
  </si>
  <si>
    <t>14</t>
  </si>
  <si>
    <t>381</t>
  </si>
  <si>
    <t>171201201</t>
  </si>
  <si>
    <t>Uloženie sypaniny na skládky do 100 m3</t>
  </si>
  <si>
    <t>1712330989</t>
  </si>
  <si>
    <t>12</t>
  </si>
  <si>
    <t>171209002</t>
  </si>
  <si>
    <t>Poplatok za skladovanie - zemina a kamenivo (17 05) ostatné</t>
  </si>
  <si>
    <t>t</t>
  </si>
  <si>
    <t>16</t>
  </si>
  <si>
    <t>215,622+17,28+2,43+8,28+12,45</t>
  </si>
  <si>
    <t>382</t>
  </si>
  <si>
    <t>174101001</t>
  </si>
  <si>
    <t>Zásyp sypaninou so zhutnením jám, šachiet, rýh, zárezov alebo okolo objektov do 100 m3</t>
  </si>
  <si>
    <t>-556201727</t>
  </si>
  <si>
    <t>8,64+4,05+23,958+6,88+21,75</t>
  </si>
  <si>
    <t>383</t>
  </si>
  <si>
    <t>175101102</t>
  </si>
  <si>
    <t>Obsyp potrubia sypaninou z vhodných hornín 1 až 4 s prehodením sypaniny</t>
  </si>
  <si>
    <t>1857423328</t>
  </si>
  <si>
    <t>5,76+1,62+1,92+6,24</t>
  </si>
  <si>
    <t>384</t>
  </si>
  <si>
    <t>M</t>
  </si>
  <si>
    <t>5833730500</t>
  </si>
  <si>
    <t>Štrkopiesok 0- 8 a</t>
  </si>
  <si>
    <t>-1648245075</t>
  </si>
  <si>
    <t>9,619+2,705+3,206+10,421</t>
  </si>
  <si>
    <t>338</t>
  </si>
  <si>
    <t>180402111</t>
  </si>
  <si>
    <t>Montáž a dodávka kobercového trávnika</t>
  </si>
  <si>
    <t>m2</t>
  </si>
  <si>
    <t>20</t>
  </si>
  <si>
    <t>340</t>
  </si>
  <si>
    <t>181301117r</t>
  </si>
  <si>
    <t>Dovoz, dodávka,rozprestretie ornica</t>
  </si>
  <si>
    <t>24</t>
  </si>
  <si>
    <t>17</t>
  </si>
  <si>
    <t>271571111</t>
  </si>
  <si>
    <t>Vankúše zhutnené pod základy zo štrkopiesku</t>
  </si>
  <si>
    <t>26</t>
  </si>
  <si>
    <t>18</t>
  </si>
  <si>
    <t>273313511</t>
  </si>
  <si>
    <t>Betón základových dosiek, prostý tr.C10/12,5</t>
  </si>
  <si>
    <t>28</t>
  </si>
  <si>
    <t>19</t>
  </si>
  <si>
    <t>273321312</t>
  </si>
  <si>
    <t>Betón základových dosiek, železový (bez výstuže), tr.C 20/25</t>
  </si>
  <si>
    <t>30</t>
  </si>
  <si>
    <t>273356021</t>
  </si>
  <si>
    <t>Debnenie základových konštrukcií pre plochy rovinné zhotovenie</t>
  </si>
  <si>
    <t>32</t>
  </si>
  <si>
    <t>273356022</t>
  </si>
  <si>
    <t>Debnenie základových konštrukcií rovinné odstránenie</t>
  </si>
  <si>
    <t>34</t>
  </si>
  <si>
    <t>22</t>
  </si>
  <si>
    <t>273361316</t>
  </si>
  <si>
    <t>Výstuž základových dosiek</t>
  </si>
  <si>
    <t>36</t>
  </si>
  <si>
    <t>23</t>
  </si>
  <si>
    <t>274271303</t>
  </si>
  <si>
    <t>Murivo základových pásov 50x30x25 s betónovou výplňou C 20/25 hr. 30 cm</t>
  </si>
  <si>
    <t>38</t>
  </si>
  <si>
    <t>2742713031</t>
  </si>
  <si>
    <t>Murivo základových pásov 50x25x25 s betónovou výplňou C 20/25 hr. 25 cm</t>
  </si>
  <si>
    <t>40</t>
  </si>
  <si>
    <t>25</t>
  </si>
  <si>
    <t>274315222</t>
  </si>
  <si>
    <t>Základové pásy C20/25</t>
  </si>
  <si>
    <t>42</t>
  </si>
  <si>
    <t>274361216</t>
  </si>
  <si>
    <t>Výstuž základových pásov  z ocele zn.10505</t>
  </si>
  <si>
    <t>44</t>
  </si>
  <si>
    <t>366</t>
  </si>
  <si>
    <t>311231463</t>
  </si>
  <si>
    <t>Murivo nosné (m3) z tehál pálených HELUZ 25 P 15 na pero a drážku, na maltu MVC (250x375x238)</t>
  </si>
  <si>
    <t>1398395724</t>
  </si>
  <si>
    <t>365</t>
  </si>
  <si>
    <t>311231468</t>
  </si>
  <si>
    <t>Murivo nosné (m3) z tehál pálených HELUZ 30 P 15 na pero a drážku, na maltu MVC (300x247x238)</t>
  </si>
  <si>
    <t>-579734606</t>
  </si>
  <si>
    <t>326</t>
  </si>
  <si>
    <t>312271301</t>
  </si>
  <si>
    <t>Murivo výplňové (m3) 50x20x25 s betónovou výplňou hr. 20 cm</t>
  </si>
  <si>
    <t>50</t>
  </si>
  <si>
    <t>328</t>
  </si>
  <si>
    <t>311361825</t>
  </si>
  <si>
    <t>Výstuž pre murivo s betónovou výplňou z ocele 10505</t>
  </si>
  <si>
    <t>52</t>
  </si>
  <si>
    <t>368</t>
  </si>
  <si>
    <t>317161202</t>
  </si>
  <si>
    <t>Preklad nosný keramický vysoký HELUZ, šírky 70 mm, výšky 238 mm, dĺžky 1250 mm</t>
  </si>
  <si>
    <t>ks</t>
  </si>
  <si>
    <t>-1736313674</t>
  </si>
  <si>
    <t>369</t>
  </si>
  <si>
    <t>317161209</t>
  </si>
  <si>
    <t>Preklad nosný keramický vysoký HELUZ, šírky 70 mm, výšky 238 mm, dĺžky 3000 mm</t>
  </si>
  <si>
    <t>-2103206425</t>
  </si>
  <si>
    <t>367</t>
  </si>
  <si>
    <t>317161252</t>
  </si>
  <si>
    <t>Preklad keramický plochý HELUZ, šírky 115 mm, výšky 71 mm, dĺžky 1250 mm</t>
  </si>
  <si>
    <t>-814195755</t>
  </si>
  <si>
    <t>370</t>
  </si>
  <si>
    <t>342243103</t>
  </si>
  <si>
    <t>Priečky z tehál pálených HELUZ 11,5 P 10 na pero a drážku, na maltu MVC 2,5 (115x497x238)</t>
  </si>
  <si>
    <t>-733064634</t>
  </si>
  <si>
    <t>371</t>
  </si>
  <si>
    <t>342243104</t>
  </si>
  <si>
    <t>Priečky z tehál pálených HELUZ 14 P 10 na pero a drážku, na maltu MVC 2,5 (140x497x238)</t>
  </si>
  <si>
    <t>-1378304322</t>
  </si>
  <si>
    <t>48</t>
  </si>
  <si>
    <t>411321414</t>
  </si>
  <si>
    <t>Betón stropov doskových a trámových,  železový tr.C 25/30  XC1</t>
  </si>
  <si>
    <t>64</t>
  </si>
  <si>
    <t>49</t>
  </si>
  <si>
    <t>411351101</t>
  </si>
  <si>
    <t>Debnenie stropov doskových zhotovenie-dielce</t>
  </si>
  <si>
    <t>66</t>
  </si>
  <si>
    <t>411351102</t>
  </si>
  <si>
    <t>Debnenie stropov doskových odstránenie-dielce</t>
  </si>
  <si>
    <t>68</t>
  </si>
  <si>
    <t>51</t>
  </si>
  <si>
    <t>411354175</t>
  </si>
  <si>
    <t>Podporná konštrukcia stropov výšky do 4 m pre zaťaženie do 20 kPa zhotovenie</t>
  </si>
  <si>
    <t>70</t>
  </si>
  <si>
    <t>411354176</t>
  </si>
  <si>
    <t>Podporná konštrukcia stropov výšky do 4 m pre zaťaženie do 20 kPa odstránenie</t>
  </si>
  <si>
    <t>72</t>
  </si>
  <si>
    <t>53</t>
  </si>
  <si>
    <t>411361821</t>
  </si>
  <si>
    <t>Výstuž stropov,nosník,schodisko  doskových, trámových, vložkových,konzolových alebo balkónových, 10505</t>
  </si>
  <si>
    <t>74</t>
  </si>
  <si>
    <t>58</t>
  </si>
  <si>
    <t>413351215</t>
  </si>
  <si>
    <t>Podporná konštrukcia nosníkov výšky do 4 m zaťaženia do 20 kPa - zhotovenie</t>
  </si>
  <si>
    <t>76</t>
  </si>
  <si>
    <t>59</t>
  </si>
  <si>
    <t>413351216</t>
  </si>
  <si>
    <t>Podporná konštrukcia nosníkov výšky do 4 m zaťaženia do 20 kPa - odstránenie</t>
  </si>
  <si>
    <t>78</t>
  </si>
  <si>
    <t>55</t>
  </si>
  <si>
    <t>417321414</t>
  </si>
  <si>
    <t>Betón stužujúcich pásov, vencov,prekladov železový tr. C 25/30</t>
  </si>
  <si>
    <t>80</t>
  </si>
  <si>
    <t>56</t>
  </si>
  <si>
    <t>417351115</t>
  </si>
  <si>
    <t>Debnenie bočníc stužujúcich pásov a vencov,prekladov vrátane vzpier zhotovenie</t>
  </si>
  <si>
    <t>82</t>
  </si>
  <si>
    <t>57</t>
  </si>
  <si>
    <t>417351116</t>
  </si>
  <si>
    <t>Debnenie bočníc stužujúcich pásov a vencov,prekladov vrátane vzpier odstránenie</t>
  </si>
  <si>
    <t>84</t>
  </si>
  <si>
    <t>61</t>
  </si>
  <si>
    <t>430321616</t>
  </si>
  <si>
    <t>Schodiskové konštrukcie, betón železový tr. C 25/30</t>
  </si>
  <si>
    <t>86</t>
  </si>
  <si>
    <t>62</t>
  </si>
  <si>
    <t>430361821</t>
  </si>
  <si>
    <t>Výstuž schodiskových konštrukcií z betonárskej ocele 10505</t>
  </si>
  <si>
    <t>88</t>
  </si>
  <si>
    <t>63</t>
  </si>
  <si>
    <t>431351121</t>
  </si>
  <si>
    <t>Debnenie do 4 m výšky - podest a podstupňových dosiek pôdorysne priamočiarych zhotovenie</t>
  </si>
  <si>
    <t>90</t>
  </si>
  <si>
    <t>431351122</t>
  </si>
  <si>
    <t>Debnenie do 4 m výšky - podest a podstupňových dosiek pôdorysne priamočiarych odstránenie</t>
  </si>
  <si>
    <t>92</t>
  </si>
  <si>
    <t>65</t>
  </si>
  <si>
    <t>434351141</t>
  </si>
  <si>
    <t>Debnenie stupňov na podstupňovej doske alebo na teréne pôdorysne priamočiarych zhotovenie</t>
  </si>
  <si>
    <t>94</t>
  </si>
  <si>
    <t>434351142</t>
  </si>
  <si>
    <t>Debnenie stupňov na podstupňovej doske alebo na teréne pôdorysne priamočiarych odstránenie</t>
  </si>
  <si>
    <t>96</t>
  </si>
  <si>
    <t>385</t>
  </si>
  <si>
    <t>451573111</t>
  </si>
  <si>
    <t>Lôžko pod potrubie, stoky a drobné objekty, v otvorenom výkope z piesku a štrkopiesku do 63 mm</t>
  </si>
  <si>
    <t>-59406108</t>
  </si>
  <si>
    <t>2,88+0,81+0,96+3,12</t>
  </si>
  <si>
    <t>516</t>
  </si>
  <si>
    <t>452311131</t>
  </si>
  <si>
    <t>Dosky, bloky, sedlá z betónu v otvorenom výkope tr.B 12/15</t>
  </si>
  <si>
    <t>-389187217</t>
  </si>
  <si>
    <t>517</t>
  </si>
  <si>
    <t>452351101</t>
  </si>
  <si>
    <t>Debnenie v otvorenom výkope dosiek, sedlových lôžok a blokov pod potrubie,stoky a drobné objekty</t>
  </si>
  <si>
    <t>1373940892</t>
  </si>
  <si>
    <t>67</t>
  </si>
  <si>
    <t>564851111</t>
  </si>
  <si>
    <t>Podklad zo štrkodrviny s rozprestrením a zhutnením po zhutnení hr. 150 mm</t>
  </si>
  <si>
    <t>98</t>
  </si>
  <si>
    <t>564861111</t>
  </si>
  <si>
    <t>Podklad zo štrkodrviny s rozprestrením a zhutnením po zhutnení hr. 200 mm</t>
  </si>
  <si>
    <t>100</t>
  </si>
  <si>
    <t>336</t>
  </si>
  <si>
    <t>596911212</t>
  </si>
  <si>
    <t>Kladenie zámkovej dlažby  hr. 8 cm pre peších nad 20 m2 so zriadením lôžka z kameniva hr. 4 cm</t>
  </si>
  <si>
    <t>102</t>
  </si>
  <si>
    <t>337</t>
  </si>
  <si>
    <t>5922901940</t>
  </si>
  <si>
    <t>Dlažba hr. 8 cm, sivá 20/20 ,čierna 10/10</t>
  </si>
  <si>
    <t>104</t>
  </si>
  <si>
    <t>71</t>
  </si>
  <si>
    <t>611461116</t>
  </si>
  <si>
    <t>Príprava vnútorného podkladu stropov BAUMIT</t>
  </si>
  <si>
    <t>106</t>
  </si>
  <si>
    <t>372</t>
  </si>
  <si>
    <t>611461121</t>
  </si>
  <si>
    <t>Vnútorná omietka stropov BAUMIT, sadrová, strojné nanášanie, Baumit MSS 20 (Baumit MPI 20) hr. 10 mm</t>
  </si>
  <si>
    <t>-351541924</t>
  </si>
  <si>
    <t>73</t>
  </si>
  <si>
    <t>612465116</t>
  </si>
  <si>
    <t>Príprava vnútorného podkladu stien BAUMIT</t>
  </si>
  <si>
    <t>110</t>
  </si>
  <si>
    <t>373</t>
  </si>
  <si>
    <t>612465121</t>
  </si>
  <si>
    <t>Vnútorná omietka stien BAUMIT, sadrová, strojné nanášanie, Baumit MSS 20 (Baumit MPI 20) hr. 10 mm</t>
  </si>
  <si>
    <t>-1343936712</t>
  </si>
  <si>
    <t>75</t>
  </si>
  <si>
    <t>612473185</t>
  </si>
  <si>
    <t>Príplatok za zabudované omietniky v ploche stien (meria sa v m2 plochy)</t>
  </si>
  <si>
    <t>114</t>
  </si>
  <si>
    <t>374</t>
  </si>
  <si>
    <t>622464112</t>
  </si>
  <si>
    <t>Vonkajšia omietka stien tenkovrstvová , silikátová, weber.pas silikátová, roztieraná jemnozrnná</t>
  </si>
  <si>
    <t>-1701528410</t>
  </si>
  <si>
    <t>332</t>
  </si>
  <si>
    <t>622464142r</t>
  </si>
  <si>
    <t>Montáž a dodávka predvetranej fasády (drevený obklad, fólia, miner.vlna hr.16cm)</t>
  </si>
  <si>
    <t>118</t>
  </si>
  <si>
    <t>375</t>
  </si>
  <si>
    <t>625250133</t>
  </si>
  <si>
    <t>Kontaktný zatepľovací systém hr. 200 mm  z MW, skrutkovacie kotvy</t>
  </si>
  <si>
    <t>-75087174</t>
  </si>
  <si>
    <t>6252502411</t>
  </si>
  <si>
    <t>Kontaktný zatepľovací systém hr. 200mm Perimeter, skrutkovacie kotvy</t>
  </si>
  <si>
    <t>122</t>
  </si>
  <si>
    <t>91</t>
  </si>
  <si>
    <t>631571010</t>
  </si>
  <si>
    <t>Násyp z kameniva ťaženého na plochých strechách vodorovný alebo v spáde, s utlačením  urovnaním povrchu</t>
  </si>
  <si>
    <t>124</t>
  </si>
  <si>
    <t>632450074</t>
  </si>
  <si>
    <t>Cementový poter  hr. 50 mm</t>
  </si>
  <si>
    <t>126</t>
  </si>
  <si>
    <t>544</t>
  </si>
  <si>
    <t>230120095</t>
  </si>
  <si>
    <t>Montáž  vývodu signalizačného vodiča</t>
  </si>
  <si>
    <t>-342497699</t>
  </si>
  <si>
    <t>520</t>
  </si>
  <si>
    <t>230203565</t>
  </si>
  <si>
    <t>Montáž prechodka PE/oceľ, redukovaná a rúr</t>
  </si>
  <si>
    <t>932980135</t>
  </si>
  <si>
    <t>521</t>
  </si>
  <si>
    <t>2862466310</t>
  </si>
  <si>
    <t>prechodka PE -mosadz s vnútorným závitom PE100 SDR11/PN16    63/2"</t>
  </si>
  <si>
    <t>195501161</t>
  </si>
  <si>
    <t>522</t>
  </si>
  <si>
    <t>3194418900</t>
  </si>
  <si>
    <t>Prechodka redukovaná č. 241 138240 D 2x6/4"</t>
  </si>
  <si>
    <t>1509926569</t>
  </si>
  <si>
    <t>523</t>
  </si>
  <si>
    <t>1414112400</t>
  </si>
  <si>
    <t>Rúrka závitová G 6/4" normálna - pozinkovaná bezšvová ozn.11 353.0, dl. 200 mm</t>
  </si>
  <si>
    <t>253356299</t>
  </si>
  <si>
    <t>559</t>
  </si>
  <si>
    <t>386943112</t>
  </si>
  <si>
    <t>Montáž  vsakovacích blokov / 18 ks /</t>
  </si>
  <si>
    <t>-1544737675</t>
  </si>
  <si>
    <t>560</t>
  </si>
  <si>
    <t>1-ELWA504510</t>
  </si>
  <si>
    <t>Vaskovací systém, Ekodren DB 60 + textilie, odvetranie /18 ks/</t>
  </si>
  <si>
    <t>-1752593498</t>
  </si>
  <si>
    <t>524</t>
  </si>
  <si>
    <t>460490012</t>
  </si>
  <si>
    <t>Rozvinutie a uloženie výstražnej fólie z PVC do ryhy,šírka 33 cm</t>
  </si>
  <si>
    <t>m</t>
  </si>
  <si>
    <t>693980258</t>
  </si>
  <si>
    <t>525</t>
  </si>
  <si>
    <t>2830010600</t>
  </si>
  <si>
    <t>Fólia výstražná - VODOVOD, 1 kotúč=500m</t>
  </si>
  <si>
    <t>753535150</t>
  </si>
  <si>
    <t>561</t>
  </si>
  <si>
    <t>267983848</t>
  </si>
  <si>
    <t>562</t>
  </si>
  <si>
    <t>2830010610</t>
  </si>
  <si>
    <t>Výstražná fólia HNEDÁ - KANALIZÁCIA, 1 kotúč=500m</t>
  </si>
  <si>
    <t>-1712645563</t>
  </si>
  <si>
    <t>518</t>
  </si>
  <si>
    <t>871211121</t>
  </si>
  <si>
    <t>Montáž potrubia z tlakových rúrok polyetylénových vonkajšieho priemeru 63 mm</t>
  </si>
  <si>
    <t>-292312616</t>
  </si>
  <si>
    <t>519</t>
  </si>
  <si>
    <t>2861131000</t>
  </si>
  <si>
    <t>HDPE rúra tlaková pre rozvod vody - PE 100 / PN 16 63x 5.8mm nav</t>
  </si>
  <si>
    <t>1296171457</t>
  </si>
  <si>
    <t>546</t>
  </si>
  <si>
    <t>871273122</t>
  </si>
  <si>
    <t>Montáž potrubia z kanalizačných rúr z tvrdého PVC tesn. gumovým krúžkom v skl. do 20% DN 125</t>
  </si>
  <si>
    <t>-166355459</t>
  </si>
  <si>
    <t>547</t>
  </si>
  <si>
    <t>2861100700</t>
  </si>
  <si>
    <t>Kanalizačné rúry PVC-U hladké s hrdlom 125x 3.1x1000mm</t>
  </si>
  <si>
    <t>1572147929</t>
  </si>
  <si>
    <t>548</t>
  </si>
  <si>
    <t>2861101000</t>
  </si>
  <si>
    <t>Kanalizačné rúry PVC-U hladké s hrdlom 125x 3.1x5000mm</t>
  </si>
  <si>
    <t>1625116997</t>
  </si>
  <si>
    <t>549</t>
  </si>
  <si>
    <t>871313123</t>
  </si>
  <si>
    <t>Montáž potrubia z kanalizačných rúr z tvrdého PVC tesn. gumovým krúžkom v skl. do 20% DN 160</t>
  </si>
  <si>
    <t>-1379067144</t>
  </si>
  <si>
    <t>550</t>
  </si>
  <si>
    <t>2861102200</t>
  </si>
  <si>
    <t>Kanalizačné rúry PVC-U hladké s hrdlom 160x 4.0x1000mm</t>
  </si>
  <si>
    <t>2105863</t>
  </si>
  <si>
    <t>526</t>
  </si>
  <si>
    <t>877270036</t>
  </si>
  <si>
    <t>Montáž prestupov do objektu a šachty D 110/63</t>
  </si>
  <si>
    <t>-302102602</t>
  </si>
  <si>
    <t>527</t>
  </si>
  <si>
    <t>HL800/110</t>
  </si>
  <si>
    <t>Tesnenie pre potrubné prechody DN110</t>
  </si>
  <si>
    <t>-409039447</t>
  </si>
  <si>
    <t>528</t>
  </si>
  <si>
    <t>891154222</t>
  </si>
  <si>
    <t>Montáž vodomera DN 40 + plombovanie</t>
  </si>
  <si>
    <t>-41207312</t>
  </si>
  <si>
    <t>529</t>
  </si>
  <si>
    <t>3882213000</t>
  </si>
  <si>
    <t>Vodomer do 30 C, DN 40, Flovstar</t>
  </si>
  <si>
    <t>1843284245</t>
  </si>
  <si>
    <t>530</t>
  </si>
  <si>
    <t>891213111</t>
  </si>
  <si>
    <t>Montáž vodovodnej armatúry na potrubí, ventil hlavný pre prípojky DN 50</t>
  </si>
  <si>
    <t>-1004961295</t>
  </si>
  <si>
    <t>531</t>
  </si>
  <si>
    <t>5511870050</t>
  </si>
  <si>
    <t>Guľový uzáver pre vodu, 2"</t>
  </si>
  <si>
    <t>1977551185</t>
  </si>
  <si>
    <t>532</t>
  </si>
  <si>
    <t>5518100244</t>
  </si>
  <si>
    <t>Guľový uzáver voda s odvodnením   2"</t>
  </si>
  <si>
    <t>-1766861975</t>
  </si>
  <si>
    <t>533</t>
  </si>
  <si>
    <t>891213321</t>
  </si>
  <si>
    <t>Montáž filtra DN 50</t>
  </si>
  <si>
    <t>-1174678613</t>
  </si>
  <si>
    <t>534</t>
  </si>
  <si>
    <t>4226577000</t>
  </si>
  <si>
    <t>Filter s výmennou vložkou D 71-117-616 P2, D  50 mm</t>
  </si>
  <si>
    <t>1937035302</t>
  </si>
  <si>
    <t>535</t>
  </si>
  <si>
    <t>891215321</t>
  </si>
  <si>
    <t>Montáž spätnej klapky DN 50</t>
  </si>
  <si>
    <t>457222621</t>
  </si>
  <si>
    <t>536</t>
  </si>
  <si>
    <t>4228451549</t>
  </si>
  <si>
    <t>Klapka spätná DN 50 voda HAWLE</t>
  </si>
  <si>
    <t>-1884641638</t>
  </si>
  <si>
    <t>537</t>
  </si>
  <si>
    <t>892233111</t>
  </si>
  <si>
    <t>Preplach a dezinfekcia vodovodného potrubia DN od 40 do 70</t>
  </si>
  <si>
    <t>-1810149837</t>
  </si>
  <si>
    <t>538</t>
  </si>
  <si>
    <t>892241111</t>
  </si>
  <si>
    <t>Ostatné práce na rúrovom vedení, tlakové skúšky vodovodného potrubia DN do 80</t>
  </si>
  <si>
    <t>159702511</t>
  </si>
  <si>
    <t>551</t>
  </si>
  <si>
    <t>892311000</t>
  </si>
  <si>
    <t>Skúška tesnosti kanalizácie D 150</t>
  </si>
  <si>
    <t>-1624691611</t>
  </si>
  <si>
    <t>539</t>
  </si>
  <si>
    <t>892372111</t>
  </si>
  <si>
    <t>Zabezpečenie koncov vodovodného potrubia pri tlakových skúškach DN do 300 mm</t>
  </si>
  <si>
    <t>-2069274407</t>
  </si>
  <si>
    <t>540</t>
  </si>
  <si>
    <t>893810114</t>
  </si>
  <si>
    <t>Osadenie vodomernej šachty betonovej</t>
  </si>
  <si>
    <t>-876607057</t>
  </si>
  <si>
    <t>541</t>
  </si>
  <si>
    <t>5922410320</t>
  </si>
  <si>
    <t>Vodomerná šachta betónová 1200/900/1800 s oceľov.poklopom a rebríkom</t>
  </si>
  <si>
    <t>1037166621</t>
  </si>
  <si>
    <t>552</t>
  </si>
  <si>
    <t>894431282</t>
  </si>
  <si>
    <t>Montáž revíznej šachty z PP, DN 630 s dnom pre korugované predĺženie (DN šachty/DN potr. ved.) DN 630/DN 160</t>
  </si>
  <si>
    <t>-1651009861</t>
  </si>
  <si>
    <t>553</t>
  </si>
  <si>
    <t>2001533</t>
  </si>
  <si>
    <t>TEGRA 600 - šachtové dno 600/160, Wavin</t>
  </si>
  <si>
    <t>-882256358</t>
  </si>
  <si>
    <t>554</t>
  </si>
  <si>
    <t>4027039</t>
  </si>
  <si>
    <t>TEGRA 600 - vlnovcová šachtová rúra ID600x6000, Wavin</t>
  </si>
  <si>
    <t>-1271360776</t>
  </si>
  <si>
    <t>555</t>
  </si>
  <si>
    <t>4023826</t>
  </si>
  <si>
    <t>TEGRA 600 - tesnenie šachtová rúry 600, Wavin</t>
  </si>
  <si>
    <t>-269897689</t>
  </si>
  <si>
    <t>556</t>
  </si>
  <si>
    <t>3013544</t>
  </si>
  <si>
    <t>TEGRA 600 - teleskopický adaptér A15</t>
  </si>
  <si>
    <t>-96743038</t>
  </si>
  <si>
    <t>557</t>
  </si>
  <si>
    <t>899103111</t>
  </si>
  <si>
    <t>Osadenie poklopu liatinového a oceľového vrátane rámu hmotn. nad 100 do 150 kg</t>
  </si>
  <si>
    <t>-1045280200</t>
  </si>
  <si>
    <t>558</t>
  </si>
  <si>
    <t>5524215100</t>
  </si>
  <si>
    <t>Poklop vstupný-nosnosť 40T D60</t>
  </si>
  <si>
    <t>784760420</t>
  </si>
  <si>
    <t>542</t>
  </si>
  <si>
    <t>899721111</t>
  </si>
  <si>
    <t>Vyhľadávací vodič na potrubí PVC DN do 150 mm</t>
  </si>
  <si>
    <t>2046917689</t>
  </si>
  <si>
    <t>543</t>
  </si>
  <si>
    <t>3412150690</t>
  </si>
  <si>
    <t>Signálny kábel CE 4mm2</t>
  </si>
  <si>
    <t>-442234525</t>
  </si>
  <si>
    <t>545</t>
  </si>
  <si>
    <t>HZS-002.1</t>
  </si>
  <si>
    <t>Napojenie na jestvujúce potrubie</t>
  </si>
  <si>
    <t>-421509156</t>
  </si>
  <si>
    <t>941941031</t>
  </si>
  <si>
    <t>Montáž lešenia ľahkého pracovného radového s podlahami šírky od 0,80 do 1,00 m, výšky do 10 m</t>
  </si>
  <si>
    <t>128</t>
  </si>
  <si>
    <t>95</t>
  </si>
  <si>
    <t>941941831</t>
  </si>
  <si>
    <t>Demontáž lešenia ľahkého pracovného radového s podlahami šírky nad 0,80 do 1,00 m, výšky do 10 m</t>
  </si>
  <si>
    <t>130</t>
  </si>
  <si>
    <t>941942901</t>
  </si>
  <si>
    <t>Príplatok za prvý a každý ďalší i začatý týždeň použitia lešenia rámového systémového šírky do 0,75 m, výšky do 10 m</t>
  </si>
  <si>
    <t>132</t>
  </si>
  <si>
    <t>97</t>
  </si>
  <si>
    <t>941955001</t>
  </si>
  <si>
    <t>Lešenie ľahké pracovné pomocné, s výškou lešeňovej podlahy do 1,20 m</t>
  </si>
  <si>
    <t>134</t>
  </si>
  <si>
    <t>952901111</t>
  </si>
  <si>
    <t>Vyčistenie budov pri výške podlaží do 4m</t>
  </si>
  <si>
    <t>136</t>
  </si>
  <si>
    <t>99</t>
  </si>
  <si>
    <t>953995201</t>
  </si>
  <si>
    <t>Rohová lišta</t>
  </si>
  <si>
    <t>138</t>
  </si>
  <si>
    <t>953998621</t>
  </si>
  <si>
    <t>Systemove riešenie detailov:  standart PVC-apu lišta</t>
  </si>
  <si>
    <t>140</t>
  </si>
  <si>
    <t>101</t>
  </si>
  <si>
    <t>953998626</t>
  </si>
  <si>
    <t>Systemove riešenie detailov: profil PVC-okapnička</t>
  </si>
  <si>
    <t>142</t>
  </si>
  <si>
    <t>333</t>
  </si>
  <si>
    <t>998011002</t>
  </si>
  <si>
    <t>Presun hmôt pre budovy JKSO 801, 803, 812, zvislá konštr. z tehál, tvárnic, z kovu výšky do 12 m</t>
  </si>
  <si>
    <t>146</t>
  </si>
  <si>
    <t>386</t>
  </si>
  <si>
    <t>998276101</t>
  </si>
  <si>
    <t>Presun hmôt pre rúrové vedenie hĺbené z rúr z plast. hmôt alebo sklolamin. v otvorenom výkope</t>
  </si>
  <si>
    <t>-1950869555</t>
  </si>
  <si>
    <t>15,064+4,325+9,422+16,607</t>
  </si>
  <si>
    <t>415</t>
  </si>
  <si>
    <t>722171113</t>
  </si>
  <si>
    <t>Potrubie z plasthlin. rúr D20/2,0</t>
  </si>
  <si>
    <t>1061393395</t>
  </si>
  <si>
    <t>416</t>
  </si>
  <si>
    <t>722171133</t>
  </si>
  <si>
    <t>Potrubie z plasthlin. rúr D26/3,0</t>
  </si>
  <si>
    <t>-2146797858</t>
  </si>
  <si>
    <t>417</t>
  </si>
  <si>
    <t>722171134</t>
  </si>
  <si>
    <t>Potrubie z plasthlin. rúr D32/3,0</t>
  </si>
  <si>
    <t>-1201100300</t>
  </si>
  <si>
    <t>418</t>
  </si>
  <si>
    <t>722171135</t>
  </si>
  <si>
    <t>Potrubie z plasthlin. rúr D40/3,5</t>
  </si>
  <si>
    <t>-106158791</t>
  </si>
  <si>
    <t>419</t>
  </si>
  <si>
    <t>722171216</t>
  </si>
  <si>
    <t>Potrubie z plastických hmôt z PE rúrok D 63/4,5</t>
  </si>
  <si>
    <t>-477284641</t>
  </si>
  <si>
    <t>420</t>
  </si>
  <si>
    <t>722190401</t>
  </si>
  <si>
    <t>Vyvedenie a upevnenie výpustky DN 15</t>
  </si>
  <si>
    <t>-606135205</t>
  </si>
  <si>
    <t>421</t>
  </si>
  <si>
    <t>722220111</t>
  </si>
  <si>
    <t>Montáž armatúry závitovej s jedným závitom, nástenka pre výtokový ventil G 1/2</t>
  </si>
  <si>
    <t>-1860975995</t>
  </si>
  <si>
    <t>422</t>
  </si>
  <si>
    <t>722220121</t>
  </si>
  <si>
    <t>Montáž armatúry závitovej s jedným závitom, nástenka pre batériu G 1/2</t>
  </si>
  <si>
    <t>2139073647</t>
  </si>
  <si>
    <t>423</t>
  </si>
  <si>
    <t>722221015</t>
  </si>
  <si>
    <t>Montáž guľového kohúta závitového priameho pre vodu G 3/4</t>
  </si>
  <si>
    <t>1193761762</t>
  </si>
  <si>
    <t>424</t>
  </si>
  <si>
    <t>5511870010</t>
  </si>
  <si>
    <t>Guľový uzáver pre vodu, 3/4"</t>
  </si>
  <si>
    <t>1131307691</t>
  </si>
  <si>
    <t>425</t>
  </si>
  <si>
    <t>722221020</t>
  </si>
  <si>
    <t>Montáž guľového kohúta závitového priameho pre vodu G 1</t>
  </si>
  <si>
    <t>569133303</t>
  </si>
  <si>
    <t>426</t>
  </si>
  <si>
    <t>5511870020</t>
  </si>
  <si>
    <t>Guľový uzáver pre vodu, 1"</t>
  </si>
  <si>
    <t>381425708</t>
  </si>
  <si>
    <t>427</t>
  </si>
  <si>
    <t>722221082</t>
  </si>
  <si>
    <t>Montáž guľového kohúta vypúšťacieho závitového G 1/2</t>
  </si>
  <si>
    <t>-1125769965</t>
  </si>
  <si>
    <t>428</t>
  </si>
  <si>
    <t>5511130110</t>
  </si>
  <si>
    <t>Vypúšťací guľový ventil, 1/2”</t>
  </si>
  <si>
    <t>-649625575</t>
  </si>
  <si>
    <t>429</t>
  </si>
  <si>
    <t>722221180</t>
  </si>
  <si>
    <t>Montáž bezpečnostnej skupiny pre vodu G 3/4"</t>
  </si>
  <si>
    <t>1005976725</t>
  </si>
  <si>
    <t>430</t>
  </si>
  <si>
    <t>5511872550</t>
  </si>
  <si>
    <t>Bezpečnostná skupina k zásobníkom TV, 3/4"</t>
  </si>
  <si>
    <t>-1596470351</t>
  </si>
  <si>
    <t>431</t>
  </si>
  <si>
    <t>722221200</t>
  </si>
  <si>
    <t>Montáž úpravne vody G 1</t>
  </si>
  <si>
    <t>69284847</t>
  </si>
  <si>
    <t>432</t>
  </si>
  <si>
    <t>5511872530</t>
  </si>
  <si>
    <t>Elektromag. úpravňa vody EZT 25 T</t>
  </si>
  <si>
    <t>-1581835316</t>
  </si>
  <si>
    <t>433</t>
  </si>
  <si>
    <t>722221365</t>
  </si>
  <si>
    <t>Montáž filtra závitového G 3/4</t>
  </si>
  <si>
    <t>-1564474681</t>
  </si>
  <si>
    <t>434</t>
  </si>
  <si>
    <t>5511871580</t>
  </si>
  <si>
    <t>Filter závitový, 3/4", mosadz</t>
  </si>
  <si>
    <t>1395474827</t>
  </si>
  <si>
    <t>435</t>
  </si>
  <si>
    <t>722221370</t>
  </si>
  <si>
    <t>Montáž filtra závitového G 1</t>
  </si>
  <si>
    <t>2076714443</t>
  </si>
  <si>
    <t>436</t>
  </si>
  <si>
    <t>5511871590</t>
  </si>
  <si>
    <t>Filter závitový, 1", mosadz</t>
  </si>
  <si>
    <t>-127460953</t>
  </si>
  <si>
    <t>437</t>
  </si>
  <si>
    <t>722253156</t>
  </si>
  <si>
    <t>Požiarne príslušenstvo, revízia</t>
  </si>
  <si>
    <t>1075846674</t>
  </si>
  <si>
    <t>438</t>
  </si>
  <si>
    <t>722254115</t>
  </si>
  <si>
    <t>Požiarné príslušenstvo,hydrantový naviják výzbrojou HN 25 /30 m hadica</t>
  </si>
  <si>
    <t>-697154896</t>
  </si>
  <si>
    <t>439</t>
  </si>
  <si>
    <t>722290226</t>
  </si>
  <si>
    <t>Tlaková skúška vodovodného potrubia závitového do DN 50</t>
  </si>
  <si>
    <t>-743768024</t>
  </si>
  <si>
    <t>440</t>
  </si>
  <si>
    <t>722290234</t>
  </si>
  <si>
    <t>Prepláchnutie a dezinfekcia vodovodného potrubia do DN 80</t>
  </si>
  <si>
    <t>1550645207</t>
  </si>
  <si>
    <t>441</t>
  </si>
  <si>
    <t>998722201</t>
  </si>
  <si>
    <t>Presun hmôt pre vnútorný vodovod v objektoch výšky do 6 m</t>
  </si>
  <si>
    <t>%</t>
  </si>
  <si>
    <t>-1134709811</t>
  </si>
  <si>
    <t>508</t>
  </si>
  <si>
    <t>230230016.1</t>
  </si>
  <si>
    <t>Hlavná tlaková skúška vzduchom 0,6 MPa - STN 38 6413 DN 50</t>
  </si>
  <si>
    <t>-701307247</t>
  </si>
  <si>
    <t>509</t>
  </si>
  <si>
    <t>723120203</t>
  </si>
  <si>
    <t>Potrubie z oceľových rúrok závitových spájaných zvarovaním - akosť 11 353.1 DN 20</t>
  </si>
  <si>
    <t>-1054289697</t>
  </si>
  <si>
    <t>510</t>
  </si>
  <si>
    <t>723120204</t>
  </si>
  <si>
    <t>Potrubie z oceľových rúrok závitových - akosť 11 353.1 DN 25</t>
  </si>
  <si>
    <t>-1456646658</t>
  </si>
  <si>
    <t>511</t>
  </si>
  <si>
    <t>723150365</t>
  </si>
  <si>
    <t>Potrubie z oceľových rúrok hladkých čiernych, chránička D 38/2,6</t>
  </si>
  <si>
    <t>-1106896837</t>
  </si>
  <si>
    <t>512</t>
  </si>
  <si>
    <t>723150367</t>
  </si>
  <si>
    <t>Potrubie z oceľových rúrok hladkých čiernych chráničky D 57/2,9</t>
  </si>
  <si>
    <t>-900210527</t>
  </si>
  <si>
    <t>513</t>
  </si>
  <si>
    <t>723239101</t>
  </si>
  <si>
    <t>Montáž armatúry závitovej s dvoma závitmi, kohútik priamy,solenoidový ventil G 1/2</t>
  </si>
  <si>
    <t>-1557271579</t>
  </si>
  <si>
    <t>514</t>
  </si>
  <si>
    <t>5518000028</t>
  </si>
  <si>
    <t>Guľový uzáver plyn  1/2"</t>
  </si>
  <si>
    <t>1376243776</t>
  </si>
  <si>
    <t>515</t>
  </si>
  <si>
    <t>HZS-001</t>
  </si>
  <si>
    <t>Revízie</t>
  </si>
  <si>
    <t>403173570</t>
  </si>
  <si>
    <t>442</t>
  </si>
  <si>
    <t>724221152</t>
  </si>
  <si>
    <t>Montáž cirkul. čerpadiel</t>
  </si>
  <si>
    <t>1205819869</t>
  </si>
  <si>
    <t>443</t>
  </si>
  <si>
    <t>4268152259</t>
  </si>
  <si>
    <t>GRUNDFOS UP 15-14 BA Autoadapt 1x230V 50Hz</t>
  </si>
  <si>
    <t>-821841475</t>
  </si>
  <si>
    <t>444</t>
  </si>
  <si>
    <t>734421130</t>
  </si>
  <si>
    <t>Tlakomer deformačný kruhový priem. 160</t>
  </si>
  <si>
    <t>-1969581763</t>
  </si>
  <si>
    <t>445</t>
  </si>
  <si>
    <t>998724201</t>
  </si>
  <si>
    <t>Presun hmôt pre strojné vybavenie v objektoch výšky do 6 m</t>
  </si>
  <si>
    <t>1450550709</t>
  </si>
  <si>
    <t>214</t>
  </si>
  <si>
    <t>711471051</t>
  </si>
  <si>
    <t>Zhotovenie izolácie proti tlakovej vode PVC fóliou položenou voľne na vodorovnej ploche so zvarením spoju</t>
  </si>
  <si>
    <t>148</t>
  </si>
  <si>
    <t>215</t>
  </si>
  <si>
    <t>2833000210</t>
  </si>
  <si>
    <t>803 izol.základov proti vlhkosti, tlak.vode, radonu, hydroizolačná fólia hr.1,50 mm, š.1,3m hnedá</t>
  </si>
  <si>
    <t>150</t>
  </si>
  <si>
    <t>216</t>
  </si>
  <si>
    <t>711472051</t>
  </si>
  <si>
    <t>Zhotovenie izolácie proti tlakovej vode PVC fóliou položenou voľne na ploche zvislej so zvarením spoju</t>
  </si>
  <si>
    <t>152</t>
  </si>
  <si>
    <t>218</t>
  </si>
  <si>
    <t>711491172</t>
  </si>
  <si>
    <t>Zhotovenie ochrannej vrstvy izolácie z textílie na ploche vodorovnej, pre izolácie proti zemnej vlhkosti, podpovrchovej a tlakovej vode</t>
  </si>
  <si>
    <t>154</t>
  </si>
  <si>
    <t>219</t>
  </si>
  <si>
    <t>6936651300</t>
  </si>
  <si>
    <t>Geotextília netkaná polypropylénová Fatratex    300</t>
  </si>
  <si>
    <t>156</t>
  </si>
  <si>
    <t>220</t>
  </si>
  <si>
    <t>711491272</t>
  </si>
  <si>
    <t>Zhotovenie ochrannej vrstvy izolácie z textílie na ploche zvislej, pre izolácie proti zemnej vlhkosti, podpovrchovej a tlakovej vode</t>
  </si>
  <si>
    <t>158</t>
  </si>
  <si>
    <t>222</t>
  </si>
  <si>
    <t>998711102</t>
  </si>
  <si>
    <t>Presun hmôt pre izoláciu proti vode v objektoch výšky nad 6 do 12 m</t>
  </si>
  <si>
    <t>160</t>
  </si>
  <si>
    <t>224</t>
  </si>
  <si>
    <t>713121111</t>
  </si>
  <si>
    <t>Montáž tepelnej izolácie podláh  kladená voľne v jednej vrstve</t>
  </si>
  <si>
    <t>162</t>
  </si>
  <si>
    <t>335</t>
  </si>
  <si>
    <t>2837635400r</t>
  </si>
  <si>
    <t>Polystyrén EPS100 hr.150mm</t>
  </si>
  <si>
    <t>164</t>
  </si>
  <si>
    <t>226</t>
  </si>
  <si>
    <t>2837653605</t>
  </si>
  <si>
    <t>Kročajová a tepelná izolácia z kameninovej vlny hrúbka 40 mm</t>
  </si>
  <si>
    <t>166</t>
  </si>
  <si>
    <t>229</t>
  </si>
  <si>
    <t>713142151</t>
  </si>
  <si>
    <t>Montáž tepelnej izolácie striech plochých do 10° polystyrénom, jednovrstvová kladenými voľne</t>
  </si>
  <si>
    <t>168</t>
  </si>
  <si>
    <t>230</t>
  </si>
  <si>
    <t>28376354001</t>
  </si>
  <si>
    <t>Polystyrén EPS150 hr.150mm</t>
  </si>
  <si>
    <t>170</t>
  </si>
  <si>
    <t>231</t>
  </si>
  <si>
    <t>283763540011</t>
  </si>
  <si>
    <t>Spádový polystyren</t>
  </si>
  <si>
    <t>172</t>
  </si>
  <si>
    <t>233</t>
  </si>
  <si>
    <t>7131421601</t>
  </si>
  <si>
    <t>Montáž tepelnej izolácie atika lepením</t>
  </si>
  <si>
    <t>174</t>
  </si>
  <si>
    <t>334</t>
  </si>
  <si>
    <t>2837653422221</t>
  </si>
  <si>
    <t>Perimeter hrúbka 70 mm</t>
  </si>
  <si>
    <t>176</t>
  </si>
  <si>
    <t>236</t>
  </si>
  <si>
    <t>7131421602</t>
  </si>
  <si>
    <t>Montáž tepelnej izolácie základy lepením</t>
  </si>
  <si>
    <t>178</t>
  </si>
  <si>
    <t>237</t>
  </si>
  <si>
    <t>283765342221</t>
  </si>
  <si>
    <t>Perimeter hrúbka 100 mm</t>
  </si>
  <si>
    <t>180</t>
  </si>
  <si>
    <t>238</t>
  </si>
  <si>
    <t>713191120</t>
  </si>
  <si>
    <t>Prekrytie tepelnej izolácie podlah položením PE fólie</t>
  </si>
  <si>
    <t>182</t>
  </si>
  <si>
    <t>563</t>
  </si>
  <si>
    <t>713482121</t>
  </si>
  <si>
    <t>Montáž trubíc z PE, hr.15-20 mm,vnút.priemer do 38 mm</t>
  </si>
  <si>
    <t>-1898949759</t>
  </si>
  <si>
    <t>564</t>
  </si>
  <si>
    <t>2837741523</t>
  </si>
  <si>
    <t>Tubolit DG 15 x 13 izolácia-trubica AZ FLEX Armacell</t>
  </si>
  <si>
    <t>-1699247465</t>
  </si>
  <si>
    <t>387</t>
  </si>
  <si>
    <t>713482122</t>
  </si>
  <si>
    <t>Montáž trubíc z PE, do hr.15 mm,vnút.priemer do80</t>
  </si>
  <si>
    <t>-751667120</t>
  </si>
  <si>
    <t>388</t>
  </si>
  <si>
    <t>2837741540</t>
  </si>
  <si>
    <t>Tubolit DG 22 x 13 izolácia-trubica AZ FLEX Armacell</t>
  </si>
  <si>
    <t>1767881007</t>
  </si>
  <si>
    <t>389</t>
  </si>
  <si>
    <t>2837741550</t>
  </si>
  <si>
    <t>Tubolit DG 25 x 13 izolácia-trubica AZ FLEX Armacell</t>
  </si>
  <si>
    <t>-267793808</t>
  </si>
  <si>
    <t>390</t>
  </si>
  <si>
    <t>2837741563</t>
  </si>
  <si>
    <t>Tubolit DG 32 x 13 izolácia-trubica AZ FLEX Armacell</t>
  </si>
  <si>
    <t>-201254163</t>
  </si>
  <si>
    <t>15+11,6</t>
  </si>
  <si>
    <t>391</t>
  </si>
  <si>
    <t>2837741578</t>
  </si>
  <si>
    <t>Tubolit DG 42 x 13 izolácia-trubica AZ FLEX Armacell</t>
  </si>
  <si>
    <t>-842657181</t>
  </si>
  <si>
    <t>392</t>
  </si>
  <si>
    <t>2837741610</t>
  </si>
  <si>
    <t>Tubolit DG 64 x 13 izolácia-trubica AZ FLEX Armacell</t>
  </si>
  <si>
    <t>1626011143</t>
  </si>
  <si>
    <t>393</t>
  </si>
  <si>
    <t>713482132</t>
  </si>
  <si>
    <t>Montáž trubíc z PE, hr.30 mm,vnút.priemer 42-70</t>
  </si>
  <si>
    <t>1107172225</t>
  </si>
  <si>
    <t>394</t>
  </si>
  <si>
    <t>2837741542</t>
  </si>
  <si>
    <t>Tubolit DG 22 x 20 izolácia-trubica AZ FLEX Armacell</t>
  </si>
  <si>
    <t>1929258581</t>
  </si>
  <si>
    <t>395</t>
  </si>
  <si>
    <t>2837741556</t>
  </si>
  <si>
    <t>Tubolit DG 28 x 20 izolácia-trubica AZ FLEX Armacell</t>
  </si>
  <si>
    <t>-1381106385</t>
  </si>
  <si>
    <t>396</t>
  </si>
  <si>
    <t>2837741571</t>
  </si>
  <si>
    <t>Tubolit DG 35 x 30 izolácia-trubica AZ FLEX Armacell</t>
  </si>
  <si>
    <t>1297450452</t>
  </si>
  <si>
    <t>397</t>
  </si>
  <si>
    <t>2837741583</t>
  </si>
  <si>
    <t>Tubolit DG 42 x 30 izolácia-trubica AZ FLEX Armacell</t>
  </si>
  <si>
    <t>-2137699500</t>
  </si>
  <si>
    <t>239</t>
  </si>
  <si>
    <t>998713102</t>
  </si>
  <si>
    <t>Presun hmôt pre izolácie tepelné v objektoch výšky nad 6 m do 12 m</t>
  </si>
  <si>
    <t>184</t>
  </si>
  <si>
    <t>398</t>
  </si>
  <si>
    <t>998713201</t>
  </si>
  <si>
    <t>Presun hmôt pre izolácie tepelné v objektoch výšky do 6 m</t>
  </si>
  <si>
    <t>-1500117795</t>
  </si>
  <si>
    <t>399</t>
  </si>
  <si>
    <t>721171107</t>
  </si>
  <si>
    <t>Potrubie z PVC - U odpadové hrdlové D 75x1, 8</t>
  </si>
  <si>
    <t>-1936368184</t>
  </si>
  <si>
    <t>400</t>
  </si>
  <si>
    <t>721171109</t>
  </si>
  <si>
    <t>Potrubie z PVC - U odpadové hrdlové D 110x2, 2</t>
  </si>
  <si>
    <t>1973652283</t>
  </si>
  <si>
    <t>401</t>
  </si>
  <si>
    <t>721171111</t>
  </si>
  <si>
    <t>Potrubie z PVC - U odpadové ležaté hrdlové DN 125</t>
  </si>
  <si>
    <t>-681436139</t>
  </si>
  <si>
    <t>402</t>
  </si>
  <si>
    <t>721173204</t>
  </si>
  <si>
    <t>Potrubie z PVC - U odpadné pripájacie D 40x1, 8</t>
  </si>
  <si>
    <t>-1126685841</t>
  </si>
  <si>
    <t>403</t>
  </si>
  <si>
    <t>721173205</t>
  </si>
  <si>
    <t>Potrubie z PVC - U odpadné pripájacie D 50x1, 8</t>
  </si>
  <si>
    <t>750137109</t>
  </si>
  <si>
    <t>404</t>
  </si>
  <si>
    <t>2867100900</t>
  </si>
  <si>
    <t>PVC-U čistiaca tvarovka   75</t>
  </si>
  <si>
    <t>-97346220</t>
  </si>
  <si>
    <t>405</t>
  </si>
  <si>
    <t>2860004680</t>
  </si>
  <si>
    <t>PVC čistiaci kus 100</t>
  </si>
  <si>
    <t>1775113140</t>
  </si>
  <si>
    <t>406</t>
  </si>
  <si>
    <t>721194104</t>
  </si>
  <si>
    <t>Zriadenie prípojky na potrubí vyvedenie a upevnenie odpadových výpustiek D 40x1, 8</t>
  </si>
  <si>
    <t>201551745</t>
  </si>
  <si>
    <t>407</t>
  </si>
  <si>
    <t>721194105</t>
  </si>
  <si>
    <t>Zriadenie prípojky na potrubí vyvedenie a upevnenie odpadových výpustiek D 50x1, 8</t>
  </si>
  <si>
    <t>1175215810</t>
  </si>
  <si>
    <t>408</t>
  </si>
  <si>
    <t>721194109</t>
  </si>
  <si>
    <t>Zriadenie prípojky na potrubí vyvedenie a upevnenie odpadových výpustiek D 110x2, 3</t>
  </si>
  <si>
    <t>-2091348138</t>
  </si>
  <si>
    <t>409</t>
  </si>
  <si>
    <t>721212403</t>
  </si>
  <si>
    <t>Montáž HL</t>
  </si>
  <si>
    <t>-574986879</t>
  </si>
  <si>
    <t>410</t>
  </si>
  <si>
    <t>HL807</t>
  </si>
  <si>
    <t>Súprava vetracej hlavice DN 75 HL807</t>
  </si>
  <si>
    <t>369588950</t>
  </si>
  <si>
    <t>411</t>
  </si>
  <si>
    <t>HL810</t>
  </si>
  <si>
    <t>Súprava vetracej hlavice DN 110 HL810</t>
  </si>
  <si>
    <t>-1018666065</t>
  </si>
  <si>
    <t>412</t>
  </si>
  <si>
    <t>HL21</t>
  </si>
  <si>
    <t>Vtok so zápachovou uzávierkou a s prídavným uzáverom, proti zápachu v suchom stave  - DN32</t>
  </si>
  <si>
    <t>-1607790722</t>
  </si>
  <si>
    <t>413</t>
  </si>
  <si>
    <t>HL600</t>
  </si>
  <si>
    <t>Lapač strešných splavenín HL 600 DN 100</t>
  </si>
  <si>
    <t>531700445</t>
  </si>
  <si>
    <t>414</t>
  </si>
  <si>
    <t>998721201</t>
  </si>
  <si>
    <t>Presun hmôt pre vnútornú kanalizáciu v objektoch výšky do 6 m</t>
  </si>
  <si>
    <t>1377248311</t>
  </si>
  <si>
    <t>446</t>
  </si>
  <si>
    <t>725119109</t>
  </si>
  <si>
    <t>Montáž tlakového tlačidlového splachovača</t>
  </si>
  <si>
    <t>-1707588748</t>
  </si>
  <si>
    <t>447</t>
  </si>
  <si>
    <t>6424310580</t>
  </si>
  <si>
    <t>Jika modul pre Baby WC s tlakovým splachovač</t>
  </si>
  <si>
    <t>-1592422030</t>
  </si>
  <si>
    <t>451</t>
  </si>
  <si>
    <t>725119309</t>
  </si>
  <si>
    <t>Montáž záchodovej misy kombinovanej s šikmým odpadom</t>
  </si>
  <si>
    <t>1975671280</t>
  </si>
  <si>
    <t>452</t>
  </si>
  <si>
    <t>6420141860</t>
  </si>
  <si>
    <t>Klozet kombinovaný stojací OLYMP NEW biela, obj.č.8226140002411</t>
  </si>
  <si>
    <t>-442551297</t>
  </si>
  <si>
    <t>453</t>
  </si>
  <si>
    <t>6420144760</t>
  </si>
  <si>
    <t>Sedátko s poklopom OLYMP a-biela, obj.č.8932843000001</t>
  </si>
  <si>
    <t>-5880475</t>
  </si>
  <si>
    <t>448</t>
  </si>
  <si>
    <t>725119401</t>
  </si>
  <si>
    <t>Montáž záchodovej misy volne stojacej</t>
  </si>
  <si>
    <t>2051507456</t>
  </si>
  <si>
    <t>449</t>
  </si>
  <si>
    <t>6420141650</t>
  </si>
  <si>
    <t>Klozet stojací BABY, 295x385x350 mm, zadný odpad, keramika, biela</t>
  </si>
  <si>
    <t>533732022</t>
  </si>
  <si>
    <t>450</t>
  </si>
  <si>
    <t>6420140770</t>
  </si>
  <si>
    <t>JIKA WC doska BABY</t>
  </si>
  <si>
    <t>-1091513330</t>
  </si>
  <si>
    <t>454</t>
  </si>
  <si>
    <t>725219401</t>
  </si>
  <si>
    <t>Montáž umývadla bez výtokovej armatúry z bieleho diturvitu na skrutky do muriva</t>
  </si>
  <si>
    <t>-86984008</t>
  </si>
  <si>
    <t>455</t>
  </si>
  <si>
    <t>6420139330</t>
  </si>
  <si>
    <t>JIKA OLYMP umývadlo  1064.2 60cm</t>
  </si>
  <si>
    <t>-1069361423</t>
  </si>
  <si>
    <t>456</t>
  </si>
  <si>
    <t>6420138770</t>
  </si>
  <si>
    <t>JIKA umývadlo detské BABY</t>
  </si>
  <si>
    <t>-959766095</t>
  </si>
  <si>
    <t>457</t>
  </si>
  <si>
    <t>725245103</t>
  </si>
  <si>
    <t>Montáž sprchov. kúta + vanička a prísluš.</t>
  </si>
  <si>
    <t>1393100620</t>
  </si>
  <si>
    <t>458</t>
  </si>
  <si>
    <t>5548442000</t>
  </si>
  <si>
    <t>Kút sprchový+ vanička</t>
  </si>
  <si>
    <t>-1833731243</t>
  </si>
  <si>
    <t>459</t>
  </si>
  <si>
    <t>HL514</t>
  </si>
  <si>
    <t>Záp. uzávierka pre sprchové vane s odpadovým ventilom 6/4˝ Pre odpadové odtoky sprchovacích vaničiek DN 52?mm</t>
  </si>
  <si>
    <t>1844996736</t>
  </si>
  <si>
    <t>460</t>
  </si>
  <si>
    <t>725329103</t>
  </si>
  <si>
    <t>Montáž kuchynských drezov dvojitých, s dvoma drezmi, alebo okapovým drezom s rozmerom 1110 x 510, bez výtok. armatúr</t>
  </si>
  <si>
    <t>-1963507673</t>
  </si>
  <si>
    <t>461</t>
  </si>
  <si>
    <t>5523152200</t>
  </si>
  <si>
    <t>Kuchynský dvojdrez nerez dekor 810x510-160,2x +.sifón</t>
  </si>
  <si>
    <t>1038736906</t>
  </si>
  <si>
    <t>462</t>
  </si>
  <si>
    <t>725333360</t>
  </si>
  <si>
    <t>Montáž výlevky keramickej voľne stojacej bez výtokovej armatúry</t>
  </si>
  <si>
    <t>298736069</t>
  </si>
  <si>
    <t>463</t>
  </si>
  <si>
    <t>6420137930</t>
  </si>
  <si>
    <t>JIKA MIRA výlevka - 5104.6 + mriežka</t>
  </si>
  <si>
    <t>451988757</t>
  </si>
  <si>
    <t>464</t>
  </si>
  <si>
    <t>725819402</t>
  </si>
  <si>
    <t>Montáž ventilu bez pripojovacej rúrky G 1/2</t>
  </si>
  <si>
    <t>784774651</t>
  </si>
  <si>
    <t>465</t>
  </si>
  <si>
    <t>5511874590</t>
  </si>
  <si>
    <t>Guľový rohový ventil, 1/2" x 1/2", s filtrom, chrómovaná mosadz O</t>
  </si>
  <si>
    <t>2056608902</t>
  </si>
  <si>
    <t>471</t>
  </si>
  <si>
    <t>725829201</t>
  </si>
  <si>
    <t>Montáž batérie umývadlovej a drezovej nástennej pákovej, alebo klasickej</t>
  </si>
  <si>
    <t>1676693499</t>
  </si>
  <si>
    <t>472</t>
  </si>
  <si>
    <t>389540575</t>
  </si>
  <si>
    <t>Nastenna jednopáková batéria, Chróm - výlevka</t>
  </si>
  <si>
    <t>kus</t>
  </si>
  <si>
    <t>-1129976298</t>
  </si>
  <si>
    <t>466</t>
  </si>
  <si>
    <t>725829203</t>
  </si>
  <si>
    <t>Montáž tlačného ventilu pre detské umývadlo</t>
  </si>
  <si>
    <t>2033254069</t>
  </si>
  <si>
    <t>467</t>
  </si>
  <si>
    <t>5514670280</t>
  </si>
  <si>
    <t>Stojančekový ventil tlačný pre detské umývadlo</t>
  </si>
  <si>
    <t>1204487920</t>
  </si>
  <si>
    <t>468</t>
  </si>
  <si>
    <t>725829206</t>
  </si>
  <si>
    <t>Montáž batérie umývadlovej a drezovej stojankovej</t>
  </si>
  <si>
    <t>-1427468302</t>
  </si>
  <si>
    <t>469</t>
  </si>
  <si>
    <t>5514643220</t>
  </si>
  <si>
    <t>Umývadlová batéria stojanková</t>
  </si>
  <si>
    <t>1625296448</t>
  </si>
  <si>
    <t>470</t>
  </si>
  <si>
    <t>5514646200</t>
  </si>
  <si>
    <t>Drezová batéria stojánková</t>
  </si>
  <si>
    <t>534864310</t>
  </si>
  <si>
    <t>473</t>
  </si>
  <si>
    <t>725839204</t>
  </si>
  <si>
    <t>Montáž zmiešavacieho term. ventilu</t>
  </si>
  <si>
    <t>1065973405</t>
  </si>
  <si>
    <t>474</t>
  </si>
  <si>
    <t>38624</t>
  </si>
  <si>
    <t>Zmiešavací termostatický ventil RADA 215 DK</t>
  </si>
  <si>
    <t>-633246795</t>
  </si>
  <si>
    <t>475</t>
  </si>
  <si>
    <t>725849201</t>
  </si>
  <si>
    <t>Montáž batérie sprchovej nástennej s pevnou výškou sprchy</t>
  </si>
  <si>
    <t>-1957544089</t>
  </si>
  <si>
    <t>476</t>
  </si>
  <si>
    <t>5514674110</t>
  </si>
  <si>
    <t>Sprchová batéria  rozteč 150 mm</t>
  </si>
  <si>
    <t>-698803799</t>
  </si>
  <si>
    <t>477</t>
  </si>
  <si>
    <t>5514650220</t>
  </si>
  <si>
    <t>Sprchová súprava</t>
  </si>
  <si>
    <t>-1543701144</t>
  </si>
  <si>
    <t>478</t>
  </si>
  <si>
    <t>725869204</t>
  </si>
  <si>
    <t>Montáž zápachovej uzávierky pre zariaďovacie predmety do D 50</t>
  </si>
  <si>
    <t>1456262420</t>
  </si>
  <si>
    <t>479</t>
  </si>
  <si>
    <t>5514677260</t>
  </si>
  <si>
    <t>Zápachová uzávierka G 1 1/4"  KLUDI</t>
  </si>
  <si>
    <t>-1449806244</t>
  </si>
  <si>
    <t>480</t>
  </si>
  <si>
    <t>5514702500</t>
  </si>
  <si>
    <t>Uzávierka zápachová - sifón umývadlový 5/4"</t>
  </si>
  <si>
    <t>499091875</t>
  </si>
  <si>
    <t>481</t>
  </si>
  <si>
    <t>HL126.2/50</t>
  </si>
  <si>
    <t>Zápachový uzáver 70mm pre kuch.dvojdrezy a ich nábytkové podstavby.DN50x6/4”</t>
  </si>
  <si>
    <t>2021723794</t>
  </si>
  <si>
    <t>482</t>
  </si>
  <si>
    <t>725989101</t>
  </si>
  <si>
    <t>Montáž dvierok plastových</t>
  </si>
  <si>
    <t>-408701443</t>
  </si>
  <si>
    <t>483</t>
  </si>
  <si>
    <t>6420134720</t>
  </si>
  <si>
    <t>Dvierka plastové 300x300 biele</t>
  </si>
  <si>
    <t>-1798103409</t>
  </si>
  <si>
    <t>484</t>
  </si>
  <si>
    <t>6420134710</t>
  </si>
  <si>
    <t>Dvierka plastové 300x150 biele</t>
  </si>
  <si>
    <t>-1113213692</t>
  </si>
  <si>
    <t>485</t>
  </si>
  <si>
    <t>998725201</t>
  </si>
  <si>
    <t>Presun hmôt pre zariaďovacie predmety v objektoch výšky do 6 m</t>
  </si>
  <si>
    <t>-817052259</t>
  </si>
  <si>
    <t>572</t>
  </si>
  <si>
    <t>731261070</t>
  </si>
  <si>
    <t>Montáž nástenného kondenzačného kotla s výkonom DO 10kW</t>
  </si>
  <si>
    <t>-1924220515</t>
  </si>
  <si>
    <t>573</t>
  </si>
  <si>
    <t>4849110260</t>
  </si>
  <si>
    <t>Závesný kondezačný kotol GEMINOX typ THRs 1-17C o výkone 2,3-16,9kW zemný plyn 1,79m3/h</t>
  </si>
  <si>
    <t>1317464456</t>
  </si>
  <si>
    <t>574</t>
  </si>
  <si>
    <t>4849110260r</t>
  </si>
  <si>
    <t>Priamo ohrevný zásobník vody s Austria GBS 111,obsahu 115.1</t>
  </si>
  <si>
    <t>735706619</t>
  </si>
  <si>
    <t>575</t>
  </si>
  <si>
    <t>4849110260r1</t>
  </si>
  <si>
    <t>Hydraulická výhybka Meibes m3/h do 2,5m3/h4</t>
  </si>
  <si>
    <t>1821362908</t>
  </si>
  <si>
    <t>576</t>
  </si>
  <si>
    <t>4849110260r2</t>
  </si>
  <si>
    <t>Čerpadlová skupina Meibes DN32 jednostupačková čerpadlová skupina bez regulácie</t>
  </si>
  <si>
    <t>836556936</t>
  </si>
  <si>
    <t>570</t>
  </si>
  <si>
    <t>732481813r</t>
  </si>
  <si>
    <t>Montáž regulácie</t>
  </si>
  <si>
    <t>-974173568</t>
  </si>
  <si>
    <t>571</t>
  </si>
  <si>
    <t>732481813r1</t>
  </si>
  <si>
    <t>Týždenný digitálny regulátor GEMINOX QAA75.611/501:izbový prístroj pre RVS,káblové pripojenie BSB,Sj</t>
  </si>
  <si>
    <t>2025417305</t>
  </si>
  <si>
    <t>577</t>
  </si>
  <si>
    <t>Pol14</t>
  </si>
  <si>
    <t>AGU2.110A109: Viacnásobný prepojovací kábel</t>
  </si>
  <si>
    <t>572713855</t>
  </si>
  <si>
    <t>578</t>
  </si>
  <si>
    <t>Pol15</t>
  </si>
  <si>
    <t>QAD36/101/L: Príložný snímac teploty NTC 10 k, -30...125 °C</t>
  </si>
  <si>
    <t>1588557729</t>
  </si>
  <si>
    <t>579</t>
  </si>
  <si>
    <t>Pol17</t>
  </si>
  <si>
    <t>QAZ36.526/109: Káblový snímac teploty NTC 10k, kábel 6m, 0...95 °C, montáž do ochranného púzdra</t>
  </si>
  <si>
    <t>-416483102</t>
  </si>
  <si>
    <t>580</t>
  </si>
  <si>
    <t>Pol18</t>
  </si>
  <si>
    <t>Guľový kohút so zaistením MK3/4</t>
  </si>
  <si>
    <t>384329837</t>
  </si>
  <si>
    <t>581</t>
  </si>
  <si>
    <t>Pol19</t>
  </si>
  <si>
    <t>Montáž expanznej nádoby s vakom s objemom 18 litrov</t>
  </si>
  <si>
    <t>188356663</t>
  </si>
  <si>
    <t>582</t>
  </si>
  <si>
    <t>Pol20</t>
  </si>
  <si>
    <t>Montáž medeného potrubia 22x1,0</t>
  </si>
  <si>
    <t>2072229435</t>
  </si>
  <si>
    <t>583</t>
  </si>
  <si>
    <t>Pol21</t>
  </si>
  <si>
    <t>Potrubie z medi 22x1,0 mm</t>
  </si>
  <si>
    <t>-98385665</t>
  </si>
  <si>
    <t>584</t>
  </si>
  <si>
    <t>Pol22</t>
  </si>
  <si>
    <t>Montáž plast-hliníkového potrubia do DN 32</t>
  </si>
  <si>
    <t>-71736646</t>
  </si>
  <si>
    <t>585</t>
  </si>
  <si>
    <t>Pol23</t>
  </si>
  <si>
    <t>Potrubie z PE-AL-PE D 16x2,2 mm</t>
  </si>
  <si>
    <t>666403474</t>
  </si>
  <si>
    <t>586</t>
  </si>
  <si>
    <t>Pol24</t>
  </si>
  <si>
    <t>Potrubie z PE-AL-PE D 32x4,4 mm</t>
  </si>
  <si>
    <t>-901567427</t>
  </si>
  <si>
    <t>587</t>
  </si>
  <si>
    <t>Pol25</t>
  </si>
  <si>
    <t>Potrubie z PEX REHAU RAUTHERM S 17x2,0</t>
  </si>
  <si>
    <t>1654544772</t>
  </si>
  <si>
    <t>588</t>
  </si>
  <si>
    <t>Pol26</t>
  </si>
  <si>
    <t>Tlaková skúška plastového potrubia do D 32 mm</t>
  </si>
  <si>
    <t>-1509532792</t>
  </si>
  <si>
    <t>589</t>
  </si>
  <si>
    <t>Pol27</t>
  </si>
  <si>
    <t>Montáž závitovej armatúry s 1 závitom do G 1/2</t>
  </si>
  <si>
    <t>-546719276</t>
  </si>
  <si>
    <t>590</t>
  </si>
  <si>
    <t>Pol28</t>
  </si>
  <si>
    <t>Vypúšťací kohút 1/2´´</t>
  </si>
  <si>
    <t>-1207014</t>
  </si>
  <si>
    <t>591</t>
  </si>
  <si>
    <t>Pol29</t>
  </si>
  <si>
    <t>Montáž závitovej armatúry s 1 závitom G 3/4</t>
  </si>
  <si>
    <t>875631836</t>
  </si>
  <si>
    <t>592</t>
  </si>
  <si>
    <t>Pol30</t>
  </si>
  <si>
    <t>Armatúry a príslušenstvo     termostatická hlavica Uni SH</t>
  </si>
  <si>
    <t>-635861319</t>
  </si>
  <si>
    <t>593</t>
  </si>
  <si>
    <t>Pol31</t>
  </si>
  <si>
    <t>Montáž závitovej armatúry s 2 závitmi do G 1/2</t>
  </si>
  <si>
    <t>1392011552</t>
  </si>
  <si>
    <t>594</t>
  </si>
  <si>
    <t>Pol32</t>
  </si>
  <si>
    <t>Armatúry a príslušenstvo     termostatický rohový ventil HEIMEIER MULTILUX</t>
  </si>
  <si>
    <t>-521075622</t>
  </si>
  <si>
    <t>595</t>
  </si>
  <si>
    <t>Pol33</t>
  </si>
  <si>
    <t>Armatúry a príslušenstvo     guľový kohút 1/2´´</t>
  </si>
  <si>
    <t>1465304232</t>
  </si>
  <si>
    <t>596</t>
  </si>
  <si>
    <t>Pol34</t>
  </si>
  <si>
    <t>Armatúry a príslušenstvo     filter1/2´´</t>
  </si>
  <si>
    <t>-232259604</t>
  </si>
  <si>
    <t>597</t>
  </si>
  <si>
    <t>Pol35</t>
  </si>
  <si>
    <t>Montáž závitovej armatúry s 2 závitmi G 3/4´´</t>
  </si>
  <si>
    <t>-2079338892</t>
  </si>
  <si>
    <t>598</t>
  </si>
  <si>
    <t>Pol36</t>
  </si>
  <si>
    <t>Armatúry a príslušenstvo     guľový kohút 3/4´´</t>
  </si>
  <si>
    <t>-1097446598</t>
  </si>
  <si>
    <t>599</t>
  </si>
  <si>
    <t>Pol37</t>
  </si>
  <si>
    <t>Armatúry a príslušenstvo     filter 3/4´´</t>
  </si>
  <si>
    <t>-818640953</t>
  </si>
  <si>
    <t>600</t>
  </si>
  <si>
    <t>Pol38</t>
  </si>
  <si>
    <t>Montáž závitovej armatúry s 2 závitmi G 5/4´´</t>
  </si>
  <si>
    <t>-179340594</t>
  </si>
  <si>
    <t>601</t>
  </si>
  <si>
    <t>Pol39</t>
  </si>
  <si>
    <t>Armatúry a príslušenstvo     guľový kohút 5/4´´</t>
  </si>
  <si>
    <t>-1747037536</t>
  </si>
  <si>
    <t>602</t>
  </si>
  <si>
    <t>Pol40</t>
  </si>
  <si>
    <t>Armatúry a príslušenstvo     filter 5/4´´</t>
  </si>
  <si>
    <t>-1473677301</t>
  </si>
  <si>
    <t>603</t>
  </si>
  <si>
    <t>Pol41</t>
  </si>
  <si>
    <t>Vyregulovanie dvojregulačného ventilu s termostatickým ovládaním</t>
  </si>
  <si>
    <t>-1632069069</t>
  </si>
  <si>
    <t>604</t>
  </si>
  <si>
    <t>Pol42</t>
  </si>
  <si>
    <t>Vykurovacie telesá panelové, tlaková skúška telesa vodou U. S. Steel Košice dvojradového</t>
  </si>
  <si>
    <t>1543088044</t>
  </si>
  <si>
    <t>605</t>
  </si>
  <si>
    <t>Pol43</t>
  </si>
  <si>
    <t>Montáž vykurovacieho telesa panelového dvojradového do 1600mm</t>
  </si>
  <si>
    <t>544881030</t>
  </si>
  <si>
    <t>606</t>
  </si>
  <si>
    <t>Pol44</t>
  </si>
  <si>
    <t>Vykurovacie teleso panelové KORAD 21VKP 600x1100</t>
  </si>
  <si>
    <t>1995099064</t>
  </si>
  <si>
    <t>607</t>
  </si>
  <si>
    <t>Pol45</t>
  </si>
  <si>
    <t>Montáž podlahové vykurovania</t>
  </si>
  <si>
    <t>-708307241</t>
  </si>
  <si>
    <t>608</t>
  </si>
  <si>
    <t>Pol46</t>
  </si>
  <si>
    <t>Systémová doska REHAU VARIONOVA 30-2  hrúbky 30/50mm</t>
  </si>
  <si>
    <t>1238321193</t>
  </si>
  <si>
    <t>609</t>
  </si>
  <si>
    <t>Pol47</t>
  </si>
  <si>
    <t>Adaptér zverný 3/4 EUROKONUS PEX 16 x 2 KST</t>
  </si>
  <si>
    <t>-2112580710</t>
  </si>
  <si>
    <t>610</t>
  </si>
  <si>
    <t>Pol48</t>
  </si>
  <si>
    <t>Chránička pre vykurovacie rúrky do o 17 mm ( 100 m )</t>
  </si>
  <si>
    <t>766153590</t>
  </si>
  <si>
    <t>611</t>
  </si>
  <si>
    <t>Pol49</t>
  </si>
  <si>
    <t>Sada guľových uzáverov 1" IG / 1" IG ( 1 set )</t>
  </si>
  <si>
    <t>-1521585262</t>
  </si>
  <si>
    <t>612</t>
  </si>
  <si>
    <t>Pol50</t>
  </si>
  <si>
    <t>Skrinka rozdelovaca UP 110/950 9-12 okr.</t>
  </si>
  <si>
    <t>-7175698</t>
  </si>
  <si>
    <t>613</t>
  </si>
  <si>
    <t>Pol51</t>
  </si>
  <si>
    <t>Vodiací oblúk 90°, o 16</t>
  </si>
  <si>
    <t>596531948</t>
  </si>
  <si>
    <t>614</t>
  </si>
  <si>
    <t>Pol53</t>
  </si>
  <si>
    <t>Dilatačný profil 1,2 m ( 24 m )</t>
  </si>
  <si>
    <t>-1125593830</t>
  </si>
  <si>
    <t>615</t>
  </si>
  <si>
    <t>Pol54</t>
  </si>
  <si>
    <t>Okrajový izolačný pás  s profilom ( 25 m )</t>
  </si>
  <si>
    <t>959636791</t>
  </si>
  <si>
    <t>616</t>
  </si>
  <si>
    <t>Pol55</t>
  </si>
  <si>
    <t>Upevňovací mostík</t>
  </si>
  <si>
    <t>205934383</t>
  </si>
  <si>
    <t>617</t>
  </si>
  <si>
    <t>Pol56</t>
  </si>
  <si>
    <t>Montáž rozdelovača podlahového vykurovania so skrinkou</t>
  </si>
  <si>
    <t>1094342709</t>
  </si>
  <si>
    <t>618</t>
  </si>
  <si>
    <t>Pol57</t>
  </si>
  <si>
    <t>Rozdeľovač HKVD SX-AG 12 rozdelovač podlahového vykurovania 12 okruhový</t>
  </si>
  <si>
    <t>1542185786</t>
  </si>
  <si>
    <t>619</t>
  </si>
  <si>
    <t>Pol58</t>
  </si>
  <si>
    <t>Tlaková skúška plastového potrubia do 32 mm</t>
  </si>
  <si>
    <t>-1185986760</t>
  </si>
  <si>
    <t>627</t>
  </si>
  <si>
    <t>Pol67</t>
  </si>
  <si>
    <t>Vykurovacia skúška a zaškolenie obsluhy</t>
  </si>
  <si>
    <t>hod</t>
  </si>
  <si>
    <t>35787770</t>
  </si>
  <si>
    <t>628</t>
  </si>
  <si>
    <t>Pol68</t>
  </si>
  <si>
    <t>Uvedenie kotla do prevádzky</t>
  </si>
  <si>
    <t>460264376</t>
  </si>
  <si>
    <t>620</t>
  </si>
  <si>
    <t>Pol59</t>
  </si>
  <si>
    <t>Presun hmôt pre vykurovacie telesá v objektoch výšky nad 6 do 12 m</t>
  </si>
  <si>
    <t>-1889151211</t>
  </si>
  <si>
    <t>249</t>
  </si>
  <si>
    <t>764352203</t>
  </si>
  <si>
    <t>Žľaby z pozinkovaného PZ plechu farebný, pododkvapové hranaté</t>
  </si>
  <si>
    <t>190</t>
  </si>
  <si>
    <t>251</t>
  </si>
  <si>
    <t>764359212</t>
  </si>
  <si>
    <t>Kotlík kónický z pozinkovaného plechu farebný, pre rúry s priemerom od 100 do 125 mm</t>
  </si>
  <si>
    <t>192</t>
  </si>
  <si>
    <t>253</t>
  </si>
  <si>
    <t>764430361-2</t>
  </si>
  <si>
    <t>Montáž a dodávka oplechovania muriva a atík pozinkovaný plech farebný</t>
  </si>
  <si>
    <t>194</t>
  </si>
  <si>
    <t>255</t>
  </si>
  <si>
    <t>764454202</t>
  </si>
  <si>
    <t>Odpadové rúry z pozinkovaného plechu farebný, pr.120mm</t>
  </si>
  <si>
    <t>196</t>
  </si>
  <si>
    <t>621</t>
  </si>
  <si>
    <t>Pol60</t>
  </si>
  <si>
    <t>Montáž dymovodu</t>
  </si>
  <si>
    <t>-822185202</t>
  </si>
  <si>
    <t>622</t>
  </si>
  <si>
    <t>Pol61</t>
  </si>
  <si>
    <t>Komínová sada, DN80/125, PL/oceľ</t>
  </si>
  <si>
    <t>-1917913590</t>
  </si>
  <si>
    <t>623</t>
  </si>
  <si>
    <t>Pol62</t>
  </si>
  <si>
    <t>Potrubie DN80, PL</t>
  </si>
  <si>
    <t>-799986050</t>
  </si>
  <si>
    <t>624</t>
  </si>
  <si>
    <t>Pol63</t>
  </si>
  <si>
    <t>Strešná príruba na plochú strechu DN 125</t>
  </si>
  <si>
    <t>-531886843</t>
  </si>
  <si>
    <t>257</t>
  </si>
  <si>
    <t>998764201</t>
  </si>
  <si>
    <t>Presun hmôt pre konštrukcie klampiarske v objektoch výšky do 6 m</t>
  </si>
  <si>
    <t>198</t>
  </si>
  <si>
    <t>258</t>
  </si>
  <si>
    <t>766621051</t>
  </si>
  <si>
    <t>Montáž a dodávka okien plastové 6-komorové,trojsklo vrátane vonk. a vnútorného parapetu</t>
  </si>
  <si>
    <t>200</t>
  </si>
  <si>
    <t>259</t>
  </si>
  <si>
    <t>7666210511</t>
  </si>
  <si>
    <t>Montáž a dodávka Hlavný vstup hliníkový</t>
  </si>
  <si>
    <t>202</t>
  </si>
  <si>
    <t>261</t>
  </si>
  <si>
    <t>766662112</t>
  </si>
  <si>
    <t>Montáž dverového krídla vrátane zárubne, jednokrídlové</t>
  </si>
  <si>
    <t>204</t>
  </si>
  <si>
    <t>262</t>
  </si>
  <si>
    <t>6117103123</t>
  </si>
  <si>
    <t>Dvere vnút. hladké jednokríd. 60-100x197 so zárubňou oceľovou</t>
  </si>
  <si>
    <t>206</t>
  </si>
  <si>
    <t>264</t>
  </si>
  <si>
    <t>766662132</t>
  </si>
  <si>
    <t>Montáž a dodávka presklenej steny s dverným krídlom hliníková</t>
  </si>
  <si>
    <t>208</t>
  </si>
  <si>
    <t>493</t>
  </si>
  <si>
    <t>783424341</t>
  </si>
  <si>
    <t>Nátery kov.potr.a armatúr v kanáloch a šachtách syntet. potrubie do DN 50 mm dvojnás. 1x email a základný náter - 140µm</t>
  </si>
  <si>
    <t>-2104546892</t>
  </si>
  <si>
    <t>266</t>
  </si>
  <si>
    <t>784452271</t>
  </si>
  <si>
    <t>Maľby z maliarskych zmesí Primalex, , ručne nanášané dvojnásobné základné na podklad jemnozrnný+penetrácia výšky do 3, 80 m</t>
  </si>
  <si>
    <t>210</t>
  </si>
  <si>
    <t>267</t>
  </si>
  <si>
    <t>712290010</t>
  </si>
  <si>
    <t>Zhotovenie parozábrany pre strechy ploché do 10°</t>
  </si>
  <si>
    <t>212</t>
  </si>
  <si>
    <t>268</t>
  </si>
  <si>
    <t>2832990190</t>
  </si>
  <si>
    <t>Parozábrana Fatrapar E  hr.0,15mm, š.2m, balenie: 200m2</t>
  </si>
  <si>
    <t>270</t>
  </si>
  <si>
    <t>712370070</t>
  </si>
  <si>
    <t>Zhotovenie povlakovej krytiny striech plochých do 10° PVC-P fóliou upevnenou prikotvením so zvarením spoju</t>
  </si>
  <si>
    <t>271</t>
  </si>
  <si>
    <t>2833000150</t>
  </si>
  <si>
    <t>810 hydroizolačná fólia hr.1,50 mm, š.1,3m  šedá</t>
  </si>
  <si>
    <t>272</t>
  </si>
  <si>
    <t>712391175</t>
  </si>
  <si>
    <t>Pripevnenie povlakovej krytiny na plochých strechách do 10° kotviacimi pásikmi, uholníkmi</t>
  </si>
  <si>
    <t>273</t>
  </si>
  <si>
    <t>2455162162</t>
  </si>
  <si>
    <t>Kotviace profily  Sarnabar 6/15 (bal. 2,250mm)  SIKA</t>
  </si>
  <si>
    <t>274</t>
  </si>
  <si>
    <t>712973231</t>
  </si>
  <si>
    <t>Detaily k PVC-P fóliam zaizolovanie kruhového prestupu 51 – 100 mm</t>
  </si>
  <si>
    <t>275</t>
  </si>
  <si>
    <t>712973245</t>
  </si>
  <si>
    <t>Zhotovenie flekov v rohoch na povlakovej krytine z PVC-P fólie</t>
  </si>
  <si>
    <t>276</t>
  </si>
  <si>
    <t>712990040</t>
  </si>
  <si>
    <t>Položenie geotextílie vodorovne alebo zvislo na strechy ploché do 10°</t>
  </si>
  <si>
    <t>228</t>
  </si>
  <si>
    <t>277</t>
  </si>
  <si>
    <t>6936651300-1</t>
  </si>
  <si>
    <t>Geotextília netkaná polypropylénová Tatratex PP   500</t>
  </si>
  <si>
    <t>278</t>
  </si>
  <si>
    <t>712991040</t>
  </si>
  <si>
    <t>Montáž podkladnej konštrukcie z OSB dosiek atike šírky 411 - 620 mm pod klampiarske konštrukcie</t>
  </si>
  <si>
    <t>232</t>
  </si>
  <si>
    <t>279</t>
  </si>
  <si>
    <t>6072624400</t>
  </si>
  <si>
    <t>Doska drevoštiepková OSB 3 SE 2500x1250x18 mm</t>
  </si>
  <si>
    <t>234</t>
  </si>
  <si>
    <t>280</t>
  </si>
  <si>
    <t>998712102</t>
  </si>
  <si>
    <t>Presun hmôt pre izoláciu povlakovej krytiny v objektoch výšky nad 6 do 12 m</t>
  </si>
  <si>
    <t>629</t>
  </si>
  <si>
    <t>210 22-0021</t>
  </si>
  <si>
    <t>FeZn 30 x 4mm v zemi</t>
  </si>
  <si>
    <t>168118843</t>
  </si>
  <si>
    <t>630</t>
  </si>
  <si>
    <t>210 22-0022</t>
  </si>
  <si>
    <t>FeZn 10mm v zemi</t>
  </si>
  <si>
    <t>-998622587</t>
  </si>
  <si>
    <t>631</t>
  </si>
  <si>
    <t>210 22-0101</t>
  </si>
  <si>
    <t>Vodič FeZn  D 8 vč. podpier</t>
  </si>
  <si>
    <t>1139682761</t>
  </si>
  <si>
    <t>632</t>
  </si>
  <si>
    <t>210 22-0302</t>
  </si>
  <si>
    <t>typ SO</t>
  </si>
  <si>
    <t>1121436649</t>
  </si>
  <si>
    <t>633</t>
  </si>
  <si>
    <t>210 22-0301</t>
  </si>
  <si>
    <t>typ SP1</t>
  </si>
  <si>
    <t>1068375813</t>
  </si>
  <si>
    <t>634</t>
  </si>
  <si>
    <t>210 22-0302.1</t>
  </si>
  <si>
    <t>typ SK</t>
  </si>
  <si>
    <t>585707213</t>
  </si>
  <si>
    <t>635</t>
  </si>
  <si>
    <t>210 22-0302.2</t>
  </si>
  <si>
    <t>typ SZ</t>
  </si>
  <si>
    <t>1105517824</t>
  </si>
  <si>
    <t>636</t>
  </si>
  <si>
    <t>210 22-0301.1</t>
  </si>
  <si>
    <t>typ SR 03</t>
  </si>
  <si>
    <t>-431912006</t>
  </si>
  <si>
    <t>637</t>
  </si>
  <si>
    <t>210 22-0302.3</t>
  </si>
  <si>
    <t>typ SR 02</t>
  </si>
  <si>
    <t>-781987931</t>
  </si>
  <si>
    <t>638</t>
  </si>
  <si>
    <t>210 22-0401</t>
  </si>
  <si>
    <t>Označovanie zvodov štítkami</t>
  </si>
  <si>
    <t>-390201156</t>
  </si>
  <si>
    <t>639</t>
  </si>
  <si>
    <t>210 22-0372</t>
  </si>
  <si>
    <t>Ochranný uholník OU</t>
  </si>
  <si>
    <t>822224336</t>
  </si>
  <si>
    <t>640</t>
  </si>
  <si>
    <t>210 22-0431P</t>
  </si>
  <si>
    <t>Zaasfaltovanie spojov FeZn 30x4</t>
  </si>
  <si>
    <t>-1215972146</t>
  </si>
  <si>
    <t>641</t>
  </si>
  <si>
    <t>ZIN</t>
  </si>
  <si>
    <t>vodič FeZn D 8   / 0.4 kg/m /</t>
  </si>
  <si>
    <t>kg</t>
  </si>
  <si>
    <t>2081962516</t>
  </si>
  <si>
    <t>642</t>
  </si>
  <si>
    <t>ZIN.1</t>
  </si>
  <si>
    <t>vodič FeZn D 10  / 0.62 kg/m /</t>
  </si>
  <si>
    <t>1644017403</t>
  </si>
  <si>
    <t>643</t>
  </si>
  <si>
    <t>ZIN.2</t>
  </si>
  <si>
    <t>pásik FeZn 30x4</t>
  </si>
  <si>
    <t>914299845</t>
  </si>
  <si>
    <t>644</t>
  </si>
  <si>
    <t>ZIN.3</t>
  </si>
  <si>
    <t>typ SO  /okapová/</t>
  </si>
  <si>
    <t>-50266642</t>
  </si>
  <si>
    <t>645</t>
  </si>
  <si>
    <t>ZIN.4</t>
  </si>
  <si>
    <t>typ SP1  /pripojovacia/</t>
  </si>
  <si>
    <t>2092006486</t>
  </si>
  <si>
    <t>646</t>
  </si>
  <si>
    <t>ZIN.5</t>
  </si>
  <si>
    <t>typ SK  /krížová/</t>
  </si>
  <si>
    <t>-648741646</t>
  </si>
  <si>
    <t>647</t>
  </si>
  <si>
    <t>ZIN.6</t>
  </si>
  <si>
    <t>typ SZ  /skušobná/</t>
  </si>
  <si>
    <t>-619995795</t>
  </si>
  <si>
    <t>648</t>
  </si>
  <si>
    <t>ZIN.7</t>
  </si>
  <si>
    <t>typ SR 02  /pásik-pásik/</t>
  </si>
  <si>
    <t>-1552462169</t>
  </si>
  <si>
    <t>649</t>
  </si>
  <si>
    <t>ZIN.8</t>
  </si>
  <si>
    <t>typ SR 03  /pásik-vodič/</t>
  </si>
  <si>
    <t>1223602720</t>
  </si>
  <si>
    <t>650</t>
  </si>
  <si>
    <t>ZIN.9</t>
  </si>
  <si>
    <t>označovací štítok bleskozvodu</t>
  </si>
  <si>
    <t>-721067727</t>
  </si>
  <si>
    <t>651</t>
  </si>
  <si>
    <t>ZIN.10</t>
  </si>
  <si>
    <t>ochranný uholník OU</t>
  </si>
  <si>
    <t>608972857</t>
  </si>
  <si>
    <t>652</t>
  </si>
  <si>
    <t>ZIN.11</t>
  </si>
  <si>
    <t>držiak OU do múru</t>
  </si>
  <si>
    <t>-376805798</t>
  </si>
  <si>
    <t>653</t>
  </si>
  <si>
    <t>ZIN.12</t>
  </si>
  <si>
    <t>podpera na zvody  typ PV 01</t>
  </si>
  <si>
    <t>-170697798</t>
  </si>
  <si>
    <t>654</t>
  </si>
  <si>
    <t>ZIN.13</t>
  </si>
  <si>
    <t>podpera  typ PV  21</t>
  </si>
  <si>
    <t>224482429</t>
  </si>
  <si>
    <t>655</t>
  </si>
  <si>
    <t>materiál</t>
  </si>
  <si>
    <t>pasívna protikorózna ochrana - asfalt</t>
  </si>
  <si>
    <t>-1503594428</t>
  </si>
  <si>
    <t>656</t>
  </si>
  <si>
    <t>210 22-0431P.1</t>
  </si>
  <si>
    <t>Prevedenie odbornej prehliadky a skúšky, vypracovanie správy</t>
  </si>
  <si>
    <t>1208481022</t>
  </si>
  <si>
    <t>657</t>
  </si>
  <si>
    <t>210 01-0002</t>
  </si>
  <si>
    <t>FXP 16mm</t>
  </si>
  <si>
    <t>1273963542</t>
  </si>
  <si>
    <t>658</t>
  </si>
  <si>
    <t>210 01-0301</t>
  </si>
  <si>
    <t>KP 68/2 typ 1901 prístr.hl.42mm spojovacie</t>
  </si>
  <si>
    <t>-1188839983</t>
  </si>
  <si>
    <t>659</t>
  </si>
  <si>
    <t>210 01-0321</t>
  </si>
  <si>
    <t>KR 68/2 typ 1903</t>
  </si>
  <si>
    <t>438780777</t>
  </si>
  <si>
    <t>660</t>
  </si>
  <si>
    <t>210 01-0502</t>
  </si>
  <si>
    <t>osadenie lustrovej svorky do 3x4</t>
  </si>
  <si>
    <t>1175360968</t>
  </si>
  <si>
    <t>661</t>
  </si>
  <si>
    <t>210 01-0521</t>
  </si>
  <si>
    <t>odviečkovanie krabíc-viečko na závit</t>
  </si>
  <si>
    <t>-1709585771</t>
  </si>
  <si>
    <t>662</t>
  </si>
  <si>
    <t>210 29-0751</t>
  </si>
  <si>
    <t>Zapojenie ventilátorov</t>
  </si>
  <si>
    <t>1062422122</t>
  </si>
  <si>
    <t>663</t>
  </si>
  <si>
    <t>210 88-1069</t>
  </si>
  <si>
    <t>CXKE-R-O  2 x 1.5</t>
  </si>
  <si>
    <t>-1726620866</t>
  </si>
  <si>
    <t>664</t>
  </si>
  <si>
    <t>210 88-1075</t>
  </si>
  <si>
    <t>CXKE-R-O 3 x 1.5</t>
  </si>
  <si>
    <t>2049444086</t>
  </si>
  <si>
    <t>665</t>
  </si>
  <si>
    <t>210 88-1075.1</t>
  </si>
  <si>
    <t>CXKE-R-J   3 x 1.5</t>
  </si>
  <si>
    <t>2013264208</t>
  </si>
  <si>
    <t>666</t>
  </si>
  <si>
    <t>210 88-1076</t>
  </si>
  <si>
    <t>CXKE-R-J  3 x 2,5</t>
  </si>
  <si>
    <t>-681018397</t>
  </si>
  <si>
    <t>667</t>
  </si>
  <si>
    <t>210 88-1091</t>
  </si>
  <si>
    <t>CXKE-R-J  4x 1,5</t>
  </si>
  <si>
    <t>815772596</t>
  </si>
  <si>
    <t>668</t>
  </si>
  <si>
    <t>210 88-1100</t>
  </si>
  <si>
    <t>CXKE-R-J  5 x 1,5</t>
  </si>
  <si>
    <t>1848552217</t>
  </si>
  <si>
    <t>669</t>
  </si>
  <si>
    <t>210 88-1101</t>
  </si>
  <si>
    <t>CXKE-R-J  5 x 2.5</t>
  </si>
  <si>
    <t>205499696</t>
  </si>
  <si>
    <t>670</t>
  </si>
  <si>
    <t>210 88-1096</t>
  </si>
  <si>
    <t>CXKE-R-J  4 x 16</t>
  </si>
  <si>
    <t>1304182079</t>
  </si>
  <si>
    <t>671</t>
  </si>
  <si>
    <t>210 80-0527</t>
  </si>
  <si>
    <t>CY 16mm2 zelenožltý</t>
  </si>
  <si>
    <t>1055502794</t>
  </si>
  <si>
    <t>672</t>
  </si>
  <si>
    <t>210 95-0101</t>
  </si>
  <si>
    <t>označovací štítok na kábel</t>
  </si>
  <si>
    <t>1120447003</t>
  </si>
  <si>
    <t>673</t>
  </si>
  <si>
    <t>210 10-0003</t>
  </si>
  <si>
    <t>do 16 Cu</t>
  </si>
  <si>
    <t>1061727568</t>
  </si>
  <si>
    <t>674</t>
  </si>
  <si>
    <t>210 10-0251</t>
  </si>
  <si>
    <t>do  4 x 10</t>
  </si>
  <si>
    <t>2020229470</t>
  </si>
  <si>
    <t>675</t>
  </si>
  <si>
    <t>210 10-0258</t>
  </si>
  <si>
    <t>do  5 x 4</t>
  </si>
  <si>
    <t>-824945654</t>
  </si>
  <si>
    <t>676</t>
  </si>
  <si>
    <t>210 10-0601</t>
  </si>
  <si>
    <t>do  4 x 16</t>
  </si>
  <si>
    <t>1904257862</t>
  </si>
  <si>
    <t>677</t>
  </si>
  <si>
    <t>210 11-0041</t>
  </si>
  <si>
    <t>jednopólový - radenie 1</t>
  </si>
  <si>
    <t>561339485</t>
  </si>
  <si>
    <t>678</t>
  </si>
  <si>
    <t>210 11-0043</t>
  </si>
  <si>
    <t>sériový prepínač - radenie 5</t>
  </si>
  <si>
    <t>-1736435194</t>
  </si>
  <si>
    <t>679</t>
  </si>
  <si>
    <t>210 11-0045</t>
  </si>
  <si>
    <t>striedavý prepínač- radenie 6</t>
  </si>
  <si>
    <t>-1831516049</t>
  </si>
  <si>
    <t>680</t>
  </si>
  <si>
    <t>210 11-0046</t>
  </si>
  <si>
    <t>krížový prepínač- radenie 7</t>
  </si>
  <si>
    <t>-1140477082</t>
  </si>
  <si>
    <t>681</t>
  </si>
  <si>
    <t>210 11-0082</t>
  </si>
  <si>
    <t>Šporáková prípojka</t>
  </si>
  <si>
    <t>388047939</t>
  </si>
  <si>
    <t>682</t>
  </si>
  <si>
    <t>210 11-0001</t>
  </si>
  <si>
    <t>-113602482</t>
  </si>
  <si>
    <t>683</t>
  </si>
  <si>
    <t>210 11-0001.1</t>
  </si>
  <si>
    <t>striedavý - radenie 6</t>
  </si>
  <si>
    <t>1403237679</t>
  </si>
  <si>
    <t>684</t>
  </si>
  <si>
    <t>210 11-1011</t>
  </si>
  <si>
    <t>jednozásuvka 10/16 A 2P+Z, IP20</t>
  </si>
  <si>
    <t>389225474</t>
  </si>
  <si>
    <t>685</t>
  </si>
  <si>
    <t>210 11-1021</t>
  </si>
  <si>
    <t>jednozásuvka 10/16 A 2P+Z, IP44</t>
  </si>
  <si>
    <t>-130444953</t>
  </si>
  <si>
    <t>686</t>
  </si>
  <si>
    <t>210 19-0003</t>
  </si>
  <si>
    <t>Montáž rozvádzača do 100kg</t>
  </si>
  <si>
    <t>1419050693</t>
  </si>
  <si>
    <t>687</t>
  </si>
  <si>
    <t>210 22-0321</t>
  </si>
  <si>
    <t>svorka Bernard vč. pásky</t>
  </si>
  <si>
    <t>-578188048</t>
  </si>
  <si>
    <t>688</t>
  </si>
  <si>
    <t>210 22-0311</t>
  </si>
  <si>
    <t>Ekvipotencionálna prípojnica EP</t>
  </si>
  <si>
    <t>371728343</t>
  </si>
  <si>
    <t>689</t>
  </si>
  <si>
    <t>210 22-0452</t>
  </si>
  <si>
    <t>Cu 4mm2 pevne</t>
  </si>
  <si>
    <t>-821825111</t>
  </si>
  <si>
    <t>690</t>
  </si>
  <si>
    <t>-1040565495</t>
  </si>
  <si>
    <t>691</t>
  </si>
  <si>
    <t>materiál.1</t>
  </si>
  <si>
    <t>KP 67/2 prístrojová krabica</t>
  </si>
  <si>
    <t>-342948150</t>
  </si>
  <si>
    <t>692</t>
  </si>
  <si>
    <t>materiál.2</t>
  </si>
  <si>
    <t>KR68 so svorkovnicou</t>
  </si>
  <si>
    <t>-1289961625</t>
  </si>
  <si>
    <t>693</t>
  </si>
  <si>
    <t>materiál.3</t>
  </si>
  <si>
    <t>wago svorka  5x2.5</t>
  </si>
  <si>
    <t>953830934</t>
  </si>
  <si>
    <t>694</t>
  </si>
  <si>
    <t>materiál.4</t>
  </si>
  <si>
    <t>-1005475476</t>
  </si>
  <si>
    <t>695</t>
  </si>
  <si>
    <t>materiál.5</t>
  </si>
  <si>
    <t>CY 4mm2 zelenožltý</t>
  </si>
  <si>
    <t>-1744272077</t>
  </si>
  <si>
    <t>696</t>
  </si>
  <si>
    <t>materiál.6</t>
  </si>
  <si>
    <t>-1531526940</t>
  </si>
  <si>
    <t>697</t>
  </si>
  <si>
    <t>materiál.7</t>
  </si>
  <si>
    <t>2111342968</t>
  </si>
  <si>
    <t>698</t>
  </si>
  <si>
    <t>materiál.8</t>
  </si>
  <si>
    <t>86918281</t>
  </si>
  <si>
    <t>699</t>
  </si>
  <si>
    <t>materiál.9</t>
  </si>
  <si>
    <t>-480531747</t>
  </si>
  <si>
    <t>700</t>
  </si>
  <si>
    <t>materiál.10</t>
  </si>
  <si>
    <t>1771027170</t>
  </si>
  <si>
    <t>701</t>
  </si>
  <si>
    <t>materiál.11</t>
  </si>
  <si>
    <t>-1299399675</t>
  </si>
  <si>
    <t>702</t>
  </si>
  <si>
    <t>materiál.12</t>
  </si>
  <si>
    <t>-1010809196</t>
  </si>
  <si>
    <t>703</t>
  </si>
  <si>
    <t>materiál.13</t>
  </si>
  <si>
    <t>-310916835</t>
  </si>
  <si>
    <t>704</t>
  </si>
  <si>
    <t>materiál.14</t>
  </si>
  <si>
    <t>N2XH-J  4 x 16</t>
  </si>
  <si>
    <t>-1806284917</t>
  </si>
  <si>
    <t>705</t>
  </si>
  <si>
    <t>materiál.15</t>
  </si>
  <si>
    <t>pre 16  Cu</t>
  </si>
  <si>
    <t>1464793292</t>
  </si>
  <si>
    <t>706</t>
  </si>
  <si>
    <t>materiál.16</t>
  </si>
  <si>
    <t>-1813624368</t>
  </si>
  <si>
    <t>707</t>
  </si>
  <si>
    <t>materiál.17</t>
  </si>
  <si>
    <t>320669126</t>
  </si>
  <si>
    <t>708</t>
  </si>
  <si>
    <t>materiál.18</t>
  </si>
  <si>
    <t>1767512142</t>
  </si>
  <si>
    <t>709</t>
  </si>
  <si>
    <t>materiál.19</t>
  </si>
  <si>
    <t>933671320</t>
  </si>
  <si>
    <t>710</t>
  </si>
  <si>
    <t>materiál.20</t>
  </si>
  <si>
    <t>šporáková prípojka 3425A-0344B</t>
  </si>
  <si>
    <t>1181715426</t>
  </si>
  <si>
    <t>711</t>
  </si>
  <si>
    <t>materiál.21</t>
  </si>
  <si>
    <t>jednozásuvka  5518A- A2357, 16A/230V  IP20</t>
  </si>
  <si>
    <t>1822916560</t>
  </si>
  <si>
    <t>712</t>
  </si>
  <si>
    <t>materiál.22</t>
  </si>
  <si>
    <t>spínač č.1    IP44 pod om.</t>
  </si>
  <si>
    <t>1636881266</t>
  </si>
  <si>
    <t>713</t>
  </si>
  <si>
    <t>materiál.23</t>
  </si>
  <si>
    <t>spínač č.6    IP44 pod om.</t>
  </si>
  <si>
    <t>-1059130684</t>
  </si>
  <si>
    <t>714</t>
  </si>
  <si>
    <t>materiál.24</t>
  </si>
  <si>
    <t>zásuvka   16A/230V  IP44  p.o.</t>
  </si>
  <si>
    <t>965240691</t>
  </si>
  <si>
    <t>715</t>
  </si>
  <si>
    <t>materiál.25</t>
  </si>
  <si>
    <t>dvojrámik</t>
  </si>
  <si>
    <t>-1694821536</t>
  </si>
  <si>
    <t>716</t>
  </si>
  <si>
    <t>materiál.26</t>
  </si>
  <si>
    <t>typ Bernard vč.pásky</t>
  </si>
  <si>
    <t>-2115372996</t>
  </si>
  <si>
    <t>717</t>
  </si>
  <si>
    <t>materiál.27</t>
  </si>
  <si>
    <t>145610047</t>
  </si>
  <si>
    <t>718</t>
  </si>
  <si>
    <t>ponuka</t>
  </si>
  <si>
    <t>Skriňa plastová   3x18 modulov  pod omietku</t>
  </si>
  <si>
    <t>341175070</t>
  </si>
  <si>
    <t>719</t>
  </si>
  <si>
    <t>ponuka.1</t>
  </si>
  <si>
    <t>Vypínač     63A/3</t>
  </si>
  <si>
    <t>-1233033200</t>
  </si>
  <si>
    <t>720</t>
  </si>
  <si>
    <t>ponuka.2</t>
  </si>
  <si>
    <t>Prep.ochrana Saltek FLP 275 V/3   B+C</t>
  </si>
  <si>
    <t>1308082223</t>
  </si>
  <si>
    <t>721</t>
  </si>
  <si>
    <t>ponuka.3</t>
  </si>
  <si>
    <t>istič  LPN  B16/3</t>
  </si>
  <si>
    <t>326928723</t>
  </si>
  <si>
    <t>722</t>
  </si>
  <si>
    <t>ponuka.4</t>
  </si>
  <si>
    <t>istič  LPN  B16/1</t>
  </si>
  <si>
    <t>-1108552704</t>
  </si>
  <si>
    <t>723</t>
  </si>
  <si>
    <t>ponuka.5</t>
  </si>
  <si>
    <t>istič  LPN  B10/1</t>
  </si>
  <si>
    <t>1725535176</t>
  </si>
  <si>
    <t>724</t>
  </si>
  <si>
    <t>ponuka.6</t>
  </si>
  <si>
    <t>OFI 25/4p/0.03 prúdový chránič</t>
  </si>
  <si>
    <t>714792191</t>
  </si>
  <si>
    <t>725</t>
  </si>
  <si>
    <t>ponuka.7</t>
  </si>
  <si>
    <t>Prípojnica N+PE</t>
  </si>
  <si>
    <t>724129793</t>
  </si>
  <si>
    <t>726</t>
  </si>
  <si>
    <t>ponuka.8</t>
  </si>
  <si>
    <t>Svorka ochranného pospojovania</t>
  </si>
  <si>
    <t>540651617</t>
  </si>
  <si>
    <t>727</t>
  </si>
  <si>
    <t>ponuka.9</t>
  </si>
  <si>
    <t>Obal na výkresy</t>
  </si>
  <si>
    <t>-1970729833</t>
  </si>
  <si>
    <t>728</t>
  </si>
  <si>
    <t>ponuka.10</t>
  </si>
  <si>
    <t>Označovací štítok</t>
  </si>
  <si>
    <t>-1849355159</t>
  </si>
  <si>
    <t>729</t>
  </si>
  <si>
    <t>ponuka.11</t>
  </si>
  <si>
    <t>Svorka rad. 2,5mm2,</t>
  </si>
  <si>
    <t>-479493699</t>
  </si>
  <si>
    <t>730</t>
  </si>
  <si>
    <t>ponuka.12</t>
  </si>
  <si>
    <t>Svorka rad. 16mm2,</t>
  </si>
  <si>
    <t>-2088928477</t>
  </si>
  <si>
    <t>731</t>
  </si>
  <si>
    <t>974082212</t>
  </si>
  <si>
    <t>Ryha v omietke do š.50mm</t>
  </si>
  <si>
    <t>1077835370</t>
  </si>
  <si>
    <t>732</t>
  </si>
  <si>
    <t>974031387</t>
  </si>
  <si>
    <t>Vysekanie kapsy 30x30x20cm/18dm3/ tehla</t>
  </si>
  <si>
    <t>1075109049</t>
  </si>
  <si>
    <t>733</t>
  </si>
  <si>
    <t>973031616</t>
  </si>
  <si>
    <t>Vysekanie kapsy pre krabice 100x100x50mm   tehla</t>
  </si>
  <si>
    <t>2069568077</t>
  </si>
  <si>
    <t>734</t>
  </si>
  <si>
    <t>460 01-0024</t>
  </si>
  <si>
    <t>VYTÝČENIE TRASY KABLOVÉHO VEDENIA v zastavanom priestore</t>
  </si>
  <si>
    <t>km</t>
  </si>
  <si>
    <t>-177535055</t>
  </si>
  <si>
    <t>735</t>
  </si>
  <si>
    <t>460 20-0164</t>
  </si>
  <si>
    <t>HĹBENIE KÁBLOVEJ RYHY 35/ 80 cm, zemina tr.4</t>
  </si>
  <si>
    <t>1286901909</t>
  </si>
  <si>
    <t>736</t>
  </si>
  <si>
    <t>460 42-0371</t>
  </si>
  <si>
    <t>ZRIAD.KAB.LOŽKA Z PIESKU 10CM SO ZAKRYT. tehlami v smere kab.na š.35 cm</t>
  </si>
  <si>
    <t>-783065791</t>
  </si>
  <si>
    <t>737</t>
  </si>
  <si>
    <t>460 49-0012</t>
  </si>
  <si>
    <t>FÓLIA VÝSTRAŽNÁ Z PVC šírka 33 cm</t>
  </si>
  <si>
    <t>-437107171</t>
  </si>
  <si>
    <t>738</t>
  </si>
  <si>
    <t>460 56-0164</t>
  </si>
  <si>
    <t>ZÁSYP KÁBLOVEJ RYHY 35/ 80 cm, zemina tr.4</t>
  </si>
  <si>
    <t>1510827965</t>
  </si>
  <si>
    <t>739</t>
  </si>
  <si>
    <t>materiál.28</t>
  </si>
  <si>
    <t>piesok</t>
  </si>
  <si>
    <t>1672095008</t>
  </si>
  <si>
    <t>740</t>
  </si>
  <si>
    <t>materiál.29</t>
  </si>
  <si>
    <t>tehly</t>
  </si>
  <si>
    <t>-747409787</t>
  </si>
  <si>
    <t>741</t>
  </si>
  <si>
    <t>973031616.1</t>
  </si>
  <si>
    <t>746355933</t>
  </si>
  <si>
    <t>331</t>
  </si>
  <si>
    <t>430112201</t>
  </si>
  <si>
    <t>Montáž a dodávka oceľovej konštrukcie schodiska  vrátane základného náteru</t>
  </si>
  <si>
    <t>246</t>
  </si>
  <si>
    <t>301</t>
  </si>
  <si>
    <t>622481121</t>
  </si>
  <si>
    <t>Montáž a dodávka plot z ťahokovu</t>
  </si>
  <si>
    <t>248</t>
  </si>
  <si>
    <t>283</t>
  </si>
  <si>
    <t>6224811211</t>
  </si>
  <si>
    <t>Montáž a dodávka zábradlie int.</t>
  </si>
  <si>
    <t>250</t>
  </si>
  <si>
    <t>356</t>
  </si>
  <si>
    <t>622481121r</t>
  </si>
  <si>
    <t>Montáž a dodávka branicka z ťahokovu</t>
  </si>
  <si>
    <t>252</t>
  </si>
  <si>
    <t>341</t>
  </si>
  <si>
    <t>767911130</t>
  </si>
  <si>
    <t>Montáž oplotenia strojového pletiva, s výškou do 1,6 do 2,0 m</t>
  </si>
  <si>
    <t>254</t>
  </si>
  <si>
    <t>342</t>
  </si>
  <si>
    <t>5535855106</t>
  </si>
  <si>
    <t>Pletivo FLUIDEX 522 PRO (zelený), výška 180cm</t>
  </si>
  <si>
    <t>256</t>
  </si>
  <si>
    <t>345</t>
  </si>
  <si>
    <t>338171121</t>
  </si>
  <si>
    <t>Osadenie stĺpika oceľového plotového do výšky 2.60m zaliatim cem.mal.</t>
  </si>
  <si>
    <t>346</t>
  </si>
  <si>
    <t>5535850006</t>
  </si>
  <si>
    <t>Stĺpik AXYLE.výška:2,50 m, pre osadenie do betónových pätiek</t>
  </si>
  <si>
    <t>260</t>
  </si>
  <si>
    <t>349</t>
  </si>
  <si>
    <t>767916340</t>
  </si>
  <si>
    <t>Montáž oplotenia panelového, poplastovaného na pozinkovanej oceli na stĺpiky, výšky do 1,8 m</t>
  </si>
  <si>
    <t>350</t>
  </si>
  <si>
    <t>5535850014</t>
  </si>
  <si>
    <t>Panel XYLIO R, výška:1,80 m</t>
  </si>
  <si>
    <t>351</t>
  </si>
  <si>
    <t>5535850028</t>
  </si>
  <si>
    <t>Príslušenstvo XYLIO R 4, úchyt na stenu, múr - PRIAMY</t>
  </si>
  <si>
    <t>352</t>
  </si>
  <si>
    <t>5535850030</t>
  </si>
  <si>
    <t>Príslušenstvo XYLIO R 6, manžeta na prichytenie na múr</t>
  </si>
  <si>
    <t>357</t>
  </si>
  <si>
    <t>767916340r</t>
  </si>
  <si>
    <t>Montáž a dodávka podhrabovej dosky</t>
  </si>
  <si>
    <t>353</t>
  </si>
  <si>
    <t>767920010</t>
  </si>
  <si>
    <t>Montáž vrát a vrátok k panelovému oploteniu osadzovaných na stĺpiky oceľové, s plochou jednotlivo do 2 m2</t>
  </si>
  <si>
    <t>354</t>
  </si>
  <si>
    <t>5535850055</t>
  </si>
  <si>
    <t>Brána ELIXIR jednokrídlová, výška:1,8 m,šírka 1m</t>
  </si>
  <si>
    <t>355</t>
  </si>
  <si>
    <t>5535850056</t>
  </si>
  <si>
    <t>Doplnky k bráne jednokrídlovej ELIXIR®,PERO, 1bal-6 ks</t>
  </si>
  <si>
    <t>347</t>
  </si>
  <si>
    <t>767920110</t>
  </si>
  <si>
    <t>Montáž vrát a vrátok k oploteniu osadzovaných na stĺpiky murované alebo betónované, do 2 m2</t>
  </si>
  <si>
    <t>348</t>
  </si>
  <si>
    <t>5534461000</t>
  </si>
  <si>
    <t>Vráta oceľové 11 240x210</t>
  </si>
  <si>
    <t>625</t>
  </si>
  <si>
    <t>Pol65</t>
  </si>
  <si>
    <t>Montáž ostatných atypických kovových stavebných doplnkových konštrukcií nad 5 do 10 kg</t>
  </si>
  <si>
    <t>-1624181264</t>
  </si>
  <si>
    <t>626</t>
  </si>
  <si>
    <t>Pol66</t>
  </si>
  <si>
    <t>Doplnkové kovové konštrukcie</t>
  </si>
  <si>
    <t>1404714088</t>
  </si>
  <si>
    <t>304</t>
  </si>
  <si>
    <t>771411004</t>
  </si>
  <si>
    <t xml:space="preserve">Montáž soklíkov z obkladačiek  </t>
  </si>
  <si>
    <t>284</t>
  </si>
  <si>
    <t>305</t>
  </si>
  <si>
    <t>771541215</t>
  </si>
  <si>
    <t xml:space="preserve">Montáž podláh z obkladačiek kladených do tmelu flexibil. mrazuvzdorného </t>
  </si>
  <si>
    <t>286</t>
  </si>
  <si>
    <t>306</t>
  </si>
  <si>
    <t>5978651530</t>
  </si>
  <si>
    <t>Keramicka dlažba hr.10mm "odhad</t>
  </si>
  <si>
    <t>288</t>
  </si>
  <si>
    <t>307</t>
  </si>
  <si>
    <t>998771102</t>
  </si>
  <si>
    <t>Presun hmôt pre podlahy z dlaždíc v objektoch výšky nad 6 do 12 m</t>
  </si>
  <si>
    <t>290</t>
  </si>
  <si>
    <t>308</t>
  </si>
  <si>
    <t>776220116</t>
  </si>
  <si>
    <t>Lepenie povlakových podláh  PVC linoleum na schodiskových stupňoch na stupnice rovné</t>
  </si>
  <si>
    <t>292</t>
  </si>
  <si>
    <t>309</t>
  </si>
  <si>
    <t>2841291700</t>
  </si>
  <si>
    <t>Linoleum</t>
  </si>
  <si>
    <t>294</t>
  </si>
  <si>
    <t>311</t>
  </si>
  <si>
    <t>776411000</t>
  </si>
  <si>
    <t>Lepenie podlahových soklíkov</t>
  </si>
  <si>
    <t>296</t>
  </si>
  <si>
    <t>312</t>
  </si>
  <si>
    <t>776521230</t>
  </si>
  <si>
    <t>Lepenie povlakových PVC homogennych podláh elektrostaticky vodivých na Cu pásku zo štvorcov</t>
  </si>
  <si>
    <t>298</t>
  </si>
  <si>
    <t>313</t>
  </si>
  <si>
    <t>998776102</t>
  </si>
  <si>
    <t>Presun hmôt pre podlahy povlakové v objektoch výšky nad 6 do 12 m</t>
  </si>
  <si>
    <t>300</t>
  </si>
  <si>
    <t>314</t>
  </si>
  <si>
    <t>781445202</t>
  </si>
  <si>
    <t xml:space="preserve">Montáž obkladov vnútor. stien z obkladačiek kladených do tmelu flexibilného </t>
  </si>
  <si>
    <t>302</t>
  </si>
  <si>
    <t>315</t>
  </si>
  <si>
    <t>5978651230</t>
  </si>
  <si>
    <t>Obklad keramicky "odhad</t>
  </si>
  <si>
    <t>318</t>
  </si>
  <si>
    <t>998781102</t>
  </si>
  <si>
    <t>Presun hmôt pre obklady keramické v objektoch výšky nad 6 do 12 m</t>
  </si>
  <si>
    <t>3</t>
  </si>
  <si>
    <t>494</t>
  </si>
  <si>
    <t>230011025</t>
  </si>
  <si>
    <t>Montáž potrubia z oceľových rúr trieda 11 - 13 D x t 31.8 x 6.3</t>
  </si>
  <si>
    <t>509675387</t>
  </si>
  <si>
    <t>495</t>
  </si>
  <si>
    <t>1449905010</t>
  </si>
  <si>
    <t>Rúra bralenová izolovaná bezšvová 1"</t>
  </si>
  <si>
    <t>-549843517</t>
  </si>
  <si>
    <t>496</t>
  </si>
  <si>
    <t>230220015</t>
  </si>
  <si>
    <t>Výstražná fólia žltej farby uloženie</t>
  </si>
  <si>
    <t>1753667087</t>
  </si>
  <si>
    <t>497</t>
  </si>
  <si>
    <t>551190031</t>
  </si>
  <si>
    <t>Žltá výstražná fólia</t>
  </si>
  <si>
    <t>1688233954</t>
  </si>
  <si>
    <t>498</t>
  </si>
  <si>
    <t>230230016</t>
  </si>
  <si>
    <t>1265056391</t>
  </si>
  <si>
    <t>499</t>
  </si>
  <si>
    <t>230230121</t>
  </si>
  <si>
    <t>Príprava na tlakovú skúšku vzduchom a vodou do 0,6 MPa</t>
  </si>
  <si>
    <t>-1633009485</t>
  </si>
  <si>
    <t>500</t>
  </si>
  <si>
    <t>723160205</t>
  </si>
  <si>
    <t>Prípojka k plynomeru spojená na závit bez obchádzky G 5/4</t>
  </si>
  <si>
    <t>1872608008</t>
  </si>
  <si>
    <t>501</t>
  </si>
  <si>
    <t>723160335</t>
  </si>
  <si>
    <t>Prípojka k plynomeru zvarená, rozpierka prípojky do G 5/4</t>
  </si>
  <si>
    <t>-2127219811</t>
  </si>
  <si>
    <t>502</t>
  </si>
  <si>
    <t>723234101</t>
  </si>
  <si>
    <t>Montáž plynomernej skrinky</t>
  </si>
  <si>
    <t>-295780015</t>
  </si>
  <si>
    <t>503</t>
  </si>
  <si>
    <t>4224351000.1.1</t>
  </si>
  <si>
    <t>Skrinka plastová pre MaR plynu S 300 DC + stojan</t>
  </si>
  <si>
    <t>6331486</t>
  </si>
  <si>
    <t>504</t>
  </si>
  <si>
    <t>723239104</t>
  </si>
  <si>
    <t>Montáž armatúry závitovej s dvoma závitmi, kohútik priamy,solenoidový ventil G 5/4</t>
  </si>
  <si>
    <t>190345391</t>
  </si>
  <si>
    <t>505</t>
  </si>
  <si>
    <t>5518000031</t>
  </si>
  <si>
    <t>Guľový uzáver plyn, 5/4"</t>
  </si>
  <si>
    <t>-118552927</t>
  </si>
  <si>
    <t>VP - Práce naviac</t>
  </si>
  <si>
    <t>PN</t>
  </si>
  <si>
    <t>2 - Detské ihrisko</t>
  </si>
  <si>
    <t xml:space="preserve">    762 - Montáž a dodávka detského ihriska</t>
  </si>
  <si>
    <t>Pol.1</t>
  </si>
  <si>
    <t>PLS 6m-T1 / PLAYSYSTEM 6m -T1</t>
  </si>
  <si>
    <t>85333373</t>
  </si>
  <si>
    <t>Pol.2</t>
  </si>
  <si>
    <t>PB105 / Vahadlová hojdačka</t>
  </si>
  <si>
    <t>-92475364</t>
  </si>
  <si>
    <t>Pol.3</t>
  </si>
  <si>
    <t>PS201 / Pieskovisko so sedením , 3m x 3m</t>
  </si>
  <si>
    <t>-2146139617</t>
  </si>
  <si>
    <t>Pol.4</t>
  </si>
  <si>
    <t>P105 / Dvojpružina kôň</t>
  </si>
  <si>
    <t>-2077517610</t>
  </si>
  <si>
    <t>5</t>
  </si>
  <si>
    <t>Pol.5</t>
  </si>
  <si>
    <t>P102 / Pružinová hojdačka motorka</t>
  </si>
  <si>
    <t>-1732918527</t>
  </si>
  <si>
    <t>Pol.6</t>
  </si>
  <si>
    <t>P101 / Pružinová hojdačka kôň</t>
  </si>
  <si>
    <t>1058957896</t>
  </si>
  <si>
    <t>Pol.7</t>
  </si>
  <si>
    <t>D101 / Domček s kresliacou tabuľou</t>
  </si>
  <si>
    <t>-76048065</t>
  </si>
  <si>
    <t>Pol.8</t>
  </si>
  <si>
    <t>PS401-N /Nerezová lavička s operadlom</t>
  </si>
  <si>
    <t>1133893077</t>
  </si>
  <si>
    <t>9</t>
  </si>
  <si>
    <t>Pol.9</t>
  </si>
  <si>
    <t>Gum. dlažba,1x1m x 4cm (hr) (VP</t>
  </si>
  <si>
    <t>-521448203</t>
  </si>
  <si>
    <t>10</t>
  </si>
  <si>
    <t>Pol.91</t>
  </si>
  <si>
    <t>Doprava a dovoz mechanizmov</t>
  </si>
  <si>
    <t>796566651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</si>
</sst>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88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horizontal="left" vertical="center"/>
    </xf>
    <xf numFmtId="0" fontId="13" fillId="2" borderId="0" xfId="1" applyFont="1" applyFill="1" applyAlignment="1" applyProtection="1">
      <alignment vertical="center"/>
    </xf>
    <xf numFmtId="0" fontId="0" fillId="2" borderId="0" xfId="0" applyFill="1"/>
    <xf numFmtId="0" fontId="10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6" fillId="0" borderId="0" xfId="0" applyFont="1" applyAlignment="1">
      <alignment horizontal="left" vertical="center"/>
    </xf>
    <xf numFmtId="0" fontId="0" fillId="0" borderId="0" xfId="0" applyBorder="1"/>
    <xf numFmtId="0" fontId="17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center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/>
    <xf numFmtId="0" fontId="19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0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2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22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6" borderId="9" xfId="0" applyFont="1" applyFill="1" applyBorder="1" applyAlignment="1">
      <alignment vertical="center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4" fontId="24" fillId="0" borderId="14" xfId="0" applyNumberFormat="1" applyFont="1" applyBorder="1" applyAlignment="1">
      <alignment vertical="center"/>
    </xf>
    <xf numFmtId="4" fontId="24" fillId="0" borderId="0" xfId="0" applyNumberFormat="1" applyFont="1" applyBorder="1" applyAlignment="1">
      <alignment vertical="center"/>
    </xf>
    <xf numFmtId="166" fontId="24" fillId="0" borderId="0" xfId="0" applyNumberFormat="1" applyFont="1" applyBorder="1" applyAlignment="1">
      <alignment vertical="center"/>
    </xf>
    <xf numFmtId="4" fontId="24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166" fontId="30" fillId="0" borderId="0" xfId="0" applyNumberFormat="1" applyFont="1" applyBorder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" fontId="30" fillId="0" borderId="16" xfId="0" applyNumberFormat="1" applyFont="1" applyBorder="1" applyAlignment="1">
      <alignment vertical="center"/>
    </xf>
    <xf numFmtId="4" fontId="30" fillId="0" borderId="17" xfId="0" applyNumberFormat="1" applyFont="1" applyBorder="1" applyAlignment="1">
      <alignment vertical="center"/>
    </xf>
    <xf numFmtId="166" fontId="30" fillId="0" borderId="17" xfId="0" applyNumberFormat="1" applyFont="1" applyBorder="1" applyAlignment="1">
      <alignment vertical="center"/>
    </xf>
    <xf numFmtId="4" fontId="30" fillId="0" borderId="18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4" fontId="22" fillId="4" borderId="11" xfId="0" applyNumberFormat="1" applyFont="1" applyFill="1" applyBorder="1" applyAlignment="1" applyProtection="1">
      <alignment horizontal="center" vertical="center"/>
      <protection locked="0"/>
    </xf>
    <xf numFmtId="0" fontId="22" fillId="4" borderId="12" xfId="0" applyFont="1" applyFill="1" applyBorder="1" applyAlignment="1" applyProtection="1">
      <alignment horizontal="center" vertical="center"/>
      <protection locked="0"/>
    </xf>
    <xf numFmtId="4" fontId="22" fillId="0" borderId="13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22" fillId="4" borderId="14" xfId="0" applyNumberFormat="1" applyFont="1" applyFill="1" applyBorder="1" applyAlignment="1" applyProtection="1">
      <alignment horizontal="center" vertical="center"/>
      <protection locked="0"/>
    </xf>
    <xf numFmtId="0" fontId="22" fillId="4" borderId="0" xfId="0" applyFont="1" applyFill="1" applyBorder="1" applyAlignment="1" applyProtection="1">
      <alignment horizontal="center" vertical="center"/>
      <protection locked="0"/>
    </xf>
    <xf numFmtId="4" fontId="22" fillId="0" borderId="15" xfId="0" applyNumberFormat="1" applyFont="1" applyBorder="1" applyAlignment="1">
      <alignment vertical="center"/>
    </xf>
    <xf numFmtId="164" fontId="22" fillId="4" borderId="16" xfId="0" applyNumberFormat="1" applyFont="1" applyFill="1" applyBorder="1" applyAlignment="1" applyProtection="1">
      <alignment horizontal="center" vertical="center"/>
      <protection locked="0"/>
    </xf>
    <xf numFmtId="0" fontId="22" fillId="4" borderId="17" xfId="0" applyFont="1" applyFill="1" applyBorder="1" applyAlignment="1" applyProtection="1">
      <alignment horizontal="center" vertical="center"/>
      <protection locked="0"/>
    </xf>
    <xf numFmtId="4" fontId="22" fillId="0" borderId="18" xfId="0" applyNumberFormat="1" applyFont="1" applyBorder="1" applyAlignment="1">
      <alignment vertical="center"/>
    </xf>
    <xf numFmtId="0" fontId="25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vertical="center"/>
    </xf>
    <xf numFmtId="0" fontId="0" fillId="2" borderId="0" xfId="0" applyFill="1" applyProtection="1"/>
    <xf numFmtId="0" fontId="1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7" fillId="0" borderId="25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22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22" fillId="0" borderId="18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3" fillId="0" borderId="12" xfId="0" applyNumberFormat="1" applyFont="1" applyBorder="1" applyAlignment="1"/>
    <xf numFmtId="166" fontId="33" fillId="0" borderId="13" xfId="0" applyNumberFormat="1" applyFont="1" applyBorder="1" applyAlignment="1"/>
    <xf numFmtId="4" fontId="34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67" fontId="8" fillId="0" borderId="0" xfId="0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167" fontId="9" fillId="0" borderId="0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35" fillId="0" borderId="25" xfId="0" applyFont="1" applyBorder="1" applyAlignment="1" applyProtection="1">
      <alignment horizontal="center" vertical="center"/>
      <protection locked="0"/>
    </xf>
    <xf numFmtId="49" fontId="35" fillId="0" borderId="25" xfId="0" applyNumberFormat="1" applyFont="1" applyBorder="1" applyAlignment="1" applyProtection="1">
      <alignment horizontal="left" vertical="center" wrapText="1"/>
      <protection locked="0"/>
    </xf>
    <xf numFmtId="0" fontId="35" fillId="0" borderId="25" xfId="0" applyFont="1" applyBorder="1" applyAlignment="1" applyProtection="1">
      <alignment horizontal="center" vertical="center" wrapText="1"/>
      <protection locked="0"/>
    </xf>
    <xf numFmtId="167" fontId="35" fillId="0" borderId="25" xfId="0" applyNumberFormat="1" applyFont="1" applyBorder="1" applyAlignment="1" applyProtection="1">
      <alignment vertical="center"/>
      <protection locked="0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0" fillId="4" borderId="25" xfId="0" applyFont="1" applyFill="1" applyBorder="1" applyAlignment="1" applyProtection="1">
      <alignment horizontal="center" vertical="center"/>
      <protection locked="0"/>
    </xf>
    <xf numFmtId="49" fontId="0" fillId="4" borderId="25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5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11" fillId="0" borderId="0" xfId="0" applyNumberFormat="1" applyFont="1" applyBorder="1" applyAlignment="1">
      <alignment vertical="center"/>
    </xf>
    <xf numFmtId="4" fontId="20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0" fontId="3" fillId="5" borderId="9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4" fontId="29" fillId="0" borderId="0" xfId="0" applyNumberFormat="1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8" fillId="0" borderId="0" xfId="0" applyFont="1" applyBorder="1" applyAlignment="1">
      <alignment horizontal="left" vertical="center" wrapText="1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>
      <alignment vertical="center"/>
    </xf>
    <xf numFmtId="4" fontId="25" fillId="6" borderId="0" xfId="0" applyNumberFormat="1" applyFont="1" applyFill="1" applyBorder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0" fillId="0" borderId="0" xfId="0"/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left" vertical="center"/>
    </xf>
    <xf numFmtId="4" fontId="25" fillId="0" borderId="0" xfId="0" applyNumberFormat="1" applyFont="1" applyBorder="1" applyAlignment="1">
      <alignment horizontal="right" vertical="center"/>
    </xf>
    <xf numFmtId="4" fontId="25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  <xf numFmtId="4" fontId="20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4" fontId="3" fillId="6" borderId="10" xfId="0" applyNumberFormat="1" applyFont="1" applyFill="1" applyBorder="1" applyAlignment="1">
      <alignment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vertical="center"/>
    </xf>
    <xf numFmtId="4" fontId="31" fillId="0" borderId="0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5" fillId="0" borderId="0" xfId="0" applyNumberFormat="1" applyFont="1" applyBorder="1" applyAlignment="1"/>
    <xf numFmtId="4" fontId="32" fillId="0" borderId="0" xfId="0" applyNumberFormat="1" applyFont="1" applyBorder="1" applyAlignment="1">
      <alignment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4" fontId="6" fillId="0" borderId="0" xfId="0" applyNumberFormat="1" applyFont="1" applyBorder="1" applyAlignment="1" applyProtection="1">
      <alignment vertical="center"/>
      <protection locked="0"/>
    </xf>
    <xf numFmtId="0" fontId="2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0" fillId="0" borderId="25" xfId="0" applyFont="1" applyBorder="1" applyAlignment="1" applyProtection="1">
      <alignment horizontal="left" vertical="center" wrapText="1"/>
      <protection locked="0"/>
    </xf>
    <xf numFmtId="4" fontId="0" fillId="4" borderId="25" xfId="0" applyNumberFormat="1" applyFont="1" applyFill="1" applyBorder="1" applyAlignment="1" applyProtection="1">
      <alignment vertical="center"/>
      <protection locked="0"/>
    </xf>
    <xf numFmtId="4" fontId="0" fillId="0" borderId="25" xfId="0" applyNumberFormat="1" applyFont="1" applyBorder="1" applyAlignment="1" applyProtection="1">
      <alignment vertical="center"/>
      <protection locked="0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35" fillId="0" borderId="25" xfId="0" applyFont="1" applyBorder="1" applyAlignment="1" applyProtection="1">
      <alignment horizontal="left" vertical="center" wrapText="1"/>
      <protection locked="0"/>
    </xf>
    <xf numFmtId="4" fontId="35" fillId="4" borderId="25" xfId="0" applyNumberFormat="1" applyFont="1" applyFill="1" applyBorder="1" applyAlignment="1" applyProtection="1">
      <alignment vertical="center"/>
      <protection locked="0"/>
    </xf>
    <xf numFmtId="4" fontId="35" fillId="0" borderId="25" xfId="0" applyNumberFormat="1" applyFont="1" applyBorder="1" applyAlignment="1" applyProtection="1">
      <alignment vertical="center"/>
      <protection locked="0"/>
    </xf>
    <xf numFmtId="0" fontId="0" fillId="4" borderId="25" xfId="0" applyFont="1" applyFill="1" applyBorder="1" applyAlignment="1" applyProtection="1">
      <alignment horizontal="left" vertical="center" wrapText="1"/>
      <protection locked="0"/>
    </xf>
    <xf numFmtId="4" fontId="0" fillId="0" borderId="25" xfId="0" applyNumberFormat="1" applyFont="1" applyBorder="1" applyAlignment="1">
      <alignment vertical="center"/>
    </xf>
    <xf numFmtId="4" fontId="6" fillId="0" borderId="23" xfId="0" applyNumberFormat="1" applyFont="1" applyBorder="1" applyAlignment="1"/>
    <xf numFmtId="4" fontId="6" fillId="0" borderId="23" xfId="0" applyNumberFormat="1" applyFont="1" applyBorder="1" applyAlignment="1">
      <alignment vertical="center"/>
    </xf>
    <xf numFmtId="4" fontId="5" fillId="0" borderId="12" xfId="0" applyNumberFormat="1" applyFont="1" applyBorder="1" applyAlignment="1"/>
    <xf numFmtId="4" fontId="5" fillId="0" borderId="12" xfId="0" applyNumberFormat="1" applyFont="1" applyBorder="1" applyAlignment="1">
      <alignment vertical="center"/>
    </xf>
    <xf numFmtId="4" fontId="6" fillId="0" borderId="17" xfId="0" applyNumberFormat="1" applyFont="1" applyBorder="1" applyAlignment="1"/>
    <xf numFmtId="4" fontId="6" fillId="0" borderId="17" xfId="0" applyNumberFormat="1" applyFont="1" applyBorder="1" applyAlignment="1">
      <alignment vertical="center"/>
    </xf>
    <xf numFmtId="4" fontId="5" fillId="0" borderId="23" xfId="0" applyNumberFormat="1" applyFont="1" applyBorder="1" applyAlignment="1"/>
    <xf numFmtId="4" fontId="5" fillId="0" borderId="23" xfId="0" applyNumberFormat="1" applyFont="1" applyBorder="1" applyAlignment="1">
      <alignment vertical="center"/>
    </xf>
    <xf numFmtId="0" fontId="13" fillId="2" borderId="0" xfId="1" applyFont="1" applyFill="1" applyAlignment="1" applyProtection="1">
      <alignment horizontal="center" vertical="center"/>
    </xf>
    <xf numFmtId="4" fontId="25" fillId="0" borderId="12" xfId="0" applyNumberFormat="1" applyFont="1" applyBorder="1" applyAlignment="1"/>
    <xf numFmtId="4" fontId="3" fillId="0" borderId="12" xfId="0" applyNumberFormat="1" applyFont="1" applyBorder="1" applyAlignment="1">
      <alignment vertical="center"/>
    </xf>
    <xf numFmtId="14" fontId="2" fillId="4" borderId="0" xfId="0" applyNumberFormat="1" applyFont="1" applyFill="1" applyBorder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98"/>
  <sheetViews>
    <sheetView showGridLines="0" workbookViewId="0">
      <pane ySplit="1" topLeftCell="A2" activePane="bottomLeft" state="frozen"/>
      <selection pane="bottomLeft" activeCell="AI22" sqref="AI22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2" t="s">
        <v>0</v>
      </c>
      <c r="B1" s="13"/>
      <c r="C1" s="13"/>
      <c r="D1" s="14" t="s">
        <v>1</v>
      </c>
      <c r="E1" s="13"/>
      <c r="F1" s="13"/>
      <c r="G1" s="13"/>
      <c r="H1" s="13"/>
      <c r="I1" s="13"/>
      <c r="J1" s="13"/>
      <c r="K1" s="15" t="s">
        <v>2</v>
      </c>
      <c r="L1" s="15"/>
      <c r="M1" s="15"/>
      <c r="N1" s="15"/>
      <c r="O1" s="15"/>
      <c r="P1" s="15"/>
      <c r="Q1" s="15"/>
      <c r="R1" s="15"/>
      <c r="S1" s="15"/>
      <c r="T1" s="13"/>
      <c r="U1" s="13"/>
      <c r="V1" s="13"/>
      <c r="W1" s="15" t="s">
        <v>3</v>
      </c>
      <c r="X1" s="15"/>
      <c r="Y1" s="15"/>
      <c r="Z1" s="15"/>
      <c r="AA1" s="15"/>
      <c r="AB1" s="15"/>
      <c r="AC1" s="15"/>
      <c r="AD1" s="15"/>
      <c r="AE1" s="15"/>
      <c r="AF1" s="15"/>
      <c r="AG1" s="13"/>
      <c r="AH1" s="13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7" t="s">
        <v>4</v>
      </c>
      <c r="BB1" s="17" t="s">
        <v>5</v>
      </c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T1" s="18" t="s">
        <v>6</v>
      </c>
      <c r="BU1" s="18" t="s">
        <v>6</v>
      </c>
    </row>
    <row r="2" spans="1:73" ht="36.950000000000003" customHeight="1">
      <c r="C2" s="194" t="s">
        <v>7</v>
      </c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195"/>
      <c r="AO2" s="195"/>
      <c r="AP2" s="195"/>
      <c r="AR2" s="233" t="s">
        <v>8</v>
      </c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S2" s="20" t="s">
        <v>9</v>
      </c>
      <c r="BT2" s="20" t="s">
        <v>10</v>
      </c>
    </row>
    <row r="3" spans="1:73" ht="6.95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3"/>
      <c r="BS3" s="20" t="s">
        <v>9</v>
      </c>
      <c r="BT3" s="20" t="s">
        <v>10</v>
      </c>
    </row>
    <row r="4" spans="1:73" ht="36.950000000000003" customHeight="1">
      <c r="B4" s="24"/>
      <c r="C4" s="196" t="s">
        <v>11</v>
      </c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  <c r="AE4" s="197"/>
      <c r="AF4" s="197"/>
      <c r="AG4" s="197"/>
      <c r="AH4" s="197"/>
      <c r="AI4" s="197"/>
      <c r="AJ4" s="197"/>
      <c r="AK4" s="197"/>
      <c r="AL4" s="197"/>
      <c r="AM4" s="197"/>
      <c r="AN4" s="197"/>
      <c r="AO4" s="197"/>
      <c r="AP4" s="197"/>
      <c r="AQ4" s="25"/>
      <c r="AS4" s="19" t="s">
        <v>12</v>
      </c>
      <c r="BE4" s="26" t="s">
        <v>13</v>
      </c>
      <c r="BS4" s="20" t="s">
        <v>14</v>
      </c>
    </row>
    <row r="5" spans="1:73" ht="14.45" customHeight="1">
      <c r="B5" s="24"/>
      <c r="C5" s="27"/>
      <c r="D5" s="28" t="s">
        <v>15</v>
      </c>
      <c r="E5" s="27"/>
      <c r="F5" s="27"/>
      <c r="G5" s="27"/>
      <c r="H5" s="27"/>
      <c r="I5" s="27"/>
      <c r="J5" s="27"/>
      <c r="K5" s="200" t="s">
        <v>16</v>
      </c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7"/>
      <c r="AQ5" s="25"/>
      <c r="BE5" s="198" t="s">
        <v>17</v>
      </c>
      <c r="BS5" s="20" t="s">
        <v>9</v>
      </c>
    </row>
    <row r="6" spans="1:73" ht="36.950000000000003" customHeight="1">
      <c r="B6" s="24"/>
      <c r="C6" s="27"/>
      <c r="D6" s="30" t="s">
        <v>18</v>
      </c>
      <c r="E6" s="27"/>
      <c r="F6" s="27"/>
      <c r="G6" s="27"/>
      <c r="H6" s="27"/>
      <c r="I6" s="27"/>
      <c r="J6" s="27"/>
      <c r="K6" s="202" t="s">
        <v>19</v>
      </c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P6" s="27"/>
      <c r="AQ6" s="25"/>
      <c r="BE6" s="199"/>
      <c r="BS6" s="20" t="s">
        <v>9</v>
      </c>
    </row>
    <row r="7" spans="1:73" ht="14.45" customHeight="1">
      <c r="B7" s="24"/>
      <c r="C7" s="27"/>
      <c r="D7" s="31" t="s">
        <v>20</v>
      </c>
      <c r="E7" s="27"/>
      <c r="F7" s="27"/>
      <c r="G7" s="27"/>
      <c r="H7" s="27"/>
      <c r="I7" s="27"/>
      <c r="J7" s="27"/>
      <c r="K7" s="29" t="s">
        <v>5</v>
      </c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31" t="s">
        <v>21</v>
      </c>
      <c r="AL7" s="27"/>
      <c r="AM7" s="27"/>
      <c r="AN7" s="29" t="s">
        <v>5</v>
      </c>
      <c r="AO7" s="27"/>
      <c r="AP7" s="27"/>
      <c r="AQ7" s="25"/>
      <c r="BE7" s="199"/>
      <c r="BS7" s="20" t="s">
        <v>9</v>
      </c>
    </row>
    <row r="8" spans="1:73" ht="14.45" customHeight="1">
      <c r="B8" s="24"/>
      <c r="C8" s="27"/>
      <c r="D8" s="31" t="s">
        <v>22</v>
      </c>
      <c r="E8" s="27"/>
      <c r="F8" s="27"/>
      <c r="G8" s="27"/>
      <c r="H8" s="27"/>
      <c r="I8" s="27"/>
      <c r="J8" s="27"/>
      <c r="K8" s="29" t="s">
        <v>23</v>
      </c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31" t="s">
        <v>24</v>
      </c>
      <c r="AL8" s="27"/>
      <c r="AM8" s="27"/>
      <c r="AN8" s="287">
        <v>43728</v>
      </c>
      <c r="AO8" s="27"/>
      <c r="AP8" s="27"/>
      <c r="AQ8" s="25"/>
      <c r="BE8" s="199"/>
      <c r="BS8" s="20" t="s">
        <v>9</v>
      </c>
    </row>
    <row r="9" spans="1:73" ht="14.45" customHeight="1">
      <c r="B9" s="24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5"/>
      <c r="BE9" s="199"/>
      <c r="BS9" s="20" t="s">
        <v>9</v>
      </c>
    </row>
    <row r="10" spans="1:73" ht="14.45" customHeight="1">
      <c r="B10" s="24"/>
      <c r="C10" s="27"/>
      <c r="D10" s="31" t="s">
        <v>25</v>
      </c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31" t="s">
        <v>26</v>
      </c>
      <c r="AL10" s="27"/>
      <c r="AM10" s="27"/>
      <c r="AN10" s="29" t="s">
        <v>5</v>
      </c>
      <c r="AO10" s="27"/>
      <c r="AP10" s="27"/>
      <c r="AQ10" s="25"/>
      <c r="BE10" s="199"/>
      <c r="BS10" s="20" t="s">
        <v>9</v>
      </c>
    </row>
    <row r="11" spans="1:73" ht="18.399999999999999" customHeight="1">
      <c r="B11" s="24"/>
      <c r="C11" s="27"/>
      <c r="D11" s="27"/>
      <c r="E11" s="29" t="s">
        <v>23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31" t="s">
        <v>27</v>
      </c>
      <c r="AL11" s="27"/>
      <c r="AM11" s="27"/>
      <c r="AN11" s="29" t="s">
        <v>5</v>
      </c>
      <c r="AO11" s="27"/>
      <c r="AP11" s="27"/>
      <c r="AQ11" s="25"/>
      <c r="BE11" s="199"/>
      <c r="BS11" s="20" t="s">
        <v>9</v>
      </c>
    </row>
    <row r="12" spans="1:73" ht="6.95" customHeight="1">
      <c r="B12" s="24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5"/>
      <c r="BE12" s="199"/>
      <c r="BS12" s="20" t="s">
        <v>9</v>
      </c>
    </row>
    <row r="13" spans="1:73" ht="14.45" customHeight="1">
      <c r="B13" s="24"/>
      <c r="C13" s="27"/>
      <c r="D13" s="31" t="s">
        <v>28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31" t="s">
        <v>26</v>
      </c>
      <c r="AL13" s="27"/>
      <c r="AM13" s="27"/>
      <c r="AN13" s="32" t="s">
        <v>29</v>
      </c>
      <c r="AO13" s="27"/>
      <c r="AP13" s="27"/>
      <c r="AQ13" s="25"/>
      <c r="BE13" s="199"/>
      <c r="BS13" s="20" t="s">
        <v>9</v>
      </c>
    </row>
    <row r="14" spans="1:73" ht="15">
      <c r="B14" s="24"/>
      <c r="C14" s="27"/>
      <c r="D14" s="27"/>
      <c r="E14" s="203" t="s">
        <v>29</v>
      </c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31" t="s">
        <v>27</v>
      </c>
      <c r="AL14" s="27"/>
      <c r="AM14" s="27"/>
      <c r="AN14" s="32" t="s">
        <v>29</v>
      </c>
      <c r="AO14" s="27"/>
      <c r="AP14" s="27"/>
      <c r="AQ14" s="25"/>
      <c r="BE14" s="199"/>
      <c r="BS14" s="20" t="s">
        <v>9</v>
      </c>
    </row>
    <row r="15" spans="1:73" ht="6.95" customHeight="1">
      <c r="B15" s="24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5"/>
      <c r="BE15" s="199"/>
      <c r="BS15" s="20" t="s">
        <v>6</v>
      </c>
    </row>
    <row r="16" spans="1:73" ht="14.45" customHeight="1">
      <c r="B16" s="24"/>
      <c r="C16" s="27"/>
      <c r="D16" s="31" t="s">
        <v>30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31" t="s">
        <v>26</v>
      </c>
      <c r="AL16" s="27"/>
      <c r="AM16" s="27"/>
      <c r="AN16" s="29" t="s">
        <v>5</v>
      </c>
      <c r="AO16" s="27"/>
      <c r="AP16" s="27"/>
      <c r="AQ16" s="25"/>
      <c r="BE16" s="199"/>
      <c r="BS16" s="20" t="s">
        <v>6</v>
      </c>
    </row>
    <row r="17" spans="2:71" ht="18.399999999999999" customHeight="1">
      <c r="B17" s="24"/>
      <c r="C17" s="27"/>
      <c r="D17" s="27"/>
      <c r="E17" s="29" t="s">
        <v>23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31" t="s">
        <v>27</v>
      </c>
      <c r="AL17" s="27"/>
      <c r="AM17" s="27"/>
      <c r="AN17" s="29" t="s">
        <v>5</v>
      </c>
      <c r="AO17" s="27"/>
      <c r="AP17" s="27"/>
      <c r="AQ17" s="25"/>
      <c r="BE17" s="199"/>
      <c r="BS17" s="20" t="s">
        <v>31</v>
      </c>
    </row>
    <row r="18" spans="2:71" ht="6.95" customHeight="1">
      <c r="B18" s="24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5"/>
      <c r="BE18" s="199"/>
      <c r="BS18" s="20" t="s">
        <v>9</v>
      </c>
    </row>
    <row r="19" spans="2:71" ht="14.45" customHeight="1">
      <c r="B19" s="24"/>
      <c r="C19" s="27"/>
      <c r="D19" s="31" t="s">
        <v>32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31" t="s">
        <v>26</v>
      </c>
      <c r="AL19" s="27"/>
      <c r="AM19" s="27"/>
      <c r="AN19" s="29" t="s">
        <v>5</v>
      </c>
      <c r="AO19" s="27"/>
      <c r="AP19" s="27"/>
      <c r="AQ19" s="25"/>
      <c r="BE19" s="199"/>
      <c r="BS19" s="20" t="s">
        <v>9</v>
      </c>
    </row>
    <row r="20" spans="2:71" ht="18.399999999999999" customHeight="1">
      <c r="B20" s="24"/>
      <c r="C20" s="27"/>
      <c r="D20" s="27"/>
      <c r="E20" s="29" t="s">
        <v>23</v>
      </c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31" t="s">
        <v>27</v>
      </c>
      <c r="AL20" s="27"/>
      <c r="AM20" s="27"/>
      <c r="AN20" s="29" t="s">
        <v>5</v>
      </c>
      <c r="AO20" s="27"/>
      <c r="AP20" s="27"/>
      <c r="AQ20" s="25"/>
      <c r="BE20" s="199"/>
    </row>
    <row r="21" spans="2:71" ht="6.95" customHeight="1">
      <c r="B21" s="24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5"/>
      <c r="BE21" s="199"/>
    </row>
    <row r="22" spans="2:71" ht="15">
      <c r="B22" s="24"/>
      <c r="C22" s="27"/>
      <c r="D22" s="31" t="s">
        <v>33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5"/>
      <c r="BE22" s="199"/>
    </row>
    <row r="23" spans="2:71" ht="16.5" customHeight="1">
      <c r="B23" s="24"/>
      <c r="C23" s="27"/>
      <c r="D23" s="27"/>
      <c r="E23" s="205" t="s">
        <v>5</v>
      </c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  <c r="AO23" s="27"/>
      <c r="AP23" s="27"/>
      <c r="AQ23" s="25"/>
      <c r="BE23" s="199"/>
    </row>
    <row r="24" spans="2:71" ht="6.95" customHeight="1">
      <c r="B24" s="24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5"/>
      <c r="BE24" s="199"/>
    </row>
    <row r="25" spans="2:71" ht="6.95" customHeight="1">
      <c r="B25" s="24"/>
      <c r="C25" s="27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7"/>
      <c r="AQ25" s="25"/>
      <c r="BE25" s="199"/>
    </row>
    <row r="26" spans="2:71" ht="14.45" customHeight="1">
      <c r="B26" s="24"/>
      <c r="C26" s="27"/>
      <c r="D26" s="34" t="s">
        <v>34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06">
        <f>ROUND(AG87,2)</f>
        <v>0</v>
      </c>
      <c r="AL26" s="201"/>
      <c r="AM26" s="201"/>
      <c r="AN26" s="201"/>
      <c r="AO26" s="201"/>
      <c r="AP26" s="27"/>
      <c r="AQ26" s="25"/>
      <c r="BE26" s="199"/>
    </row>
    <row r="27" spans="2:71" ht="14.45" customHeight="1">
      <c r="B27" s="24"/>
      <c r="C27" s="27"/>
      <c r="D27" s="34" t="s">
        <v>35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06">
        <f>ROUND(AG91,2)</f>
        <v>0</v>
      </c>
      <c r="AL27" s="206"/>
      <c r="AM27" s="206"/>
      <c r="AN27" s="206"/>
      <c r="AO27" s="206"/>
      <c r="AP27" s="27"/>
      <c r="AQ27" s="25"/>
      <c r="BE27" s="199"/>
    </row>
    <row r="28" spans="2:71" s="1" customFormat="1" ht="6.95" customHeight="1"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7"/>
      <c r="BE28" s="199"/>
    </row>
    <row r="29" spans="2:71" s="1" customFormat="1" ht="25.9" customHeight="1">
      <c r="B29" s="35"/>
      <c r="C29" s="36"/>
      <c r="D29" s="38" t="s">
        <v>36</v>
      </c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207">
        <f>ROUND(AK26+AK27,2)</f>
        <v>0</v>
      </c>
      <c r="AL29" s="208"/>
      <c r="AM29" s="208"/>
      <c r="AN29" s="208"/>
      <c r="AO29" s="208"/>
      <c r="AP29" s="36"/>
      <c r="AQ29" s="37"/>
      <c r="BE29" s="199"/>
    </row>
    <row r="30" spans="2:71" s="1" customFormat="1" ht="6.95" customHeight="1"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7"/>
      <c r="BE30" s="199"/>
    </row>
    <row r="31" spans="2:71" s="2" customFormat="1" ht="14.45" customHeight="1">
      <c r="B31" s="40"/>
      <c r="C31" s="41"/>
      <c r="D31" s="42" t="s">
        <v>37</v>
      </c>
      <c r="E31" s="41"/>
      <c r="F31" s="42" t="s">
        <v>38</v>
      </c>
      <c r="G31" s="41"/>
      <c r="H31" s="41"/>
      <c r="I31" s="41"/>
      <c r="J31" s="41"/>
      <c r="K31" s="41"/>
      <c r="L31" s="209">
        <v>0</v>
      </c>
      <c r="M31" s="210"/>
      <c r="N31" s="210"/>
      <c r="O31" s="210"/>
      <c r="P31" s="41"/>
      <c r="Q31" s="41"/>
      <c r="R31" s="41"/>
      <c r="S31" s="41"/>
      <c r="T31" s="44" t="s">
        <v>39</v>
      </c>
      <c r="U31" s="41"/>
      <c r="V31" s="41"/>
      <c r="W31" s="211">
        <f>ROUND(AZ87+SUM(CD92:CD96),2)</f>
        <v>0</v>
      </c>
      <c r="X31" s="210"/>
      <c r="Y31" s="210"/>
      <c r="Z31" s="210"/>
      <c r="AA31" s="210"/>
      <c r="AB31" s="210"/>
      <c r="AC31" s="210"/>
      <c r="AD31" s="210"/>
      <c r="AE31" s="210"/>
      <c r="AF31" s="41"/>
      <c r="AG31" s="41"/>
      <c r="AH31" s="41"/>
      <c r="AI31" s="41"/>
      <c r="AJ31" s="41"/>
      <c r="AK31" s="211">
        <f>ROUND(AV87+SUM(BY92:BY96),2)</f>
        <v>0</v>
      </c>
      <c r="AL31" s="210"/>
      <c r="AM31" s="210"/>
      <c r="AN31" s="210"/>
      <c r="AO31" s="210"/>
      <c r="AP31" s="41"/>
      <c r="AQ31" s="45"/>
      <c r="BE31" s="199"/>
    </row>
    <row r="32" spans="2:71" s="2" customFormat="1" ht="14.45" customHeight="1">
      <c r="B32" s="40"/>
      <c r="C32" s="41"/>
      <c r="D32" s="41"/>
      <c r="E32" s="41"/>
      <c r="F32" s="42" t="s">
        <v>40</v>
      </c>
      <c r="G32" s="41"/>
      <c r="H32" s="41"/>
      <c r="I32" s="41"/>
      <c r="J32" s="41"/>
      <c r="K32" s="41"/>
      <c r="L32" s="209">
        <v>0</v>
      </c>
      <c r="M32" s="210"/>
      <c r="N32" s="210"/>
      <c r="O32" s="210"/>
      <c r="P32" s="41"/>
      <c r="Q32" s="41"/>
      <c r="R32" s="41"/>
      <c r="S32" s="41"/>
      <c r="T32" s="44" t="s">
        <v>39</v>
      </c>
      <c r="U32" s="41"/>
      <c r="V32" s="41"/>
      <c r="W32" s="211">
        <f>ROUND(BA87+SUM(CE92:CE96),2)</f>
        <v>0</v>
      </c>
      <c r="X32" s="210"/>
      <c r="Y32" s="210"/>
      <c r="Z32" s="210"/>
      <c r="AA32" s="210"/>
      <c r="AB32" s="210"/>
      <c r="AC32" s="210"/>
      <c r="AD32" s="210"/>
      <c r="AE32" s="210"/>
      <c r="AF32" s="41"/>
      <c r="AG32" s="41"/>
      <c r="AH32" s="41"/>
      <c r="AI32" s="41"/>
      <c r="AJ32" s="41"/>
      <c r="AK32" s="211">
        <f>ROUND(AW87+SUM(BZ92:BZ96),2)</f>
        <v>0</v>
      </c>
      <c r="AL32" s="210"/>
      <c r="AM32" s="210"/>
      <c r="AN32" s="210"/>
      <c r="AO32" s="210"/>
      <c r="AP32" s="41"/>
      <c r="AQ32" s="45"/>
      <c r="BE32" s="199"/>
    </row>
    <row r="33" spans="2:57" s="2" customFormat="1" ht="14.45" hidden="1" customHeight="1">
      <c r="B33" s="40"/>
      <c r="C33" s="41"/>
      <c r="D33" s="41"/>
      <c r="E33" s="41"/>
      <c r="F33" s="42" t="s">
        <v>41</v>
      </c>
      <c r="G33" s="41"/>
      <c r="H33" s="41"/>
      <c r="I33" s="41"/>
      <c r="J33" s="41"/>
      <c r="K33" s="41"/>
      <c r="L33" s="209">
        <v>0</v>
      </c>
      <c r="M33" s="210"/>
      <c r="N33" s="210"/>
      <c r="O33" s="210"/>
      <c r="P33" s="41"/>
      <c r="Q33" s="41"/>
      <c r="R33" s="41"/>
      <c r="S33" s="41"/>
      <c r="T33" s="44" t="s">
        <v>39</v>
      </c>
      <c r="U33" s="41"/>
      <c r="V33" s="41"/>
      <c r="W33" s="211">
        <f>ROUND(BB87+SUM(CF92:CF96),2)</f>
        <v>0</v>
      </c>
      <c r="X33" s="210"/>
      <c r="Y33" s="210"/>
      <c r="Z33" s="210"/>
      <c r="AA33" s="210"/>
      <c r="AB33" s="210"/>
      <c r="AC33" s="210"/>
      <c r="AD33" s="210"/>
      <c r="AE33" s="210"/>
      <c r="AF33" s="41"/>
      <c r="AG33" s="41"/>
      <c r="AH33" s="41"/>
      <c r="AI33" s="41"/>
      <c r="AJ33" s="41"/>
      <c r="AK33" s="211">
        <v>0</v>
      </c>
      <c r="AL33" s="210"/>
      <c r="AM33" s="210"/>
      <c r="AN33" s="210"/>
      <c r="AO33" s="210"/>
      <c r="AP33" s="41"/>
      <c r="AQ33" s="45"/>
      <c r="BE33" s="199"/>
    </row>
    <row r="34" spans="2:57" s="2" customFormat="1" ht="14.45" hidden="1" customHeight="1">
      <c r="B34" s="40"/>
      <c r="C34" s="41"/>
      <c r="D34" s="41"/>
      <c r="E34" s="41"/>
      <c r="F34" s="42" t="s">
        <v>42</v>
      </c>
      <c r="G34" s="41"/>
      <c r="H34" s="41"/>
      <c r="I34" s="41"/>
      <c r="J34" s="41"/>
      <c r="K34" s="41"/>
      <c r="L34" s="209">
        <v>0</v>
      </c>
      <c r="M34" s="210"/>
      <c r="N34" s="210"/>
      <c r="O34" s="210"/>
      <c r="P34" s="41"/>
      <c r="Q34" s="41"/>
      <c r="R34" s="41"/>
      <c r="S34" s="41"/>
      <c r="T34" s="44" t="s">
        <v>39</v>
      </c>
      <c r="U34" s="41"/>
      <c r="V34" s="41"/>
      <c r="W34" s="211">
        <f>ROUND(BC87+SUM(CG92:CG96),2)</f>
        <v>0</v>
      </c>
      <c r="X34" s="210"/>
      <c r="Y34" s="210"/>
      <c r="Z34" s="210"/>
      <c r="AA34" s="210"/>
      <c r="AB34" s="210"/>
      <c r="AC34" s="210"/>
      <c r="AD34" s="210"/>
      <c r="AE34" s="210"/>
      <c r="AF34" s="41"/>
      <c r="AG34" s="41"/>
      <c r="AH34" s="41"/>
      <c r="AI34" s="41"/>
      <c r="AJ34" s="41"/>
      <c r="AK34" s="211">
        <v>0</v>
      </c>
      <c r="AL34" s="210"/>
      <c r="AM34" s="210"/>
      <c r="AN34" s="210"/>
      <c r="AO34" s="210"/>
      <c r="AP34" s="41"/>
      <c r="AQ34" s="45"/>
      <c r="BE34" s="199"/>
    </row>
    <row r="35" spans="2:57" s="2" customFormat="1" ht="14.45" hidden="1" customHeight="1">
      <c r="B35" s="40"/>
      <c r="C35" s="41"/>
      <c r="D35" s="41"/>
      <c r="E35" s="41"/>
      <c r="F35" s="42" t="s">
        <v>43</v>
      </c>
      <c r="G35" s="41"/>
      <c r="H35" s="41"/>
      <c r="I35" s="41"/>
      <c r="J35" s="41"/>
      <c r="K35" s="41"/>
      <c r="L35" s="209">
        <v>0</v>
      </c>
      <c r="M35" s="210"/>
      <c r="N35" s="210"/>
      <c r="O35" s="210"/>
      <c r="P35" s="41"/>
      <c r="Q35" s="41"/>
      <c r="R35" s="41"/>
      <c r="S35" s="41"/>
      <c r="T35" s="44" t="s">
        <v>39</v>
      </c>
      <c r="U35" s="41"/>
      <c r="V35" s="41"/>
      <c r="W35" s="211">
        <f>ROUND(BD87+SUM(CH92:CH96),2)</f>
        <v>0</v>
      </c>
      <c r="X35" s="210"/>
      <c r="Y35" s="210"/>
      <c r="Z35" s="210"/>
      <c r="AA35" s="210"/>
      <c r="AB35" s="210"/>
      <c r="AC35" s="210"/>
      <c r="AD35" s="210"/>
      <c r="AE35" s="210"/>
      <c r="AF35" s="41"/>
      <c r="AG35" s="41"/>
      <c r="AH35" s="41"/>
      <c r="AI35" s="41"/>
      <c r="AJ35" s="41"/>
      <c r="AK35" s="211">
        <v>0</v>
      </c>
      <c r="AL35" s="210"/>
      <c r="AM35" s="210"/>
      <c r="AN35" s="210"/>
      <c r="AO35" s="210"/>
      <c r="AP35" s="41"/>
      <c r="AQ35" s="45"/>
    </row>
    <row r="36" spans="2:57" s="1" customFormat="1" ht="6.95" customHeight="1"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7"/>
    </row>
    <row r="37" spans="2:57" s="1" customFormat="1" ht="25.9" customHeight="1">
      <c r="B37" s="35"/>
      <c r="C37" s="46"/>
      <c r="D37" s="47" t="s">
        <v>44</v>
      </c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9" t="s">
        <v>45</v>
      </c>
      <c r="U37" s="48"/>
      <c r="V37" s="48"/>
      <c r="W37" s="48"/>
      <c r="X37" s="212" t="s">
        <v>46</v>
      </c>
      <c r="Y37" s="213"/>
      <c r="Z37" s="213"/>
      <c r="AA37" s="213"/>
      <c r="AB37" s="213"/>
      <c r="AC37" s="48"/>
      <c r="AD37" s="48"/>
      <c r="AE37" s="48"/>
      <c r="AF37" s="48"/>
      <c r="AG37" s="48"/>
      <c r="AH37" s="48"/>
      <c r="AI37" s="48"/>
      <c r="AJ37" s="48"/>
      <c r="AK37" s="214">
        <f>SUM(AK29:AK35)</f>
        <v>0</v>
      </c>
      <c r="AL37" s="213"/>
      <c r="AM37" s="213"/>
      <c r="AN37" s="213"/>
      <c r="AO37" s="215"/>
      <c r="AP37" s="46"/>
      <c r="AQ37" s="37"/>
    </row>
    <row r="38" spans="2:57" s="1" customFormat="1" ht="14.45" customHeight="1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7"/>
    </row>
    <row r="39" spans="2:57">
      <c r="B39" s="24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5"/>
    </row>
    <row r="40" spans="2:57">
      <c r="B40" s="24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5"/>
    </row>
    <row r="41" spans="2:57">
      <c r="B41" s="24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5"/>
    </row>
    <row r="42" spans="2:57">
      <c r="B42" s="24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5"/>
    </row>
    <row r="43" spans="2:57">
      <c r="B43" s="24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5"/>
    </row>
    <row r="44" spans="2:57">
      <c r="B44" s="24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5"/>
    </row>
    <row r="45" spans="2:57">
      <c r="B45" s="24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5"/>
    </row>
    <row r="46" spans="2:57">
      <c r="B46" s="24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5"/>
    </row>
    <row r="47" spans="2:57">
      <c r="B47" s="2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5"/>
    </row>
    <row r="48" spans="2:57">
      <c r="B48" s="24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5"/>
    </row>
    <row r="49" spans="2:43" s="1" customFormat="1" ht="15">
      <c r="B49" s="35"/>
      <c r="C49" s="36"/>
      <c r="D49" s="50" t="s">
        <v>47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2"/>
      <c r="AA49" s="36"/>
      <c r="AB49" s="36"/>
      <c r="AC49" s="50" t="s">
        <v>48</v>
      </c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2"/>
      <c r="AP49" s="36"/>
      <c r="AQ49" s="37"/>
    </row>
    <row r="50" spans="2:43">
      <c r="B50" s="24"/>
      <c r="C50" s="27"/>
      <c r="D50" s="53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54"/>
      <c r="AA50" s="27"/>
      <c r="AB50" s="27"/>
      <c r="AC50" s="53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54"/>
      <c r="AP50" s="27"/>
      <c r="AQ50" s="25"/>
    </row>
    <row r="51" spans="2:43">
      <c r="B51" s="24"/>
      <c r="C51" s="27"/>
      <c r="D51" s="53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54"/>
      <c r="AA51" s="27"/>
      <c r="AB51" s="27"/>
      <c r="AC51" s="53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54"/>
      <c r="AP51" s="27"/>
      <c r="AQ51" s="25"/>
    </row>
    <row r="52" spans="2:43">
      <c r="B52" s="24"/>
      <c r="C52" s="27"/>
      <c r="D52" s="53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54"/>
      <c r="AA52" s="27"/>
      <c r="AB52" s="27"/>
      <c r="AC52" s="53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54"/>
      <c r="AP52" s="27"/>
      <c r="AQ52" s="25"/>
    </row>
    <row r="53" spans="2:43">
      <c r="B53" s="24"/>
      <c r="C53" s="27"/>
      <c r="D53" s="53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54"/>
      <c r="AA53" s="27"/>
      <c r="AB53" s="27"/>
      <c r="AC53" s="53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54"/>
      <c r="AP53" s="27"/>
      <c r="AQ53" s="25"/>
    </row>
    <row r="54" spans="2:43">
      <c r="B54" s="24"/>
      <c r="C54" s="27"/>
      <c r="D54" s="53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54"/>
      <c r="AA54" s="27"/>
      <c r="AB54" s="27"/>
      <c r="AC54" s="53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54"/>
      <c r="AP54" s="27"/>
      <c r="AQ54" s="25"/>
    </row>
    <row r="55" spans="2:43">
      <c r="B55" s="24"/>
      <c r="C55" s="27"/>
      <c r="D55" s="53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54"/>
      <c r="AA55" s="27"/>
      <c r="AB55" s="27"/>
      <c r="AC55" s="53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54"/>
      <c r="AP55" s="27"/>
      <c r="AQ55" s="25"/>
    </row>
    <row r="56" spans="2:43">
      <c r="B56" s="24"/>
      <c r="C56" s="27"/>
      <c r="D56" s="53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54"/>
      <c r="AA56" s="27"/>
      <c r="AB56" s="27"/>
      <c r="AC56" s="53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54"/>
      <c r="AP56" s="27"/>
      <c r="AQ56" s="25"/>
    </row>
    <row r="57" spans="2:43">
      <c r="B57" s="24"/>
      <c r="C57" s="27"/>
      <c r="D57" s="53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54"/>
      <c r="AA57" s="27"/>
      <c r="AB57" s="27"/>
      <c r="AC57" s="53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54"/>
      <c r="AP57" s="27"/>
      <c r="AQ57" s="25"/>
    </row>
    <row r="58" spans="2:43" s="1" customFormat="1" ht="15">
      <c r="B58" s="35"/>
      <c r="C58" s="36"/>
      <c r="D58" s="55" t="s">
        <v>49</v>
      </c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7" t="s">
        <v>50</v>
      </c>
      <c r="S58" s="56"/>
      <c r="T58" s="56"/>
      <c r="U58" s="56"/>
      <c r="V58" s="56"/>
      <c r="W58" s="56"/>
      <c r="X58" s="56"/>
      <c r="Y58" s="56"/>
      <c r="Z58" s="58"/>
      <c r="AA58" s="36"/>
      <c r="AB58" s="36"/>
      <c r="AC58" s="55" t="s">
        <v>49</v>
      </c>
      <c r="AD58" s="56"/>
      <c r="AE58" s="56"/>
      <c r="AF58" s="56"/>
      <c r="AG58" s="56"/>
      <c r="AH58" s="56"/>
      <c r="AI58" s="56"/>
      <c r="AJ58" s="56"/>
      <c r="AK58" s="56"/>
      <c r="AL58" s="56"/>
      <c r="AM58" s="57" t="s">
        <v>50</v>
      </c>
      <c r="AN58" s="56"/>
      <c r="AO58" s="58"/>
      <c r="AP58" s="36"/>
      <c r="AQ58" s="37"/>
    </row>
    <row r="59" spans="2:43">
      <c r="B59" s="24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5"/>
    </row>
    <row r="60" spans="2:43" s="1" customFormat="1" ht="15">
      <c r="B60" s="35"/>
      <c r="C60" s="36"/>
      <c r="D60" s="50" t="s">
        <v>51</v>
      </c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2"/>
      <c r="AA60" s="36"/>
      <c r="AB60" s="36"/>
      <c r="AC60" s="50" t="s">
        <v>52</v>
      </c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2"/>
      <c r="AP60" s="36"/>
      <c r="AQ60" s="37"/>
    </row>
    <row r="61" spans="2:43">
      <c r="B61" s="24"/>
      <c r="C61" s="27"/>
      <c r="D61" s="53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54"/>
      <c r="AA61" s="27"/>
      <c r="AB61" s="27"/>
      <c r="AC61" s="53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54"/>
      <c r="AP61" s="27"/>
      <c r="AQ61" s="25"/>
    </row>
    <row r="62" spans="2:43">
      <c r="B62" s="24"/>
      <c r="C62" s="27"/>
      <c r="D62" s="53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54"/>
      <c r="AA62" s="27"/>
      <c r="AB62" s="27"/>
      <c r="AC62" s="53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54"/>
      <c r="AP62" s="27"/>
      <c r="AQ62" s="25"/>
    </row>
    <row r="63" spans="2:43">
      <c r="B63" s="24"/>
      <c r="C63" s="27"/>
      <c r="D63" s="53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54"/>
      <c r="AA63" s="27"/>
      <c r="AB63" s="27"/>
      <c r="AC63" s="53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54"/>
      <c r="AP63" s="27"/>
      <c r="AQ63" s="25"/>
    </row>
    <row r="64" spans="2:43">
      <c r="B64" s="24"/>
      <c r="C64" s="27"/>
      <c r="D64" s="53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54"/>
      <c r="AA64" s="27"/>
      <c r="AB64" s="27"/>
      <c r="AC64" s="53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54"/>
      <c r="AP64" s="27"/>
      <c r="AQ64" s="25"/>
    </row>
    <row r="65" spans="2:43">
      <c r="B65" s="24"/>
      <c r="C65" s="27"/>
      <c r="D65" s="53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54"/>
      <c r="AA65" s="27"/>
      <c r="AB65" s="27"/>
      <c r="AC65" s="53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54"/>
      <c r="AP65" s="27"/>
      <c r="AQ65" s="25"/>
    </row>
    <row r="66" spans="2:43">
      <c r="B66" s="24"/>
      <c r="C66" s="27"/>
      <c r="D66" s="53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54"/>
      <c r="AA66" s="27"/>
      <c r="AB66" s="27"/>
      <c r="AC66" s="53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54"/>
      <c r="AP66" s="27"/>
      <c r="AQ66" s="25"/>
    </row>
    <row r="67" spans="2:43">
      <c r="B67" s="24"/>
      <c r="C67" s="27"/>
      <c r="D67" s="53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54"/>
      <c r="AA67" s="27"/>
      <c r="AB67" s="27"/>
      <c r="AC67" s="53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54"/>
      <c r="AP67" s="27"/>
      <c r="AQ67" s="25"/>
    </row>
    <row r="68" spans="2:43">
      <c r="B68" s="24"/>
      <c r="C68" s="27"/>
      <c r="D68" s="53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54"/>
      <c r="AA68" s="27"/>
      <c r="AB68" s="27"/>
      <c r="AC68" s="53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54"/>
      <c r="AP68" s="27"/>
      <c r="AQ68" s="25"/>
    </row>
    <row r="69" spans="2:43" s="1" customFormat="1" ht="15">
      <c r="B69" s="35"/>
      <c r="C69" s="36"/>
      <c r="D69" s="55" t="s">
        <v>49</v>
      </c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7" t="s">
        <v>50</v>
      </c>
      <c r="S69" s="56"/>
      <c r="T69" s="56"/>
      <c r="U69" s="56"/>
      <c r="V69" s="56"/>
      <c r="W69" s="56"/>
      <c r="X69" s="56"/>
      <c r="Y69" s="56"/>
      <c r="Z69" s="58"/>
      <c r="AA69" s="36"/>
      <c r="AB69" s="36"/>
      <c r="AC69" s="55" t="s">
        <v>49</v>
      </c>
      <c r="AD69" s="56"/>
      <c r="AE69" s="56"/>
      <c r="AF69" s="56"/>
      <c r="AG69" s="56"/>
      <c r="AH69" s="56"/>
      <c r="AI69" s="56"/>
      <c r="AJ69" s="56"/>
      <c r="AK69" s="56"/>
      <c r="AL69" s="56"/>
      <c r="AM69" s="57" t="s">
        <v>50</v>
      </c>
      <c r="AN69" s="56"/>
      <c r="AO69" s="58"/>
      <c r="AP69" s="36"/>
      <c r="AQ69" s="37"/>
    </row>
    <row r="70" spans="2:43" s="1" customFormat="1" ht="6.95" customHeight="1">
      <c r="B70" s="35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7"/>
    </row>
    <row r="71" spans="2:43" s="1" customFormat="1" ht="6.95" customHeight="1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1"/>
    </row>
    <row r="75" spans="2:43" s="1" customFormat="1" ht="6.95" customHeight="1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4"/>
    </row>
    <row r="76" spans="2:43" s="1" customFormat="1" ht="36.950000000000003" customHeight="1">
      <c r="B76" s="35"/>
      <c r="C76" s="196" t="s">
        <v>53</v>
      </c>
      <c r="D76" s="197"/>
      <c r="E76" s="197"/>
      <c r="F76" s="197"/>
      <c r="G76" s="197"/>
      <c r="H76" s="197"/>
      <c r="I76" s="197"/>
      <c r="J76" s="197"/>
      <c r="K76" s="197"/>
      <c r="L76" s="197"/>
      <c r="M76" s="197"/>
      <c r="N76" s="197"/>
      <c r="O76" s="197"/>
      <c r="P76" s="197"/>
      <c r="Q76" s="197"/>
      <c r="R76" s="197"/>
      <c r="S76" s="197"/>
      <c r="T76" s="197"/>
      <c r="U76" s="197"/>
      <c r="V76" s="197"/>
      <c r="W76" s="197"/>
      <c r="X76" s="197"/>
      <c r="Y76" s="197"/>
      <c r="Z76" s="197"/>
      <c r="AA76" s="197"/>
      <c r="AB76" s="197"/>
      <c r="AC76" s="197"/>
      <c r="AD76" s="197"/>
      <c r="AE76" s="197"/>
      <c r="AF76" s="197"/>
      <c r="AG76" s="197"/>
      <c r="AH76" s="197"/>
      <c r="AI76" s="197"/>
      <c r="AJ76" s="197"/>
      <c r="AK76" s="197"/>
      <c r="AL76" s="197"/>
      <c r="AM76" s="197"/>
      <c r="AN76" s="197"/>
      <c r="AO76" s="197"/>
      <c r="AP76" s="197"/>
      <c r="AQ76" s="37"/>
    </row>
    <row r="77" spans="2:43" s="3" customFormat="1" ht="14.45" customHeight="1">
      <c r="B77" s="65"/>
      <c r="C77" s="31" t="s">
        <v>15</v>
      </c>
      <c r="D77" s="66"/>
      <c r="E77" s="66"/>
      <c r="F77" s="66"/>
      <c r="G77" s="66"/>
      <c r="H77" s="66"/>
      <c r="I77" s="66"/>
      <c r="J77" s="66"/>
      <c r="K77" s="66"/>
      <c r="L77" s="66" t="str">
        <f>K5</f>
        <v>21</v>
      </c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7"/>
    </row>
    <row r="78" spans="2:43" s="4" customFormat="1" ht="36.950000000000003" customHeight="1">
      <c r="B78" s="68"/>
      <c r="C78" s="69" t="s">
        <v>18</v>
      </c>
      <c r="D78" s="70"/>
      <c r="E78" s="70"/>
      <c r="F78" s="70"/>
      <c r="G78" s="70"/>
      <c r="H78" s="70"/>
      <c r="I78" s="70"/>
      <c r="J78" s="70"/>
      <c r="K78" s="70"/>
      <c r="L78" s="216" t="str">
        <f>K6</f>
        <v>Materská škola - Obora</v>
      </c>
      <c r="M78" s="217"/>
      <c r="N78" s="217"/>
      <c r="O78" s="217"/>
      <c r="P78" s="217"/>
      <c r="Q78" s="217"/>
      <c r="R78" s="217"/>
      <c r="S78" s="217"/>
      <c r="T78" s="217"/>
      <c r="U78" s="217"/>
      <c r="V78" s="217"/>
      <c r="W78" s="217"/>
      <c r="X78" s="217"/>
      <c r="Y78" s="217"/>
      <c r="Z78" s="217"/>
      <c r="AA78" s="217"/>
      <c r="AB78" s="217"/>
      <c r="AC78" s="217"/>
      <c r="AD78" s="217"/>
      <c r="AE78" s="217"/>
      <c r="AF78" s="217"/>
      <c r="AG78" s="217"/>
      <c r="AH78" s="217"/>
      <c r="AI78" s="217"/>
      <c r="AJ78" s="217"/>
      <c r="AK78" s="217"/>
      <c r="AL78" s="217"/>
      <c r="AM78" s="217"/>
      <c r="AN78" s="217"/>
      <c r="AO78" s="217"/>
      <c r="AP78" s="70"/>
      <c r="AQ78" s="71"/>
    </row>
    <row r="79" spans="2:43" s="1" customFormat="1" ht="6.95" customHeight="1"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7"/>
    </row>
    <row r="80" spans="2:43" s="1" customFormat="1" ht="15">
      <c r="B80" s="35"/>
      <c r="C80" s="31" t="s">
        <v>22</v>
      </c>
      <c r="D80" s="36"/>
      <c r="E80" s="36"/>
      <c r="F80" s="36"/>
      <c r="G80" s="36"/>
      <c r="H80" s="36"/>
      <c r="I80" s="36"/>
      <c r="J80" s="36"/>
      <c r="K80" s="36"/>
      <c r="L80" s="72" t="str">
        <f>IF(K8="","",K8)</f>
        <v xml:space="preserve"> </v>
      </c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1" t="s">
        <v>24</v>
      </c>
      <c r="AJ80" s="36"/>
      <c r="AK80" s="36"/>
      <c r="AL80" s="36"/>
      <c r="AM80" s="73">
        <f>IF(AN8= "","",AN8)</f>
        <v>43728</v>
      </c>
      <c r="AN80" s="36"/>
      <c r="AO80" s="36"/>
      <c r="AP80" s="36"/>
      <c r="AQ80" s="37"/>
    </row>
    <row r="81" spans="1:89" s="1" customFormat="1" ht="6.95" customHeight="1"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7"/>
    </row>
    <row r="82" spans="1:89" s="1" customFormat="1" ht="15">
      <c r="B82" s="35"/>
      <c r="C82" s="31" t="s">
        <v>25</v>
      </c>
      <c r="D82" s="36"/>
      <c r="E82" s="36"/>
      <c r="F82" s="36"/>
      <c r="G82" s="36"/>
      <c r="H82" s="36"/>
      <c r="I82" s="36"/>
      <c r="J82" s="36"/>
      <c r="K82" s="36"/>
      <c r="L82" s="66" t="str">
        <f>IF(E11= "","",E11)</f>
        <v xml:space="preserve"> </v>
      </c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1" t="s">
        <v>30</v>
      </c>
      <c r="AJ82" s="36"/>
      <c r="AK82" s="36"/>
      <c r="AL82" s="36"/>
      <c r="AM82" s="218" t="str">
        <f>IF(E17="","",E17)</f>
        <v xml:space="preserve"> </v>
      </c>
      <c r="AN82" s="218"/>
      <c r="AO82" s="218"/>
      <c r="AP82" s="218"/>
      <c r="AQ82" s="37"/>
      <c r="AS82" s="219" t="s">
        <v>54</v>
      </c>
      <c r="AT82" s="220"/>
      <c r="AU82" s="51"/>
      <c r="AV82" s="51"/>
      <c r="AW82" s="51"/>
      <c r="AX82" s="51"/>
      <c r="AY82" s="51"/>
      <c r="AZ82" s="51"/>
      <c r="BA82" s="51"/>
      <c r="BB82" s="51"/>
      <c r="BC82" s="51"/>
      <c r="BD82" s="52"/>
    </row>
    <row r="83" spans="1:89" s="1" customFormat="1" ht="15">
      <c r="B83" s="35"/>
      <c r="C83" s="31" t="s">
        <v>28</v>
      </c>
      <c r="D83" s="36"/>
      <c r="E83" s="36"/>
      <c r="F83" s="36"/>
      <c r="G83" s="36"/>
      <c r="H83" s="36"/>
      <c r="I83" s="36"/>
      <c r="J83" s="36"/>
      <c r="K83" s="36"/>
      <c r="L83" s="66" t="str">
        <f>IF(E14= "Vyplň údaj","",E14)</f>
        <v/>
      </c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1" t="s">
        <v>32</v>
      </c>
      <c r="AJ83" s="36"/>
      <c r="AK83" s="36"/>
      <c r="AL83" s="36"/>
      <c r="AM83" s="218" t="str">
        <f>IF(E20="","",E20)</f>
        <v xml:space="preserve"> </v>
      </c>
      <c r="AN83" s="218"/>
      <c r="AO83" s="218"/>
      <c r="AP83" s="218"/>
      <c r="AQ83" s="37"/>
      <c r="AS83" s="221"/>
      <c r="AT83" s="222"/>
      <c r="AU83" s="36"/>
      <c r="AV83" s="36"/>
      <c r="AW83" s="36"/>
      <c r="AX83" s="36"/>
      <c r="AY83" s="36"/>
      <c r="AZ83" s="36"/>
      <c r="BA83" s="36"/>
      <c r="BB83" s="36"/>
      <c r="BC83" s="36"/>
      <c r="BD83" s="74"/>
    </row>
    <row r="84" spans="1:89" s="1" customFormat="1" ht="10.9" customHeight="1">
      <c r="B84" s="35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7"/>
      <c r="AS84" s="221"/>
      <c r="AT84" s="222"/>
      <c r="AU84" s="36"/>
      <c r="AV84" s="36"/>
      <c r="AW84" s="36"/>
      <c r="AX84" s="36"/>
      <c r="AY84" s="36"/>
      <c r="AZ84" s="36"/>
      <c r="BA84" s="36"/>
      <c r="BB84" s="36"/>
      <c r="BC84" s="36"/>
      <c r="BD84" s="74"/>
    </row>
    <row r="85" spans="1:89" s="1" customFormat="1" ht="29.25" customHeight="1">
      <c r="B85" s="35"/>
      <c r="C85" s="223" t="s">
        <v>55</v>
      </c>
      <c r="D85" s="224"/>
      <c r="E85" s="224"/>
      <c r="F85" s="224"/>
      <c r="G85" s="224"/>
      <c r="H85" s="75"/>
      <c r="I85" s="225" t="s">
        <v>56</v>
      </c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5" t="s">
        <v>57</v>
      </c>
      <c r="AH85" s="224"/>
      <c r="AI85" s="224"/>
      <c r="AJ85" s="224"/>
      <c r="AK85" s="224"/>
      <c r="AL85" s="224"/>
      <c r="AM85" s="224"/>
      <c r="AN85" s="225" t="s">
        <v>58</v>
      </c>
      <c r="AO85" s="224"/>
      <c r="AP85" s="226"/>
      <c r="AQ85" s="37"/>
      <c r="AS85" s="76" t="s">
        <v>59</v>
      </c>
      <c r="AT85" s="77" t="s">
        <v>60</v>
      </c>
      <c r="AU85" s="77" t="s">
        <v>61</v>
      </c>
      <c r="AV85" s="77" t="s">
        <v>62</v>
      </c>
      <c r="AW85" s="77" t="s">
        <v>63</v>
      </c>
      <c r="AX85" s="77" t="s">
        <v>64</v>
      </c>
      <c r="AY85" s="77" t="s">
        <v>65</v>
      </c>
      <c r="AZ85" s="77" t="s">
        <v>66</v>
      </c>
      <c r="BA85" s="77" t="s">
        <v>67</v>
      </c>
      <c r="BB85" s="77" t="s">
        <v>68</v>
      </c>
      <c r="BC85" s="77" t="s">
        <v>69</v>
      </c>
      <c r="BD85" s="78" t="s">
        <v>70</v>
      </c>
    </row>
    <row r="86" spans="1:89" s="1" customFormat="1" ht="10.9" customHeight="1"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7"/>
      <c r="AS86" s="79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2"/>
    </row>
    <row r="87" spans="1:89" s="4" customFormat="1" ht="32.450000000000003" customHeight="1">
      <c r="B87" s="68"/>
      <c r="C87" s="80" t="s">
        <v>71</v>
      </c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237">
        <f>ROUND(SUM(AG88:AG89),2)</f>
        <v>0</v>
      </c>
      <c r="AH87" s="237"/>
      <c r="AI87" s="237"/>
      <c r="AJ87" s="237"/>
      <c r="AK87" s="237"/>
      <c r="AL87" s="237"/>
      <c r="AM87" s="237"/>
      <c r="AN87" s="238">
        <f>SUM(AG87,AT87)</f>
        <v>0</v>
      </c>
      <c r="AO87" s="238"/>
      <c r="AP87" s="238"/>
      <c r="AQ87" s="71"/>
      <c r="AS87" s="82">
        <f>ROUND(SUM(AS88:AS89),2)</f>
        <v>0</v>
      </c>
      <c r="AT87" s="83">
        <f>ROUND(SUM(AV87:AW87),2)</f>
        <v>0</v>
      </c>
      <c r="AU87" s="84">
        <f>ROUND(SUM(AU88:AU89),5)</f>
        <v>0</v>
      </c>
      <c r="AV87" s="83">
        <f>ROUND(AZ87*L31,2)</f>
        <v>0</v>
      </c>
      <c r="AW87" s="83">
        <f>ROUND(BA87*L32,2)</f>
        <v>0</v>
      </c>
      <c r="AX87" s="83">
        <f>ROUND(BB87*L31,2)</f>
        <v>0</v>
      </c>
      <c r="AY87" s="83">
        <f>ROUND(BC87*L32,2)</f>
        <v>0</v>
      </c>
      <c r="AZ87" s="83">
        <f>ROUND(SUM(AZ88:AZ89),2)</f>
        <v>0</v>
      </c>
      <c r="BA87" s="83">
        <f>ROUND(SUM(BA88:BA89),2)</f>
        <v>0</v>
      </c>
      <c r="BB87" s="83">
        <f>ROUND(SUM(BB88:BB89),2)</f>
        <v>0</v>
      </c>
      <c r="BC87" s="83">
        <f>ROUND(SUM(BC88:BC89),2)</f>
        <v>0</v>
      </c>
      <c r="BD87" s="85">
        <f>ROUND(SUM(BD88:BD89),2)</f>
        <v>0</v>
      </c>
      <c r="BS87" s="86" t="s">
        <v>72</v>
      </c>
      <c r="BT87" s="86" t="s">
        <v>10</v>
      </c>
      <c r="BU87" s="87" t="s">
        <v>73</v>
      </c>
      <c r="BV87" s="86" t="s">
        <v>74</v>
      </c>
      <c r="BW87" s="86" t="s">
        <v>75</v>
      </c>
      <c r="BX87" s="86" t="s">
        <v>76</v>
      </c>
    </row>
    <row r="88" spans="1:89" s="5" customFormat="1" ht="16.5" customHeight="1">
      <c r="A88" s="88" t="s">
        <v>77</v>
      </c>
      <c r="B88" s="89"/>
      <c r="C88" s="90"/>
      <c r="D88" s="229" t="s">
        <v>78</v>
      </c>
      <c r="E88" s="229"/>
      <c r="F88" s="229"/>
      <c r="G88" s="229"/>
      <c r="H88" s="229"/>
      <c r="I88" s="91"/>
      <c r="J88" s="229" t="s">
        <v>56</v>
      </c>
      <c r="K88" s="229"/>
      <c r="L88" s="229"/>
      <c r="M88" s="229"/>
      <c r="N88" s="229"/>
      <c r="O88" s="229"/>
      <c r="P88" s="229"/>
      <c r="Q88" s="229"/>
      <c r="R88" s="229"/>
      <c r="S88" s="229"/>
      <c r="T88" s="229"/>
      <c r="U88" s="229"/>
      <c r="V88" s="229"/>
      <c r="W88" s="229"/>
      <c r="X88" s="229"/>
      <c r="Y88" s="229"/>
      <c r="Z88" s="229"/>
      <c r="AA88" s="229"/>
      <c r="AB88" s="229"/>
      <c r="AC88" s="229"/>
      <c r="AD88" s="229"/>
      <c r="AE88" s="229"/>
      <c r="AF88" s="229"/>
      <c r="AG88" s="227">
        <f>'1 - Objekt'!M30</f>
        <v>0</v>
      </c>
      <c r="AH88" s="228"/>
      <c r="AI88" s="228"/>
      <c r="AJ88" s="228"/>
      <c r="AK88" s="228"/>
      <c r="AL88" s="228"/>
      <c r="AM88" s="228"/>
      <c r="AN88" s="227">
        <f>SUM(AG88,AT88)</f>
        <v>0</v>
      </c>
      <c r="AO88" s="228"/>
      <c r="AP88" s="228"/>
      <c r="AQ88" s="92"/>
      <c r="AS88" s="93">
        <f>'1 - Objekt'!M28</f>
        <v>0</v>
      </c>
      <c r="AT88" s="94">
        <f>ROUND(SUM(AV88:AW88),2)</f>
        <v>0</v>
      </c>
      <c r="AU88" s="95">
        <f>'1 - Objekt'!W151</f>
        <v>0</v>
      </c>
      <c r="AV88" s="94">
        <f>'1 - Objekt'!M32</f>
        <v>0</v>
      </c>
      <c r="AW88" s="94">
        <f>'1 - Objekt'!M33</f>
        <v>0</v>
      </c>
      <c r="AX88" s="94">
        <f>'1 - Objekt'!M34</f>
        <v>0</v>
      </c>
      <c r="AY88" s="94">
        <f>'1 - Objekt'!M35</f>
        <v>0</v>
      </c>
      <c r="AZ88" s="94">
        <f>'1 - Objekt'!H32</f>
        <v>0</v>
      </c>
      <c r="BA88" s="94">
        <f>'1 - Objekt'!H33</f>
        <v>0</v>
      </c>
      <c r="BB88" s="94">
        <f>'1 - Objekt'!H34</f>
        <v>0</v>
      </c>
      <c r="BC88" s="94">
        <f>'1 - Objekt'!H35</f>
        <v>0</v>
      </c>
      <c r="BD88" s="96">
        <f>'1 - Objekt'!H36</f>
        <v>0</v>
      </c>
      <c r="BT88" s="97" t="s">
        <v>78</v>
      </c>
      <c r="BV88" s="97" t="s">
        <v>74</v>
      </c>
      <c r="BW88" s="97" t="s">
        <v>79</v>
      </c>
      <c r="BX88" s="97" t="s">
        <v>75</v>
      </c>
    </row>
    <row r="89" spans="1:89" s="5" customFormat="1" ht="16.5" customHeight="1">
      <c r="A89" s="88" t="s">
        <v>77</v>
      </c>
      <c r="B89" s="89"/>
      <c r="C89" s="90"/>
      <c r="D89" s="229" t="s">
        <v>80</v>
      </c>
      <c r="E89" s="229"/>
      <c r="F89" s="229"/>
      <c r="G89" s="229"/>
      <c r="H89" s="229"/>
      <c r="I89" s="91"/>
      <c r="J89" s="229" t="s">
        <v>81</v>
      </c>
      <c r="K89" s="229"/>
      <c r="L89" s="229"/>
      <c r="M89" s="229"/>
      <c r="N89" s="229"/>
      <c r="O89" s="229"/>
      <c r="P89" s="229"/>
      <c r="Q89" s="229"/>
      <c r="R89" s="229"/>
      <c r="S89" s="229"/>
      <c r="T89" s="229"/>
      <c r="U89" s="229"/>
      <c r="V89" s="229"/>
      <c r="W89" s="229"/>
      <c r="X89" s="229"/>
      <c r="Y89" s="229"/>
      <c r="Z89" s="229"/>
      <c r="AA89" s="229"/>
      <c r="AB89" s="229"/>
      <c r="AC89" s="229"/>
      <c r="AD89" s="229"/>
      <c r="AE89" s="229"/>
      <c r="AF89" s="229"/>
      <c r="AG89" s="227">
        <f>'2 - Detské ihrisko'!M30</f>
        <v>0</v>
      </c>
      <c r="AH89" s="228"/>
      <c r="AI89" s="228"/>
      <c r="AJ89" s="228"/>
      <c r="AK89" s="228"/>
      <c r="AL89" s="228"/>
      <c r="AM89" s="228"/>
      <c r="AN89" s="227">
        <f>SUM(AG89,AT89)</f>
        <v>0</v>
      </c>
      <c r="AO89" s="228"/>
      <c r="AP89" s="228"/>
      <c r="AQ89" s="92"/>
      <c r="AS89" s="98">
        <f>'2 - Detské ihrisko'!M28</f>
        <v>0</v>
      </c>
      <c r="AT89" s="99">
        <f>ROUND(SUM(AV89:AW89),2)</f>
        <v>0</v>
      </c>
      <c r="AU89" s="100">
        <f>'2 - Detské ihrisko'!W118</f>
        <v>0</v>
      </c>
      <c r="AV89" s="99">
        <f>'2 - Detské ihrisko'!M32</f>
        <v>0</v>
      </c>
      <c r="AW89" s="99">
        <f>'2 - Detské ihrisko'!M33</f>
        <v>0</v>
      </c>
      <c r="AX89" s="99">
        <f>'2 - Detské ihrisko'!M34</f>
        <v>0</v>
      </c>
      <c r="AY89" s="99">
        <f>'2 - Detské ihrisko'!M35</f>
        <v>0</v>
      </c>
      <c r="AZ89" s="99">
        <f>'2 - Detské ihrisko'!H32</f>
        <v>0</v>
      </c>
      <c r="BA89" s="99">
        <f>'2 - Detské ihrisko'!H33</f>
        <v>0</v>
      </c>
      <c r="BB89" s="99">
        <f>'2 - Detské ihrisko'!H34</f>
        <v>0</v>
      </c>
      <c r="BC89" s="99">
        <f>'2 - Detské ihrisko'!H35</f>
        <v>0</v>
      </c>
      <c r="BD89" s="101">
        <f>'2 - Detské ihrisko'!H36</f>
        <v>0</v>
      </c>
      <c r="BT89" s="97" t="s">
        <v>78</v>
      </c>
      <c r="BV89" s="97" t="s">
        <v>74</v>
      </c>
      <c r="BW89" s="97" t="s">
        <v>82</v>
      </c>
      <c r="BX89" s="97" t="s">
        <v>75</v>
      </c>
    </row>
    <row r="90" spans="1:89">
      <c r="B90" s="24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5"/>
    </row>
    <row r="91" spans="1:89" s="1" customFormat="1" ht="30" customHeight="1">
      <c r="B91" s="35"/>
      <c r="C91" s="80" t="s">
        <v>83</v>
      </c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238">
        <f>ROUND(SUM(AG92:AG95),2)</f>
        <v>0</v>
      </c>
      <c r="AH91" s="238"/>
      <c r="AI91" s="238"/>
      <c r="AJ91" s="238"/>
      <c r="AK91" s="238"/>
      <c r="AL91" s="238"/>
      <c r="AM91" s="238"/>
      <c r="AN91" s="238">
        <f>ROUND(SUM(AN92:AN95),2)</f>
        <v>0</v>
      </c>
      <c r="AO91" s="238"/>
      <c r="AP91" s="238"/>
      <c r="AQ91" s="37"/>
      <c r="AS91" s="76" t="s">
        <v>84</v>
      </c>
      <c r="AT91" s="77" t="s">
        <v>85</v>
      </c>
      <c r="AU91" s="77" t="s">
        <v>37</v>
      </c>
      <c r="AV91" s="78" t="s">
        <v>60</v>
      </c>
    </row>
    <row r="92" spans="1:89" s="1" customFormat="1" ht="19.899999999999999" customHeight="1">
      <c r="B92" s="35"/>
      <c r="C92" s="36"/>
      <c r="D92" s="102" t="s">
        <v>86</v>
      </c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230">
        <f>ROUND(AG87*AS92,2)</f>
        <v>0</v>
      </c>
      <c r="AH92" s="231"/>
      <c r="AI92" s="231"/>
      <c r="AJ92" s="231"/>
      <c r="AK92" s="231"/>
      <c r="AL92" s="231"/>
      <c r="AM92" s="231"/>
      <c r="AN92" s="231">
        <f>ROUND(AG92+AV92,2)</f>
        <v>0</v>
      </c>
      <c r="AO92" s="231"/>
      <c r="AP92" s="231"/>
      <c r="AQ92" s="37"/>
      <c r="AS92" s="103">
        <v>0</v>
      </c>
      <c r="AT92" s="104" t="s">
        <v>87</v>
      </c>
      <c r="AU92" s="104" t="s">
        <v>38</v>
      </c>
      <c r="AV92" s="105">
        <f>ROUND(IF(AU92="základná",AG92*L31,IF(AU92="znížená",AG92*L32,0)),2)</f>
        <v>0</v>
      </c>
      <c r="BV92" s="20" t="s">
        <v>88</v>
      </c>
      <c r="BY92" s="106">
        <f>IF(AU92="základná",AV92,0)</f>
        <v>0</v>
      </c>
      <c r="BZ92" s="106">
        <f>IF(AU92="znížená",AV92,0)</f>
        <v>0</v>
      </c>
      <c r="CA92" s="106">
        <v>0</v>
      </c>
      <c r="CB92" s="106">
        <v>0</v>
      </c>
      <c r="CC92" s="106">
        <v>0</v>
      </c>
      <c r="CD92" s="106">
        <f>IF(AU92="základná",AG92,0)</f>
        <v>0</v>
      </c>
      <c r="CE92" s="106">
        <f>IF(AU92="znížená",AG92,0)</f>
        <v>0</v>
      </c>
      <c r="CF92" s="106">
        <f>IF(AU92="zákl. prenesená",AG92,0)</f>
        <v>0</v>
      </c>
      <c r="CG92" s="106">
        <f>IF(AU92="zníž. prenesená",AG92,0)</f>
        <v>0</v>
      </c>
      <c r="CH92" s="106">
        <f>IF(AU92="nulová",AG92,0)</f>
        <v>0</v>
      </c>
      <c r="CI92" s="20">
        <f>IF(AU92="základná",1,IF(AU92="znížená",2,IF(AU92="zákl. prenesená",4,IF(AU92="zníž. prenesená",5,3))))</f>
        <v>1</v>
      </c>
      <c r="CJ92" s="20">
        <f>IF(AT92="stavebná časť",1,IF(8892="investičná časť",2,3))</f>
        <v>1</v>
      </c>
      <c r="CK92" s="20" t="str">
        <f>IF(D92="Vyplň vlastné","","x")</f>
        <v>x</v>
      </c>
    </row>
    <row r="93" spans="1:89" s="1" customFormat="1" ht="19.899999999999999" customHeight="1">
      <c r="B93" s="35"/>
      <c r="C93" s="36"/>
      <c r="D93" s="235" t="s">
        <v>89</v>
      </c>
      <c r="E93" s="236"/>
      <c r="F93" s="236"/>
      <c r="G93" s="236"/>
      <c r="H93" s="236"/>
      <c r="I93" s="236"/>
      <c r="J93" s="236"/>
      <c r="K93" s="236"/>
      <c r="L93" s="236"/>
      <c r="M93" s="236"/>
      <c r="N93" s="236"/>
      <c r="O93" s="236"/>
      <c r="P93" s="236"/>
      <c r="Q93" s="236"/>
      <c r="R93" s="236"/>
      <c r="S93" s="236"/>
      <c r="T93" s="236"/>
      <c r="U93" s="236"/>
      <c r="V93" s="236"/>
      <c r="W93" s="236"/>
      <c r="X93" s="236"/>
      <c r="Y93" s="236"/>
      <c r="Z93" s="236"/>
      <c r="AA93" s="236"/>
      <c r="AB93" s="236"/>
      <c r="AC93" s="36"/>
      <c r="AD93" s="36"/>
      <c r="AE93" s="36"/>
      <c r="AF93" s="36"/>
      <c r="AG93" s="230">
        <f>AG87*AS93</f>
        <v>0</v>
      </c>
      <c r="AH93" s="231"/>
      <c r="AI93" s="231"/>
      <c r="AJ93" s="231"/>
      <c r="AK93" s="231"/>
      <c r="AL93" s="231"/>
      <c r="AM93" s="231"/>
      <c r="AN93" s="231">
        <f>AG93+AV93</f>
        <v>0</v>
      </c>
      <c r="AO93" s="231"/>
      <c r="AP93" s="231"/>
      <c r="AQ93" s="37"/>
      <c r="AS93" s="107">
        <v>0</v>
      </c>
      <c r="AT93" s="108" t="s">
        <v>87</v>
      </c>
      <c r="AU93" s="108" t="s">
        <v>38</v>
      </c>
      <c r="AV93" s="109">
        <f>ROUND(IF(AU93="nulová",0,IF(OR(AU93="základná",AU93="zákl. prenesená"),AG93*L31,AG93*L32)),2)</f>
        <v>0</v>
      </c>
      <c r="BV93" s="20" t="s">
        <v>90</v>
      </c>
      <c r="BY93" s="106">
        <f>IF(AU93="základná",AV93,0)</f>
        <v>0</v>
      </c>
      <c r="BZ93" s="106">
        <f>IF(AU93="znížená",AV93,0)</f>
        <v>0</v>
      </c>
      <c r="CA93" s="106">
        <f>IF(AU93="zákl. prenesená",AV93,0)</f>
        <v>0</v>
      </c>
      <c r="CB93" s="106">
        <f>IF(AU93="zníž. prenesená",AV93,0)</f>
        <v>0</v>
      </c>
      <c r="CC93" s="106">
        <f>IF(AU93="nulová",AV93,0)</f>
        <v>0</v>
      </c>
      <c r="CD93" s="106">
        <f>IF(AU93="základná",AG93,0)</f>
        <v>0</v>
      </c>
      <c r="CE93" s="106">
        <f>IF(AU93="znížená",AG93,0)</f>
        <v>0</v>
      </c>
      <c r="CF93" s="106">
        <f>IF(AU93="zákl. prenesená",AG93,0)</f>
        <v>0</v>
      </c>
      <c r="CG93" s="106">
        <f>IF(AU93="zníž. prenesená",AG93,0)</f>
        <v>0</v>
      </c>
      <c r="CH93" s="106">
        <f>IF(AU93="nulová",AG93,0)</f>
        <v>0</v>
      </c>
      <c r="CI93" s="20">
        <f>IF(AU93="základná",1,IF(AU93="znížená",2,IF(AU93="zákl. prenesená",4,IF(AU93="zníž. prenesená",5,3))))</f>
        <v>1</v>
      </c>
      <c r="CJ93" s="20">
        <f>IF(AT93="stavebná časť",1,IF(8893="investičná časť",2,3))</f>
        <v>1</v>
      </c>
      <c r="CK93" s="20" t="str">
        <f>IF(D93="Vyplň vlastné","","x")</f>
        <v/>
      </c>
    </row>
    <row r="94" spans="1:89" s="1" customFormat="1" ht="19.899999999999999" customHeight="1">
      <c r="B94" s="35"/>
      <c r="C94" s="36"/>
      <c r="D94" s="235" t="s">
        <v>89</v>
      </c>
      <c r="E94" s="236"/>
      <c r="F94" s="236"/>
      <c r="G94" s="236"/>
      <c r="H94" s="236"/>
      <c r="I94" s="236"/>
      <c r="J94" s="236"/>
      <c r="K94" s="236"/>
      <c r="L94" s="236"/>
      <c r="M94" s="236"/>
      <c r="N94" s="236"/>
      <c r="O94" s="236"/>
      <c r="P94" s="236"/>
      <c r="Q94" s="236"/>
      <c r="R94" s="236"/>
      <c r="S94" s="236"/>
      <c r="T94" s="236"/>
      <c r="U94" s="236"/>
      <c r="V94" s="236"/>
      <c r="W94" s="236"/>
      <c r="X94" s="236"/>
      <c r="Y94" s="236"/>
      <c r="Z94" s="236"/>
      <c r="AA94" s="236"/>
      <c r="AB94" s="236"/>
      <c r="AC94" s="36"/>
      <c r="AD94" s="36"/>
      <c r="AE94" s="36"/>
      <c r="AF94" s="36"/>
      <c r="AG94" s="230">
        <f>AG87*AS94</f>
        <v>0</v>
      </c>
      <c r="AH94" s="231"/>
      <c r="AI94" s="231"/>
      <c r="AJ94" s="231"/>
      <c r="AK94" s="231"/>
      <c r="AL94" s="231"/>
      <c r="AM94" s="231"/>
      <c r="AN94" s="231">
        <f>AG94+AV94</f>
        <v>0</v>
      </c>
      <c r="AO94" s="231"/>
      <c r="AP94" s="231"/>
      <c r="AQ94" s="37"/>
      <c r="AS94" s="107">
        <v>0</v>
      </c>
      <c r="AT94" s="108" t="s">
        <v>87</v>
      </c>
      <c r="AU94" s="108" t="s">
        <v>38</v>
      </c>
      <c r="AV94" s="109">
        <f>ROUND(IF(AU94="nulová",0,IF(OR(AU94="základná",AU94="zákl. prenesená"),AG94*L31,AG94*L32)),2)</f>
        <v>0</v>
      </c>
      <c r="BV94" s="20" t="s">
        <v>90</v>
      </c>
      <c r="BY94" s="106">
        <f>IF(AU94="základná",AV94,0)</f>
        <v>0</v>
      </c>
      <c r="BZ94" s="106">
        <f>IF(AU94="znížená",AV94,0)</f>
        <v>0</v>
      </c>
      <c r="CA94" s="106">
        <f>IF(AU94="zákl. prenesená",AV94,0)</f>
        <v>0</v>
      </c>
      <c r="CB94" s="106">
        <f>IF(AU94="zníž. prenesená",AV94,0)</f>
        <v>0</v>
      </c>
      <c r="CC94" s="106">
        <f>IF(AU94="nulová",AV94,0)</f>
        <v>0</v>
      </c>
      <c r="CD94" s="106">
        <f>IF(AU94="základná",AG94,0)</f>
        <v>0</v>
      </c>
      <c r="CE94" s="106">
        <f>IF(AU94="znížená",AG94,0)</f>
        <v>0</v>
      </c>
      <c r="CF94" s="106">
        <f>IF(AU94="zákl. prenesená",AG94,0)</f>
        <v>0</v>
      </c>
      <c r="CG94" s="106">
        <f>IF(AU94="zníž. prenesená",AG94,0)</f>
        <v>0</v>
      </c>
      <c r="CH94" s="106">
        <f>IF(AU94="nulová",AG94,0)</f>
        <v>0</v>
      </c>
      <c r="CI94" s="20">
        <f>IF(AU94="základná",1,IF(AU94="znížená",2,IF(AU94="zákl. prenesená",4,IF(AU94="zníž. prenesená",5,3))))</f>
        <v>1</v>
      </c>
      <c r="CJ94" s="20">
        <f>IF(AT94="stavebná časť",1,IF(8894="investičná časť",2,3))</f>
        <v>1</v>
      </c>
      <c r="CK94" s="20" t="str">
        <f>IF(D94="Vyplň vlastné","","x")</f>
        <v/>
      </c>
    </row>
    <row r="95" spans="1:89" s="1" customFormat="1" ht="19.899999999999999" customHeight="1">
      <c r="B95" s="35"/>
      <c r="C95" s="36"/>
      <c r="D95" s="235" t="s">
        <v>89</v>
      </c>
      <c r="E95" s="236"/>
      <c r="F95" s="236"/>
      <c r="G95" s="236"/>
      <c r="H95" s="236"/>
      <c r="I95" s="236"/>
      <c r="J95" s="236"/>
      <c r="K95" s="236"/>
      <c r="L95" s="236"/>
      <c r="M95" s="236"/>
      <c r="N95" s="236"/>
      <c r="O95" s="236"/>
      <c r="P95" s="236"/>
      <c r="Q95" s="236"/>
      <c r="R95" s="236"/>
      <c r="S95" s="236"/>
      <c r="T95" s="236"/>
      <c r="U95" s="236"/>
      <c r="V95" s="236"/>
      <c r="W95" s="236"/>
      <c r="X95" s="236"/>
      <c r="Y95" s="236"/>
      <c r="Z95" s="236"/>
      <c r="AA95" s="236"/>
      <c r="AB95" s="236"/>
      <c r="AC95" s="36"/>
      <c r="AD95" s="36"/>
      <c r="AE95" s="36"/>
      <c r="AF95" s="36"/>
      <c r="AG95" s="230">
        <f>AG87*AS95</f>
        <v>0</v>
      </c>
      <c r="AH95" s="231"/>
      <c r="AI95" s="231"/>
      <c r="AJ95" s="231"/>
      <c r="AK95" s="231"/>
      <c r="AL95" s="231"/>
      <c r="AM95" s="231"/>
      <c r="AN95" s="231">
        <f>AG95+AV95</f>
        <v>0</v>
      </c>
      <c r="AO95" s="231"/>
      <c r="AP95" s="231"/>
      <c r="AQ95" s="37"/>
      <c r="AS95" s="110">
        <v>0</v>
      </c>
      <c r="AT95" s="111" t="s">
        <v>87</v>
      </c>
      <c r="AU95" s="111" t="s">
        <v>38</v>
      </c>
      <c r="AV95" s="112">
        <f>ROUND(IF(AU95="nulová",0,IF(OR(AU95="základná",AU95="zákl. prenesená"),AG95*L31,AG95*L32)),2)</f>
        <v>0</v>
      </c>
      <c r="BV95" s="20" t="s">
        <v>90</v>
      </c>
      <c r="BY95" s="106">
        <f>IF(AU95="základná",AV95,0)</f>
        <v>0</v>
      </c>
      <c r="BZ95" s="106">
        <f>IF(AU95="znížená",AV95,0)</f>
        <v>0</v>
      </c>
      <c r="CA95" s="106">
        <f>IF(AU95="zákl. prenesená",AV95,0)</f>
        <v>0</v>
      </c>
      <c r="CB95" s="106">
        <f>IF(AU95="zníž. prenesená",AV95,0)</f>
        <v>0</v>
      </c>
      <c r="CC95" s="106">
        <f>IF(AU95="nulová",AV95,0)</f>
        <v>0</v>
      </c>
      <c r="CD95" s="106">
        <f>IF(AU95="základná",AG95,0)</f>
        <v>0</v>
      </c>
      <c r="CE95" s="106">
        <f>IF(AU95="znížená",AG95,0)</f>
        <v>0</v>
      </c>
      <c r="CF95" s="106">
        <f>IF(AU95="zákl. prenesená",AG95,0)</f>
        <v>0</v>
      </c>
      <c r="CG95" s="106">
        <f>IF(AU95="zníž. prenesená",AG95,0)</f>
        <v>0</v>
      </c>
      <c r="CH95" s="106">
        <f>IF(AU95="nulová",AG95,0)</f>
        <v>0</v>
      </c>
      <c r="CI95" s="20">
        <f>IF(AU95="základná",1,IF(AU95="znížená",2,IF(AU95="zákl. prenesená",4,IF(AU95="zníž. prenesená",5,3))))</f>
        <v>1</v>
      </c>
      <c r="CJ95" s="20">
        <f>IF(AT95="stavebná časť",1,IF(8895="investičná časť",2,3))</f>
        <v>1</v>
      </c>
      <c r="CK95" s="20" t="str">
        <f>IF(D95="Vyplň vlastné","","x")</f>
        <v/>
      </c>
    </row>
    <row r="96" spans="1:89" s="1" customFormat="1" ht="10.9" customHeight="1">
      <c r="B96" s="35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7"/>
    </row>
    <row r="97" spans="2:43" s="1" customFormat="1" ht="30" customHeight="1">
      <c r="B97" s="35"/>
      <c r="C97" s="113" t="s">
        <v>91</v>
      </c>
      <c r="D97" s="114"/>
      <c r="E97" s="114"/>
      <c r="F97" s="114"/>
      <c r="G97" s="114"/>
      <c r="H97" s="114"/>
      <c r="I97" s="114"/>
      <c r="J97" s="114"/>
      <c r="K97" s="114"/>
      <c r="L97" s="114"/>
      <c r="M97" s="114"/>
      <c r="N97" s="114"/>
      <c r="O97" s="114"/>
      <c r="P97" s="114"/>
      <c r="Q97" s="114"/>
      <c r="R97" s="114"/>
      <c r="S97" s="114"/>
      <c r="T97" s="114"/>
      <c r="U97" s="114"/>
      <c r="V97" s="114"/>
      <c r="W97" s="114"/>
      <c r="X97" s="114"/>
      <c r="Y97" s="114"/>
      <c r="Z97" s="114"/>
      <c r="AA97" s="114"/>
      <c r="AB97" s="114"/>
      <c r="AC97" s="114"/>
      <c r="AD97" s="114"/>
      <c r="AE97" s="114"/>
      <c r="AF97" s="114"/>
      <c r="AG97" s="232">
        <f>ROUND(AG87+AG91,2)</f>
        <v>0</v>
      </c>
      <c r="AH97" s="232"/>
      <c r="AI97" s="232"/>
      <c r="AJ97" s="232"/>
      <c r="AK97" s="232"/>
      <c r="AL97" s="232"/>
      <c r="AM97" s="232"/>
      <c r="AN97" s="232">
        <f>AN87+AN91</f>
        <v>0</v>
      </c>
      <c r="AO97" s="232"/>
      <c r="AP97" s="232"/>
      <c r="AQ97" s="37"/>
    </row>
    <row r="98" spans="2:43" s="1" customFormat="1" ht="6.95" customHeight="1">
      <c r="B98" s="59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1"/>
    </row>
  </sheetData>
  <mergeCells count="62">
    <mergeCell ref="AG97:AM97"/>
    <mergeCell ref="AN97:AP97"/>
    <mergeCell ref="AR2:BE2"/>
    <mergeCell ref="D95:AB95"/>
    <mergeCell ref="AG95:AM95"/>
    <mergeCell ref="AN95:AP95"/>
    <mergeCell ref="AG87:AM87"/>
    <mergeCell ref="AN87:AP87"/>
    <mergeCell ref="AG91:AM91"/>
    <mergeCell ref="AN91:AP91"/>
    <mergeCell ref="D93:AB93"/>
    <mergeCell ref="AG93:AM93"/>
    <mergeCell ref="AN93:AP93"/>
    <mergeCell ref="D94:AB94"/>
    <mergeCell ref="AG94:AM94"/>
    <mergeCell ref="AN94:AP94"/>
    <mergeCell ref="AN89:AP89"/>
    <mergeCell ref="AG89:AM89"/>
    <mergeCell ref="D89:H89"/>
    <mergeCell ref="J89:AF89"/>
    <mergeCell ref="AG92:AM92"/>
    <mergeCell ref="AN92:AP92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C76:AP76"/>
    <mergeCell ref="L78:AO78"/>
    <mergeCell ref="AM82:AP82"/>
    <mergeCell ref="AS82:AT84"/>
    <mergeCell ref="AM83:AP83"/>
    <mergeCell ref="L35:O35"/>
    <mergeCell ref="W35:AE35"/>
    <mergeCell ref="AK35:AO35"/>
    <mergeCell ref="X37:AB37"/>
    <mergeCell ref="AK37:AO37"/>
    <mergeCell ref="L33:O33"/>
    <mergeCell ref="W33:AE33"/>
    <mergeCell ref="AK33:AO33"/>
    <mergeCell ref="L34:O34"/>
    <mergeCell ref="W34:AE34"/>
    <mergeCell ref="AK34:AO34"/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</mergeCells>
  <dataValidations count="2">
    <dataValidation type="list" allowBlank="1" showInputMessage="1" showErrorMessage="1" error="Povolené sú hodnoty základná, znížená, nulová." sqref="AU92:AU96" xr:uid="{00000000-0002-0000-0000-000000000000}">
      <formula1>"základná, znížená, nulová"</formula1>
    </dataValidation>
    <dataValidation type="list" allowBlank="1" showInputMessage="1" showErrorMessage="1" error="Povolené sú hodnoty stavebná časť, technologická časť, investičná časť." sqref="AT92:AT96" xr:uid="{00000000-0002-0000-0000-000001000000}">
      <formula1>"stavebná časť, technologická časť, investičná časť"</formula1>
    </dataValidation>
  </dataValidations>
  <hyperlinks>
    <hyperlink ref="K1:S1" location="C2" display="1) Súhrnný list stavby" xr:uid="{00000000-0004-0000-0000-000000000000}"/>
    <hyperlink ref="W1:AF1" location="C87" display="2) Rekapitulácia objektov" xr:uid="{00000000-0004-0000-0000-000001000000}"/>
    <hyperlink ref="A88" location="'1 - Objekt'!C2" display="/" xr:uid="{00000000-0004-0000-0000-000002000000}"/>
    <hyperlink ref="A89" location="'2 - Detské ihrisko'!C2" display="/" xr:uid="{00000000-0004-0000-0000-000003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N702"/>
  <sheetViews>
    <sheetView showGridLines="0" workbookViewId="0">
      <pane ySplit="1" topLeftCell="A2" activePane="bottomLeft" state="frozen"/>
      <selection pane="bottomLeft" activeCell="H11" sqref="H11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5"/>
      <c r="B1" s="13"/>
      <c r="C1" s="13"/>
      <c r="D1" s="14" t="s">
        <v>1</v>
      </c>
      <c r="E1" s="13"/>
      <c r="F1" s="15" t="s">
        <v>92</v>
      </c>
      <c r="G1" s="15"/>
      <c r="H1" s="284" t="s">
        <v>93</v>
      </c>
      <c r="I1" s="284"/>
      <c r="J1" s="284"/>
      <c r="K1" s="284"/>
      <c r="L1" s="15" t="s">
        <v>94</v>
      </c>
      <c r="M1" s="13"/>
      <c r="N1" s="13"/>
      <c r="O1" s="14" t="s">
        <v>95</v>
      </c>
      <c r="P1" s="13"/>
      <c r="Q1" s="13"/>
      <c r="R1" s="13"/>
      <c r="S1" s="15" t="s">
        <v>96</v>
      </c>
      <c r="T1" s="15"/>
      <c r="U1" s="115"/>
      <c r="V1" s="115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ht="36.950000000000003" customHeight="1">
      <c r="C2" s="194" t="s">
        <v>7</v>
      </c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S2" s="233" t="s">
        <v>8</v>
      </c>
      <c r="T2" s="234"/>
      <c r="U2" s="234"/>
      <c r="V2" s="234"/>
      <c r="W2" s="234"/>
      <c r="X2" s="234"/>
      <c r="Y2" s="234"/>
      <c r="Z2" s="234"/>
      <c r="AA2" s="234"/>
      <c r="AB2" s="234"/>
      <c r="AC2" s="234"/>
      <c r="AT2" s="20" t="s">
        <v>79</v>
      </c>
    </row>
    <row r="3" spans="1:66" ht="6.95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10</v>
      </c>
    </row>
    <row r="4" spans="1:66" ht="36.950000000000003" customHeight="1">
      <c r="B4" s="24"/>
      <c r="C4" s="196" t="s">
        <v>97</v>
      </c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25"/>
      <c r="T4" s="19" t="s">
        <v>12</v>
      </c>
      <c r="AT4" s="20" t="s">
        <v>6</v>
      </c>
    </row>
    <row r="5" spans="1:66" ht="6.95" customHeight="1">
      <c r="B5" s="24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5"/>
    </row>
    <row r="6" spans="1:66" ht="25.35" customHeight="1">
      <c r="B6" s="24"/>
      <c r="C6" s="27"/>
      <c r="D6" s="31" t="s">
        <v>18</v>
      </c>
      <c r="E6" s="27"/>
      <c r="F6" s="239" t="str">
        <f>'Rekapitulácia stavby'!K6</f>
        <v>Materská škola - Obora</v>
      </c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7"/>
      <c r="R6" s="25"/>
    </row>
    <row r="7" spans="1:66" s="1" customFormat="1" ht="32.85" customHeight="1">
      <c r="B7" s="35"/>
      <c r="C7" s="36"/>
      <c r="D7" s="30" t="s">
        <v>98</v>
      </c>
      <c r="E7" s="36"/>
      <c r="F7" s="202" t="s">
        <v>99</v>
      </c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36"/>
      <c r="R7" s="37"/>
    </row>
    <row r="8" spans="1:66" s="1" customFormat="1" ht="14.45" customHeight="1">
      <c r="B8" s="35"/>
      <c r="C8" s="36"/>
      <c r="D8" s="31" t="s">
        <v>20</v>
      </c>
      <c r="E8" s="36"/>
      <c r="F8" s="29" t="s">
        <v>5</v>
      </c>
      <c r="G8" s="36"/>
      <c r="H8" s="36"/>
      <c r="I8" s="36"/>
      <c r="J8" s="36"/>
      <c r="K8" s="36"/>
      <c r="L8" s="36"/>
      <c r="M8" s="31" t="s">
        <v>21</v>
      </c>
      <c r="N8" s="36"/>
      <c r="O8" s="29" t="s">
        <v>5</v>
      </c>
      <c r="P8" s="36"/>
      <c r="Q8" s="36"/>
      <c r="R8" s="37"/>
    </row>
    <row r="9" spans="1:66" s="1" customFormat="1" ht="14.45" customHeight="1">
      <c r="B9" s="35"/>
      <c r="C9" s="36"/>
      <c r="D9" s="31" t="s">
        <v>22</v>
      </c>
      <c r="E9" s="36"/>
      <c r="F9" s="29" t="s">
        <v>23</v>
      </c>
      <c r="G9" s="36"/>
      <c r="H9" s="36"/>
      <c r="I9" s="36"/>
      <c r="J9" s="36"/>
      <c r="K9" s="36"/>
      <c r="L9" s="36"/>
      <c r="M9" s="31" t="s">
        <v>24</v>
      </c>
      <c r="N9" s="36"/>
      <c r="O9" s="242">
        <v>43728</v>
      </c>
      <c r="P9" s="243"/>
      <c r="Q9" s="36"/>
      <c r="R9" s="37"/>
    </row>
    <row r="10" spans="1:66" s="1" customFormat="1" ht="10.9" customHeight="1"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7"/>
    </row>
    <row r="11" spans="1:66" s="1" customFormat="1" ht="14.45" customHeight="1">
      <c r="B11" s="35"/>
      <c r="C11" s="36"/>
      <c r="D11" s="31" t="s">
        <v>25</v>
      </c>
      <c r="E11" s="36"/>
      <c r="F11" s="36"/>
      <c r="G11" s="36"/>
      <c r="H11" s="36"/>
      <c r="I11" s="36"/>
      <c r="J11" s="36"/>
      <c r="K11" s="36"/>
      <c r="L11" s="36"/>
      <c r="M11" s="31" t="s">
        <v>26</v>
      </c>
      <c r="N11" s="36"/>
      <c r="O11" s="200" t="str">
        <f>IF('Rekapitulácia stavby'!AN10="","",'Rekapitulácia stavby'!AN10)</f>
        <v/>
      </c>
      <c r="P11" s="200"/>
      <c r="Q11" s="36"/>
      <c r="R11" s="37"/>
    </row>
    <row r="12" spans="1:66" s="1" customFormat="1" ht="18" customHeight="1">
      <c r="B12" s="35"/>
      <c r="C12" s="36"/>
      <c r="D12" s="36"/>
      <c r="E12" s="29" t="str">
        <f>IF('Rekapitulácia stavby'!E11="","",'Rekapitulácia stavby'!E11)</f>
        <v xml:space="preserve"> </v>
      </c>
      <c r="F12" s="36"/>
      <c r="G12" s="36"/>
      <c r="H12" s="36"/>
      <c r="I12" s="36"/>
      <c r="J12" s="36"/>
      <c r="K12" s="36"/>
      <c r="L12" s="36"/>
      <c r="M12" s="31" t="s">
        <v>27</v>
      </c>
      <c r="N12" s="36"/>
      <c r="O12" s="200" t="str">
        <f>IF('Rekapitulácia stavby'!AN11="","",'Rekapitulácia stavby'!AN11)</f>
        <v/>
      </c>
      <c r="P12" s="200"/>
      <c r="Q12" s="36"/>
      <c r="R12" s="37"/>
    </row>
    <row r="13" spans="1:66" s="1" customFormat="1" ht="6.95" customHeight="1">
      <c r="B13" s="35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7"/>
    </row>
    <row r="14" spans="1:66" s="1" customFormat="1" ht="14.45" customHeight="1">
      <c r="B14" s="35"/>
      <c r="C14" s="36"/>
      <c r="D14" s="31" t="s">
        <v>28</v>
      </c>
      <c r="E14" s="36"/>
      <c r="F14" s="36"/>
      <c r="G14" s="36"/>
      <c r="H14" s="36"/>
      <c r="I14" s="36"/>
      <c r="J14" s="36"/>
      <c r="K14" s="36"/>
      <c r="L14" s="36"/>
      <c r="M14" s="31" t="s">
        <v>26</v>
      </c>
      <c r="N14" s="36"/>
      <c r="O14" s="244" t="str">
        <f>IF('Rekapitulácia stavby'!AN13="","",'Rekapitulácia stavby'!AN13)</f>
        <v>Vyplň údaj</v>
      </c>
      <c r="P14" s="200"/>
      <c r="Q14" s="36"/>
      <c r="R14" s="37"/>
    </row>
    <row r="15" spans="1:66" s="1" customFormat="1" ht="18" customHeight="1">
      <c r="B15" s="35"/>
      <c r="C15" s="36"/>
      <c r="D15" s="36"/>
      <c r="E15" s="244" t="str">
        <f>IF('Rekapitulácia stavby'!E14="","",'Rekapitulácia stavby'!E14)</f>
        <v>Vyplň údaj</v>
      </c>
      <c r="F15" s="245"/>
      <c r="G15" s="245"/>
      <c r="H15" s="245"/>
      <c r="I15" s="245"/>
      <c r="J15" s="245"/>
      <c r="K15" s="245"/>
      <c r="L15" s="245"/>
      <c r="M15" s="31" t="s">
        <v>27</v>
      </c>
      <c r="N15" s="36"/>
      <c r="O15" s="244" t="str">
        <f>IF('Rekapitulácia stavby'!AN14="","",'Rekapitulácia stavby'!AN14)</f>
        <v>Vyplň údaj</v>
      </c>
      <c r="P15" s="200"/>
      <c r="Q15" s="36"/>
      <c r="R15" s="37"/>
    </row>
    <row r="16" spans="1:66" s="1" customFormat="1" ht="6.95" customHeight="1">
      <c r="B16" s="35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7"/>
    </row>
    <row r="17" spans="2:18" s="1" customFormat="1" ht="14.45" customHeight="1">
      <c r="B17" s="35"/>
      <c r="C17" s="36"/>
      <c r="D17" s="31" t="s">
        <v>30</v>
      </c>
      <c r="E17" s="36"/>
      <c r="F17" s="36"/>
      <c r="G17" s="36"/>
      <c r="H17" s="36"/>
      <c r="I17" s="36"/>
      <c r="J17" s="36"/>
      <c r="K17" s="36"/>
      <c r="L17" s="36"/>
      <c r="M17" s="31" t="s">
        <v>26</v>
      </c>
      <c r="N17" s="36"/>
      <c r="O17" s="200" t="str">
        <f>IF('Rekapitulácia stavby'!AN16="","",'Rekapitulácia stavby'!AN16)</f>
        <v/>
      </c>
      <c r="P17" s="200"/>
      <c r="Q17" s="36"/>
      <c r="R17" s="37"/>
    </row>
    <row r="18" spans="2:18" s="1" customFormat="1" ht="18" customHeight="1">
      <c r="B18" s="35"/>
      <c r="C18" s="36"/>
      <c r="D18" s="36"/>
      <c r="E18" s="29" t="str">
        <f>IF('Rekapitulácia stavby'!E17="","",'Rekapitulácia stavby'!E17)</f>
        <v xml:space="preserve"> </v>
      </c>
      <c r="F18" s="36"/>
      <c r="G18" s="36"/>
      <c r="H18" s="36"/>
      <c r="I18" s="36"/>
      <c r="J18" s="36"/>
      <c r="K18" s="36"/>
      <c r="L18" s="36"/>
      <c r="M18" s="31" t="s">
        <v>27</v>
      </c>
      <c r="N18" s="36"/>
      <c r="O18" s="200" t="str">
        <f>IF('Rekapitulácia stavby'!AN17="","",'Rekapitulácia stavby'!AN17)</f>
        <v/>
      </c>
      <c r="P18" s="200"/>
      <c r="Q18" s="36"/>
      <c r="R18" s="37"/>
    </row>
    <row r="19" spans="2:18" s="1" customFormat="1" ht="6.95" customHeight="1">
      <c r="B19" s="35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7"/>
    </row>
    <row r="20" spans="2:18" s="1" customFormat="1" ht="14.45" customHeight="1">
      <c r="B20" s="35"/>
      <c r="C20" s="36"/>
      <c r="D20" s="31" t="s">
        <v>32</v>
      </c>
      <c r="E20" s="36"/>
      <c r="F20" s="36"/>
      <c r="G20" s="36"/>
      <c r="H20" s="36"/>
      <c r="I20" s="36"/>
      <c r="J20" s="36"/>
      <c r="K20" s="36"/>
      <c r="L20" s="36"/>
      <c r="M20" s="31" t="s">
        <v>26</v>
      </c>
      <c r="N20" s="36"/>
      <c r="O20" s="200" t="str">
        <f>IF('Rekapitulácia stavby'!AN19="","",'Rekapitulácia stavby'!AN19)</f>
        <v/>
      </c>
      <c r="P20" s="200"/>
      <c r="Q20" s="36"/>
      <c r="R20" s="37"/>
    </row>
    <row r="21" spans="2:18" s="1" customFormat="1" ht="18" customHeight="1">
      <c r="B21" s="35"/>
      <c r="C21" s="36"/>
      <c r="D21" s="36"/>
      <c r="E21" s="29" t="str">
        <f>IF('Rekapitulácia stavby'!E20="","",'Rekapitulácia stavby'!E20)</f>
        <v xml:space="preserve"> </v>
      </c>
      <c r="F21" s="36"/>
      <c r="G21" s="36"/>
      <c r="H21" s="36"/>
      <c r="I21" s="36"/>
      <c r="J21" s="36"/>
      <c r="K21" s="36"/>
      <c r="L21" s="36"/>
      <c r="M21" s="31" t="s">
        <v>27</v>
      </c>
      <c r="N21" s="36"/>
      <c r="O21" s="200" t="str">
        <f>IF('Rekapitulácia stavby'!AN20="","",'Rekapitulácia stavby'!AN20)</f>
        <v/>
      </c>
      <c r="P21" s="200"/>
      <c r="Q21" s="36"/>
      <c r="R21" s="37"/>
    </row>
    <row r="22" spans="2:18" s="1" customFormat="1" ht="6.95" customHeight="1">
      <c r="B22" s="35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7"/>
    </row>
    <row r="23" spans="2:18" s="1" customFormat="1" ht="14.45" customHeight="1">
      <c r="B23" s="35"/>
      <c r="C23" s="36"/>
      <c r="D23" s="31" t="s">
        <v>33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7"/>
    </row>
    <row r="24" spans="2:18" s="1" customFormat="1" ht="16.5" customHeight="1">
      <c r="B24" s="35"/>
      <c r="C24" s="36"/>
      <c r="D24" s="36"/>
      <c r="E24" s="205" t="s">
        <v>5</v>
      </c>
      <c r="F24" s="205"/>
      <c r="G24" s="205"/>
      <c r="H24" s="205"/>
      <c r="I24" s="205"/>
      <c r="J24" s="205"/>
      <c r="K24" s="205"/>
      <c r="L24" s="205"/>
      <c r="M24" s="36"/>
      <c r="N24" s="36"/>
      <c r="O24" s="36"/>
      <c r="P24" s="36"/>
      <c r="Q24" s="36"/>
      <c r="R24" s="37"/>
    </row>
    <row r="25" spans="2:18" s="1" customFormat="1" ht="6.95" customHeight="1">
      <c r="B25" s="35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7"/>
    </row>
    <row r="26" spans="2:18" s="1" customFormat="1" ht="6.95" customHeight="1">
      <c r="B26" s="35"/>
      <c r="C26" s="36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36"/>
      <c r="R26" s="37"/>
    </row>
    <row r="27" spans="2:18" s="1" customFormat="1" ht="14.45" customHeight="1">
      <c r="B27" s="35"/>
      <c r="C27" s="36"/>
      <c r="D27" s="116" t="s">
        <v>100</v>
      </c>
      <c r="E27" s="36"/>
      <c r="F27" s="36"/>
      <c r="G27" s="36"/>
      <c r="H27" s="36"/>
      <c r="I27" s="36"/>
      <c r="J27" s="36"/>
      <c r="K27" s="36"/>
      <c r="L27" s="36"/>
      <c r="M27" s="206">
        <f>N88</f>
        <v>0</v>
      </c>
      <c r="N27" s="206"/>
      <c r="O27" s="206"/>
      <c r="P27" s="206"/>
      <c r="Q27" s="36"/>
      <c r="R27" s="37"/>
    </row>
    <row r="28" spans="2:18" s="1" customFormat="1" ht="14.45" customHeight="1">
      <c r="B28" s="35"/>
      <c r="C28" s="36"/>
      <c r="D28" s="34" t="s">
        <v>86</v>
      </c>
      <c r="E28" s="36"/>
      <c r="F28" s="36"/>
      <c r="G28" s="36"/>
      <c r="H28" s="36"/>
      <c r="I28" s="36"/>
      <c r="J28" s="36"/>
      <c r="K28" s="36"/>
      <c r="L28" s="36"/>
      <c r="M28" s="206">
        <f>N126</f>
        <v>0</v>
      </c>
      <c r="N28" s="206"/>
      <c r="O28" s="206"/>
      <c r="P28" s="206"/>
      <c r="Q28" s="36"/>
      <c r="R28" s="37"/>
    </row>
    <row r="29" spans="2:18" s="1" customFormat="1" ht="6.95" customHeight="1"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7"/>
    </row>
    <row r="30" spans="2:18" s="1" customFormat="1" ht="25.35" customHeight="1">
      <c r="B30" s="35"/>
      <c r="C30" s="36"/>
      <c r="D30" s="117" t="s">
        <v>36</v>
      </c>
      <c r="E30" s="36"/>
      <c r="F30" s="36"/>
      <c r="G30" s="36"/>
      <c r="H30" s="36"/>
      <c r="I30" s="36"/>
      <c r="J30" s="36"/>
      <c r="K30" s="36"/>
      <c r="L30" s="36"/>
      <c r="M30" s="246">
        <f>ROUND(M27+M28,2)</f>
        <v>0</v>
      </c>
      <c r="N30" s="241"/>
      <c r="O30" s="241"/>
      <c r="P30" s="241"/>
      <c r="Q30" s="36"/>
      <c r="R30" s="37"/>
    </row>
    <row r="31" spans="2:18" s="1" customFormat="1" ht="6.95" customHeight="1">
      <c r="B31" s="35"/>
      <c r="C31" s="36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36"/>
      <c r="R31" s="37"/>
    </row>
    <row r="32" spans="2:18" s="1" customFormat="1" ht="14.45" customHeight="1">
      <c r="B32" s="35"/>
      <c r="C32" s="36"/>
      <c r="D32" s="42" t="s">
        <v>37</v>
      </c>
      <c r="E32" s="42" t="s">
        <v>38</v>
      </c>
      <c r="F32" s="43">
        <v>0</v>
      </c>
      <c r="G32" s="118" t="s">
        <v>39</v>
      </c>
      <c r="H32" s="247">
        <f>ROUND((((SUM(BE126:BE133)+SUM(BE151:BE695))+SUM(BE697:BE701))),2)</f>
        <v>0</v>
      </c>
      <c r="I32" s="241"/>
      <c r="J32" s="241"/>
      <c r="K32" s="36"/>
      <c r="L32" s="36"/>
      <c r="M32" s="247">
        <f>ROUND(((ROUND((SUM(BE126:BE133)+SUM(BE151:BE695)), 2)*F32)+SUM(BE697:BE701)*F32),2)</f>
        <v>0</v>
      </c>
      <c r="N32" s="241"/>
      <c r="O32" s="241"/>
      <c r="P32" s="241"/>
      <c r="Q32" s="36"/>
      <c r="R32" s="37"/>
    </row>
    <row r="33" spans="2:18" s="1" customFormat="1" ht="14.45" customHeight="1">
      <c r="B33" s="35"/>
      <c r="C33" s="36"/>
      <c r="D33" s="36"/>
      <c r="E33" s="42" t="s">
        <v>40</v>
      </c>
      <c r="F33" s="43">
        <v>0</v>
      </c>
      <c r="G33" s="118" t="s">
        <v>39</v>
      </c>
      <c r="H33" s="247">
        <f>ROUND((((SUM(BF126:BF133)+SUM(BF151:BF695))+SUM(BF697:BF701))),2)</f>
        <v>0</v>
      </c>
      <c r="I33" s="241"/>
      <c r="J33" s="241"/>
      <c r="K33" s="36"/>
      <c r="L33" s="36"/>
      <c r="M33" s="247">
        <f>ROUND(((ROUND((SUM(BF126:BF133)+SUM(BF151:BF695)), 2)*F33)+SUM(BF697:BF701)*F33),2)</f>
        <v>0</v>
      </c>
      <c r="N33" s="241"/>
      <c r="O33" s="241"/>
      <c r="P33" s="241"/>
      <c r="Q33" s="36"/>
      <c r="R33" s="37"/>
    </row>
    <row r="34" spans="2:18" s="1" customFormat="1" ht="14.45" hidden="1" customHeight="1">
      <c r="B34" s="35"/>
      <c r="C34" s="36"/>
      <c r="D34" s="36"/>
      <c r="E34" s="42" t="s">
        <v>41</v>
      </c>
      <c r="F34" s="43">
        <v>0</v>
      </c>
      <c r="G34" s="118" t="s">
        <v>39</v>
      </c>
      <c r="H34" s="247">
        <f>ROUND((((SUM(BG126:BG133)+SUM(BG151:BG695))+SUM(BG697:BG701))),2)</f>
        <v>0</v>
      </c>
      <c r="I34" s="241"/>
      <c r="J34" s="241"/>
      <c r="K34" s="36"/>
      <c r="L34" s="36"/>
      <c r="M34" s="247">
        <v>0</v>
      </c>
      <c r="N34" s="241"/>
      <c r="O34" s="241"/>
      <c r="P34" s="241"/>
      <c r="Q34" s="36"/>
      <c r="R34" s="37"/>
    </row>
    <row r="35" spans="2:18" s="1" customFormat="1" ht="14.45" hidden="1" customHeight="1">
      <c r="B35" s="35"/>
      <c r="C35" s="36"/>
      <c r="D35" s="36"/>
      <c r="E35" s="42" t="s">
        <v>42</v>
      </c>
      <c r="F35" s="43">
        <v>0</v>
      </c>
      <c r="G35" s="118" t="s">
        <v>39</v>
      </c>
      <c r="H35" s="247">
        <f>ROUND((((SUM(BH126:BH133)+SUM(BH151:BH695))+SUM(BH697:BH701))),2)</f>
        <v>0</v>
      </c>
      <c r="I35" s="241"/>
      <c r="J35" s="241"/>
      <c r="K35" s="36"/>
      <c r="L35" s="36"/>
      <c r="M35" s="247">
        <v>0</v>
      </c>
      <c r="N35" s="241"/>
      <c r="O35" s="241"/>
      <c r="P35" s="241"/>
      <c r="Q35" s="36"/>
      <c r="R35" s="37"/>
    </row>
    <row r="36" spans="2:18" s="1" customFormat="1" ht="14.45" hidden="1" customHeight="1">
      <c r="B36" s="35"/>
      <c r="C36" s="36"/>
      <c r="D36" s="36"/>
      <c r="E36" s="42" t="s">
        <v>43</v>
      </c>
      <c r="F36" s="43">
        <v>0</v>
      </c>
      <c r="G36" s="118" t="s">
        <v>39</v>
      </c>
      <c r="H36" s="247">
        <f>ROUND((((SUM(BI126:BI133)+SUM(BI151:BI695))+SUM(BI697:BI701))),2)</f>
        <v>0</v>
      </c>
      <c r="I36" s="241"/>
      <c r="J36" s="241"/>
      <c r="K36" s="36"/>
      <c r="L36" s="36"/>
      <c r="M36" s="247">
        <v>0</v>
      </c>
      <c r="N36" s="241"/>
      <c r="O36" s="241"/>
      <c r="P36" s="241"/>
      <c r="Q36" s="36"/>
      <c r="R36" s="37"/>
    </row>
    <row r="37" spans="2:18" s="1" customFormat="1" ht="6.95" customHeight="1"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7"/>
    </row>
    <row r="38" spans="2:18" s="1" customFormat="1" ht="25.35" customHeight="1">
      <c r="B38" s="35"/>
      <c r="C38" s="114"/>
      <c r="D38" s="119" t="s">
        <v>44</v>
      </c>
      <c r="E38" s="75"/>
      <c r="F38" s="75"/>
      <c r="G38" s="120" t="s">
        <v>45</v>
      </c>
      <c r="H38" s="121" t="s">
        <v>46</v>
      </c>
      <c r="I38" s="75"/>
      <c r="J38" s="75"/>
      <c r="K38" s="75"/>
      <c r="L38" s="248">
        <f>SUM(M30:M36)</f>
        <v>0</v>
      </c>
      <c r="M38" s="248"/>
      <c r="N38" s="248"/>
      <c r="O38" s="248"/>
      <c r="P38" s="249"/>
      <c r="Q38" s="114"/>
      <c r="R38" s="37"/>
    </row>
    <row r="39" spans="2:18" s="1" customFormat="1" ht="14.45" customHeight="1"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7"/>
    </row>
    <row r="40" spans="2:18" s="1" customFormat="1" ht="14.45" customHeight="1"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7"/>
    </row>
    <row r="41" spans="2:18">
      <c r="B41" s="24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5"/>
    </row>
    <row r="42" spans="2:18">
      <c r="B42" s="24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5"/>
    </row>
    <row r="43" spans="2:18">
      <c r="B43" s="24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5"/>
    </row>
    <row r="44" spans="2:18">
      <c r="B44" s="24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5"/>
    </row>
    <row r="45" spans="2:18">
      <c r="B45" s="24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5"/>
    </row>
    <row r="46" spans="2:18">
      <c r="B46" s="24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5"/>
    </row>
    <row r="47" spans="2:18">
      <c r="B47" s="2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5"/>
    </row>
    <row r="48" spans="2:18">
      <c r="B48" s="24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5"/>
    </row>
    <row r="49" spans="2:18">
      <c r="B49" s="2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5"/>
    </row>
    <row r="50" spans="2:18" s="1" customFormat="1" ht="15">
      <c r="B50" s="35"/>
      <c r="C50" s="36"/>
      <c r="D50" s="50" t="s">
        <v>47</v>
      </c>
      <c r="E50" s="51"/>
      <c r="F50" s="51"/>
      <c r="G50" s="51"/>
      <c r="H50" s="52"/>
      <c r="I50" s="36"/>
      <c r="J50" s="50" t="s">
        <v>48</v>
      </c>
      <c r="K50" s="51"/>
      <c r="L50" s="51"/>
      <c r="M50" s="51"/>
      <c r="N50" s="51"/>
      <c r="O50" s="51"/>
      <c r="P50" s="52"/>
      <c r="Q50" s="36"/>
      <c r="R50" s="37"/>
    </row>
    <row r="51" spans="2:18">
      <c r="B51" s="24"/>
      <c r="C51" s="27"/>
      <c r="D51" s="53"/>
      <c r="E51" s="27"/>
      <c r="F51" s="27"/>
      <c r="G51" s="27"/>
      <c r="H51" s="54"/>
      <c r="I51" s="27"/>
      <c r="J51" s="53"/>
      <c r="K51" s="27"/>
      <c r="L51" s="27"/>
      <c r="M51" s="27"/>
      <c r="N51" s="27"/>
      <c r="O51" s="27"/>
      <c r="P51" s="54"/>
      <c r="Q51" s="27"/>
      <c r="R51" s="25"/>
    </row>
    <row r="52" spans="2:18">
      <c r="B52" s="24"/>
      <c r="C52" s="27"/>
      <c r="D52" s="53"/>
      <c r="E52" s="27"/>
      <c r="F52" s="27"/>
      <c r="G52" s="27"/>
      <c r="H52" s="54"/>
      <c r="I52" s="27"/>
      <c r="J52" s="53"/>
      <c r="K52" s="27"/>
      <c r="L52" s="27"/>
      <c r="M52" s="27"/>
      <c r="N52" s="27"/>
      <c r="O52" s="27"/>
      <c r="P52" s="54"/>
      <c r="Q52" s="27"/>
      <c r="R52" s="25"/>
    </row>
    <row r="53" spans="2:18">
      <c r="B53" s="24"/>
      <c r="C53" s="27"/>
      <c r="D53" s="53"/>
      <c r="E53" s="27"/>
      <c r="F53" s="27"/>
      <c r="G53" s="27"/>
      <c r="H53" s="54"/>
      <c r="I53" s="27"/>
      <c r="J53" s="53"/>
      <c r="K53" s="27"/>
      <c r="L53" s="27"/>
      <c r="M53" s="27"/>
      <c r="N53" s="27"/>
      <c r="O53" s="27"/>
      <c r="P53" s="54"/>
      <c r="Q53" s="27"/>
      <c r="R53" s="25"/>
    </row>
    <row r="54" spans="2:18">
      <c r="B54" s="24"/>
      <c r="C54" s="27"/>
      <c r="D54" s="53"/>
      <c r="E54" s="27"/>
      <c r="F54" s="27"/>
      <c r="G54" s="27"/>
      <c r="H54" s="54"/>
      <c r="I54" s="27"/>
      <c r="J54" s="53"/>
      <c r="K54" s="27"/>
      <c r="L54" s="27"/>
      <c r="M54" s="27"/>
      <c r="N54" s="27"/>
      <c r="O54" s="27"/>
      <c r="P54" s="54"/>
      <c r="Q54" s="27"/>
      <c r="R54" s="25"/>
    </row>
    <row r="55" spans="2:18">
      <c r="B55" s="24"/>
      <c r="C55" s="27"/>
      <c r="D55" s="53"/>
      <c r="E55" s="27"/>
      <c r="F55" s="27"/>
      <c r="G55" s="27"/>
      <c r="H55" s="54"/>
      <c r="I55" s="27"/>
      <c r="J55" s="53"/>
      <c r="K55" s="27"/>
      <c r="L55" s="27"/>
      <c r="M55" s="27"/>
      <c r="N55" s="27"/>
      <c r="O55" s="27"/>
      <c r="P55" s="54"/>
      <c r="Q55" s="27"/>
      <c r="R55" s="25"/>
    </row>
    <row r="56" spans="2:18">
      <c r="B56" s="24"/>
      <c r="C56" s="27"/>
      <c r="D56" s="53"/>
      <c r="E56" s="27"/>
      <c r="F56" s="27"/>
      <c r="G56" s="27"/>
      <c r="H56" s="54"/>
      <c r="I56" s="27"/>
      <c r="J56" s="53"/>
      <c r="K56" s="27"/>
      <c r="L56" s="27"/>
      <c r="M56" s="27"/>
      <c r="N56" s="27"/>
      <c r="O56" s="27"/>
      <c r="P56" s="54"/>
      <c r="Q56" s="27"/>
      <c r="R56" s="25"/>
    </row>
    <row r="57" spans="2:18">
      <c r="B57" s="24"/>
      <c r="C57" s="27"/>
      <c r="D57" s="53"/>
      <c r="E57" s="27"/>
      <c r="F57" s="27"/>
      <c r="G57" s="27"/>
      <c r="H57" s="54"/>
      <c r="I57" s="27"/>
      <c r="J57" s="53"/>
      <c r="K57" s="27"/>
      <c r="L57" s="27"/>
      <c r="M57" s="27"/>
      <c r="N57" s="27"/>
      <c r="O57" s="27"/>
      <c r="P57" s="54"/>
      <c r="Q57" s="27"/>
      <c r="R57" s="25"/>
    </row>
    <row r="58" spans="2:18">
      <c r="B58" s="24"/>
      <c r="C58" s="27"/>
      <c r="D58" s="53"/>
      <c r="E58" s="27"/>
      <c r="F58" s="27"/>
      <c r="G58" s="27"/>
      <c r="H58" s="54"/>
      <c r="I58" s="27"/>
      <c r="J58" s="53"/>
      <c r="K58" s="27"/>
      <c r="L58" s="27"/>
      <c r="M58" s="27"/>
      <c r="N58" s="27"/>
      <c r="O58" s="27"/>
      <c r="P58" s="54"/>
      <c r="Q58" s="27"/>
      <c r="R58" s="25"/>
    </row>
    <row r="59" spans="2:18" s="1" customFormat="1" ht="15">
      <c r="B59" s="35"/>
      <c r="C59" s="36"/>
      <c r="D59" s="55" t="s">
        <v>49</v>
      </c>
      <c r="E59" s="56"/>
      <c r="F59" s="56"/>
      <c r="G59" s="57" t="s">
        <v>50</v>
      </c>
      <c r="H59" s="58"/>
      <c r="I59" s="36"/>
      <c r="J59" s="55" t="s">
        <v>49</v>
      </c>
      <c r="K59" s="56"/>
      <c r="L59" s="56"/>
      <c r="M59" s="56"/>
      <c r="N59" s="57" t="s">
        <v>50</v>
      </c>
      <c r="O59" s="56"/>
      <c r="P59" s="58"/>
      <c r="Q59" s="36"/>
      <c r="R59" s="37"/>
    </row>
    <row r="60" spans="2:18">
      <c r="B60" s="24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5"/>
    </row>
    <row r="61" spans="2:18" s="1" customFormat="1" ht="15">
      <c r="B61" s="35"/>
      <c r="C61" s="36"/>
      <c r="D61" s="50" t="s">
        <v>51</v>
      </c>
      <c r="E61" s="51"/>
      <c r="F61" s="51"/>
      <c r="G61" s="51"/>
      <c r="H61" s="52"/>
      <c r="I61" s="36"/>
      <c r="J61" s="50" t="s">
        <v>52</v>
      </c>
      <c r="K61" s="51"/>
      <c r="L61" s="51"/>
      <c r="M61" s="51"/>
      <c r="N61" s="51"/>
      <c r="O61" s="51"/>
      <c r="P61" s="52"/>
      <c r="Q61" s="36"/>
      <c r="R61" s="37"/>
    </row>
    <row r="62" spans="2:18">
      <c r="B62" s="24"/>
      <c r="C62" s="27"/>
      <c r="D62" s="53"/>
      <c r="E62" s="27"/>
      <c r="F62" s="27"/>
      <c r="G62" s="27"/>
      <c r="H62" s="54"/>
      <c r="I62" s="27"/>
      <c r="J62" s="53"/>
      <c r="K62" s="27"/>
      <c r="L62" s="27"/>
      <c r="M62" s="27"/>
      <c r="N62" s="27"/>
      <c r="O62" s="27"/>
      <c r="P62" s="54"/>
      <c r="Q62" s="27"/>
      <c r="R62" s="25"/>
    </row>
    <row r="63" spans="2:18">
      <c r="B63" s="24"/>
      <c r="C63" s="27"/>
      <c r="D63" s="53"/>
      <c r="E63" s="27"/>
      <c r="F63" s="27"/>
      <c r="G63" s="27"/>
      <c r="H63" s="54"/>
      <c r="I63" s="27"/>
      <c r="J63" s="53"/>
      <c r="K63" s="27"/>
      <c r="L63" s="27"/>
      <c r="M63" s="27"/>
      <c r="N63" s="27"/>
      <c r="O63" s="27"/>
      <c r="P63" s="54"/>
      <c r="Q63" s="27"/>
      <c r="R63" s="25"/>
    </row>
    <row r="64" spans="2:18">
      <c r="B64" s="24"/>
      <c r="C64" s="27"/>
      <c r="D64" s="53"/>
      <c r="E64" s="27"/>
      <c r="F64" s="27"/>
      <c r="G64" s="27"/>
      <c r="H64" s="54"/>
      <c r="I64" s="27"/>
      <c r="J64" s="53"/>
      <c r="K64" s="27"/>
      <c r="L64" s="27"/>
      <c r="M64" s="27"/>
      <c r="N64" s="27"/>
      <c r="O64" s="27"/>
      <c r="P64" s="54"/>
      <c r="Q64" s="27"/>
      <c r="R64" s="25"/>
    </row>
    <row r="65" spans="2:18">
      <c r="B65" s="24"/>
      <c r="C65" s="27"/>
      <c r="D65" s="53"/>
      <c r="E65" s="27"/>
      <c r="F65" s="27"/>
      <c r="G65" s="27"/>
      <c r="H65" s="54"/>
      <c r="I65" s="27"/>
      <c r="J65" s="53"/>
      <c r="K65" s="27"/>
      <c r="L65" s="27"/>
      <c r="M65" s="27"/>
      <c r="N65" s="27"/>
      <c r="O65" s="27"/>
      <c r="P65" s="54"/>
      <c r="Q65" s="27"/>
      <c r="R65" s="25"/>
    </row>
    <row r="66" spans="2:18">
      <c r="B66" s="24"/>
      <c r="C66" s="27"/>
      <c r="D66" s="53"/>
      <c r="E66" s="27"/>
      <c r="F66" s="27"/>
      <c r="G66" s="27"/>
      <c r="H66" s="54"/>
      <c r="I66" s="27"/>
      <c r="J66" s="53"/>
      <c r="K66" s="27"/>
      <c r="L66" s="27"/>
      <c r="M66" s="27"/>
      <c r="N66" s="27"/>
      <c r="O66" s="27"/>
      <c r="P66" s="54"/>
      <c r="Q66" s="27"/>
      <c r="R66" s="25"/>
    </row>
    <row r="67" spans="2:18">
      <c r="B67" s="24"/>
      <c r="C67" s="27"/>
      <c r="D67" s="53"/>
      <c r="E67" s="27"/>
      <c r="F67" s="27"/>
      <c r="G67" s="27"/>
      <c r="H67" s="54"/>
      <c r="I67" s="27"/>
      <c r="J67" s="53"/>
      <c r="K67" s="27"/>
      <c r="L67" s="27"/>
      <c r="M67" s="27"/>
      <c r="N67" s="27"/>
      <c r="O67" s="27"/>
      <c r="P67" s="54"/>
      <c r="Q67" s="27"/>
      <c r="R67" s="25"/>
    </row>
    <row r="68" spans="2:18">
      <c r="B68" s="24"/>
      <c r="C68" s="27"/>
      <c r="D68" s="53"/>
      <c r="E68" s="27"/>
      <c r="F68" s="27"/>
      <c r="G68" s="27"/>
      <c r="H68" s="54"/>
      <c r="I68" s="27"/>
      <c r="J68" s="53"/>
      <c r="K68" s="27"/>
      <c r="L68" s="27"/>
      <c r="M68" s="27"/>
      <c r="N68" s="27"/>
      <c r="O68" s="27"/>
      <c r="P68" s="54"/>
      <c r="Q68" s="27"/>
      <c r="R68" s="25"/>
    </row>
    <row r="69" spans="2:18">
      <c r="B69" s="24"/>
      <c r="C69" s="27"/>
      <c r="D69" s="53"/>
      <c r="E69" s="27"/>
      <c r="F69" s="27"/>
      <c r="G69" s="27"/>
      <c r="H69" s="54"/>
      <c r="I69" s="27"/>
      <c r="J69" s="53"/>
      <c r="K69" s="27"/>
      <c r="L69" s="27"/>
      <c r="M69" s="27"/>
      <c r="N69" s="27"/>
      <c r="O69" s="27"/>
      <c r="P69" s="54"/>
      <c r="Q69" s="27"/>
      <c r="R69" s="25"/>
    </row>
    <row r="70" spans="2:18" s="1" customFormat="1" ht="15">
      <c r="B70" s="35"/>
      <c r="C70" s="36"/>
      <c r="D70" s="55" t="s">
        <v>49</v>
      </c>
      <c r="E70" s="56"/>
      <c r="F70" s="56"/>
      <c r="G70" s="57" t="s">
        <v>50</v>
      </c>
      <c r="H70" s="58"/>
      <c r="I70" s="36"/>
      <c r="J70" s="55" t="s">
        <v>49</v>
      </c>
      <c r="K70" s="56"/>
      <c r="L70" s="56"/>
      <c r="M70" s="56"/>
      <c r="N70" s="57" t="s">
        <v>50</v>
      </c>
      <c r="O70" s="56"/>
      <c r="P70" s="58"/>
      <c r="Q70" s="36"/>
      <c r="R70" s="37"/>
    </row>
    <row r="71" spans="2:18" s="1" customFormat="1" ht="14.45" customHeight="1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1"/>
    </row>
    <row r="75" spans="2:18" s="1" customFormat="1" ht="6.95" customHeight="1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4"/>
    </row>
    <row r="76" spans="2:18" s="1" customFormat="1" ht="36.950000000000003" customHeight="1">
      <c r="B76" s="35"/>
      <c r="C76" s="196" t="s">
        <v>101</v>
      </c>
      <c r="D76" s="197"/>
      <c r="E76" s="197"/>
      <c r="F76" s="197"/>
      <c r="G76" s="197"/>
      <c r="H76" s="197"/>
      <c r="I76" s="197"/>
      <c r="J76" s="197"/>
      <c r="K76" s="197"/>
      <c r="L76" s="197"/>
      <c r="M76" s="197"/>
      <c r="N76" s="197"/>
      <c r="O76" s="197"/>
      <c r="P76" s="197"/>
      <c r="Q76" s="197"/>
      <c r="R76" s="37"/>
    </row>
    <row r="77" spans="2:18" s="1" customFormat="1" ht="6.95" customHeight="1">
      <c r="B77" s="35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7"/>
    </row>
    <row r="78" spans="2:18" s="1" customFormat="1" ht="30" customHeight="1">
      <c r="B78" s="35"/>
      <c r="C78" s="31" t="s">
        <v>18</v>
      </c>
      <c r="D78" s="36"/>
      <c r="E78" s="36"/>
      <c r="F78" s="239" t="str">
        <f>F6</f>
        <v>Materská škola - Obora</v>
      </c>
      <c r="G78" s="240"/>
      <c r="H78" s="240"/>
      <c r="I78" s="240"/>
      <c r="J78" s="240"/>
      <c r="K78" s="240"/>
      <c r="L78" s="240"/>
      <c r="M78" s="240"/>
      <c r="N78" s="240"/>
      <c r="O78" s="240"/>
      <c r="P78" s="240"/>
      <c r="Q78" s="36"/>
      <c r="R78" s="37"/>
    </row>
    <row r="79" spans="2:18" s="1" customFormat="1" ht="36.950000000000003" customHeight="1">
      <c r="B79" s="35"/>
      <c r="C79" s="69" t="s">
        <v>98</v>
      </c>
      <c r="D79" s="36"/>
      <c r="E79" s="36"/>
      <c r="F79" s="216" t="str">
        <f>F7</f>
        <v>1 - Objekt</v>
      </c>
      <c r="G79" s="241"/>
      <c r="H79" s="241"/>
      <c r="I79" s="241"/>
      <c r="J79" s="241"/>
      <c r="K79" s="241"/>
      <c r="L79" s="241"/>
      <c r="M79" s="241"/>
      <c r="N79" s="241"/>
      <c r="O79" s="241"/>
      <c r="P79" s="241"/>
      <c r="Q79" s="36"/>
      <c r="R79" s="37"/>
    </row>
    <row r="80" spans="2:18" s="1" customFormat="1" ht="6.95" customHeight="1">
      <c r="B80" s="35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7"/>
    </row>
    <row r="81" spans="2:47" s="1" customFormat="1" ht="18" customHeight="1">
      <c r="B81" s="35"/>
      <c r="C81" s="31" t="s">
        <v>22</v>
      </c>
      <c r="D81" s="36"/>
      <c r="E81" s="36"/>
      <c r="F81" s="29" t="str">
        <f>F9</f>
        <v xml:space="preserve"> </v>
      </c>
      <c r="G81" s="36"/>
      <c r="H81" s="36"/>
      <c r="I81" s="36"/>
      <c r="J81" s="36"/>
      <c r="K81" s="31" t="s">
        <v>24</v>
      </c>
      <c r="L81" s="36"/>
      <c r="M81" s="243">
        <f>IF(O9="","",O9)</f>
        <v>43728</v>
      </c>
      <c r="N81" s="243"/>
      <c r="O81" s="243"/>
      <c r="P81" s="243"/>
      <c r="Q81" s="36"/>
      <c r="R81" s="37"/>
    </row>
    <row r="82" spans="2:47" s="1" customFormat="1" ht="6.95" customHeight="1">
      <c r="B82" s="35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7"/>
    </row>
    <row r="83" spans="2:47" s="1" customFormat="1" ht="15">
      <c r="B83" s="35"/>
      <c r="C83" s="31" t="s">
        <v>25</v>
      </c>
      <c r="D83" s="36"/>
      <c r="E83" s="36"/>
      <c r="F83" s="29" t="str">
        <f>E12</f>
        <v xml:space="preserve"> </v>
      </c>
      <c r="G83" s="36"/>
      <c r="H83" s="36"/>
      <c r="I83" s="36"/>
      <c r="J83" s="36"/>
      <c r="K83" s="31" t="s">
        <v>30</v>
      </c>
      <c r="L83" s="36"/>
      <c r="M83" s="200" t="str">
        <f>E18</f>
        <v xml:space="preserve"> </v>
      </c>
      <c r="N83" s="200"/>
      <c r="O83" s="200"/>
      <c r="P83" s="200"/>
      <c r="Q83" s="200"/>
      <c r="R83" s="37"/>
    </row>
    <row r="84" spans="2:47" s="1" customFormat="1" ht="14.45" customHeight="1">
      <c r="B84" s="35"/>
      <c r="C84" s="31" t="s">
        <v>28</v>
      </c>
      <c r="D84" s="36"/>
      <c r="E84" s="36"/>
      <c r="F84" s="29" t="str">
        <f>IF(E15="","",E15)</f>
        <v>Vyplň údaj</v>
      </c>
      <c r="G84" s="36"/>
      <c r="H84" s="36"/>
      <c r="I84" s="36"/>
      <c r="J84" s="36"/>
      <c r="K84" s="31" t="s">
        <v>32</v>
      </c>
      <c r="L84" s="36"/>
      <c r="M84" s="200" t="str">
        <f>E21</f>
        <v xml:space="preserve"> </v>
      </c>
      <c r="N84" s="200"/>
      <c r="O84" s="200"/>
      <c r="P84" s="200"/>
      <c r="Q84" s="200"/>
      <c r="R84" s="37"/>
    </row>
    <row r="85" spans="2:47" s="1" customFormat="1" ht="10.35" customHeight="1">
      <c r="B85" s="35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7"/>
    </row>
    <row r="86" spans="2:47" s="1" customFormat="1" ht="29.25" customHeight="1">
      <c r="B86" s="35"/>
      <c r="C86" s="250" t="s">
        <v>102</v>
      </c>
      <c r="D86" s="251"/>
      <c r="E86" s="251"/>
      <c r="F86" s="251"/>
      <c r="G86" s="251"/>
      <c r="H86" s="114"/>
      <c r="I86" s="114"/>
      <c r="J86" s="114"/>
      <c r="K86" s="114"/>
      <c r="L86" s="114"/>
      <c r="M86" s="114"/>
      <c r="N86" s="250" t="s">
        <v>103</v>
      </c>
      <c r="O86" s="251"/>
      <c r="P86" s="251"/>
      <c r="Q86" s="251"/>
      <c r="R86" s="37"/>
    </row>
    <row r="87" spans="2:47" s="1" customFormat="1" ht="10.35" customHeight="1">
      <c r="B87" s="35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7"/>
    </row>
    <row r="88" spans="2:47" s="1" customFormat="1" ht="29.25" customHeight="1">
      <c r="B88" s="35"/>
      <c r="C88" s="122" t="s">
        <v>104</v>
      </c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238">
        <f>N151</f>
        <v>0</v>
      </c>
      <c r="O88" s="252"/>
      <c r="P88" s="252"/>
      <c r="Q88" s="252"/>
      <c r="R88" s="37"/>
      <c r="AU88" s="20" t="s">
        <v>105</v>
      </c>
    </row>
    <row r="89" spans="2:47" s="6" customFormat="1" ht="24.95" customHeight="1">
      <c r="B89" s="123"/>
      <c r="C89" s="124"/>
      <c r="D89" s="125" t="s">
        <v>106</v>
      </c>
      <c r="E89" s="124"/>
      <c r="F89" s="124"/>
      <c r="G89" s="124"/>
      <c r="H89" s="124"/>
      <c r="I89" s="124"/>
      <c r="J89" s="124"/>
      <c r="K89" s="124"/>
      <c r="L89" s="124"/>
      <c r="M89" s="124"/>
      <c r="N89" s="253">
        <f>N152</f>
        <v>0</v>
      </c>
      <c r="O89" s="254"/>
      <c r="P89" s="254"/>
      <c r="Q89" s="254"/>
      <c r="R89" s="126"/>
    </row>
    <row r="90" spans="2:47" s="7" customFormat="1" ht="19.899999999999999" customHeight="1">
      <c r="B90" s="127"/>
      <c r="C90" s="128"/>
      <c r="D90" s="102" t="s">
        <v>107</v>
      </c>
      <c r="E90" s="128"/>
      <c r="F90" s="128"/>
      <c r="G90" s="128"/>
      <c r="H90" s="128"/>
      <c r="I90" s="128"/>
      <c r="J90" s="128"/>
      <c r="K90" s="128"/>
      <c r="L90" s="128"/>
      <c r="M90" s="128"/>
      <c r="N90" s="231">
        <f>N153</f>
        <v>0</v>
      </c>
      <c r="O90" s="255"/>
      <c r="P90" s="255"/>
      <c r="Q90" s="255"/>
      <c r="R90" s="129"/>
    </row>
    <row r="91" spans="2:47" s="7" customFormat="1" ht="19.899999999999999" customHeight="1">
      <c r="B91" s="127"/>
      <c r="C91" s="128"/>
      <c r="D91" s="102" t="s">
        <v>108</v>
      </c>
      <c r="E91" s="128"/>
      <c r="F91" s="128"/>
      <c r="G91" s="128"/>
      <c r="H91" s="128"/>
      <c r="I91" s="128"/>
      <c r="J91" s="128"/>
      <c r="K91" s="128"/>
      <c r="L91" s="128"/>
      <c r="M91" s="128"/>
      <c r="N91" s="231">
        <f>N184</f>
        <v>0</v>
      </c>
      <c r="O91" s="255"/>
      <c r="P91" s="255"/>
      <c r="Q91" s="255"/>
      <c r="R91" s="129"/>
    </row>
    <row r="92" spans="2:47" s="7" customFormat="1" ht="19.899999999999999" customHeight="1">
      <c r="B92" s="127"/>
      <c r="C92" s="128"/>
      <c r="D92" s="102" t="s">
        <v>109</v>
      </c>
      <c r="E92" s="128"/>
      <c r="F92" s="128"/>
      <c r="G92" s="128"/>
      <c r="H92" s="128"/>
      <c r="I92" s="128"/>
      <c r="J92" s="128"/>
      <c r="K92" s="128"/>
      <c r="L92" s="128"/>
      <c r="M92" s="128"/>
      <c r="N92" s="231">
        <f>N195</f>
        <v>0</v>
      </c>
      <c r="O92" s="255"/>
      <c r="P92" s="255"/>
      <c r="Q92" s="255"/>
      <c r="R92" s="129"/>
    </row>
    <row r="93" spans="2:47" s="7" customFormat="1" ht="19.899999999999999" customHeight="1">
      <c r="B93" s="127"/>
      <c r="C93" s="128"/>
      <c r="D93" s="102" t="s">
        <v>110</v>
      </c>
      <c r="E93" s="128"/>
      <c r="F93" s="128"/>
      <c r="G93" s="128"/>
      <c r="H93" s="128"/>
      <c r="I93" s="128"/>
      <c r="J93" s="128"/>
      <c r="K93" s="128"/>
      <c r="L93" s="128"/>
      <c r="M93" s="128"/>
      <c r="N93" s="231">
        <f>N205</f>
        <v>0</v>
      </c>
      <c r="O93" s="255"/>
      <c r="P93" s="255"/>
      <c r="Q93" s="255"/>
      <c r="R93" s="129"/>
    </row>
    <row r="94" spans="2:47" s="7" customFormat="1" ht="19.899999999999999" customHeight="1">
      <c r="B94" s="127"/>
      <c r="C94" s="128"/>
      <c r="D94" s="102" t="s">
        <v>111</v>
      </c>
      <c r="E94" s="128"/>
      <c r="F94" s="128"/>
      <c r="G94" s="128"/>
      <c r="H94" s="128"/>
      <c r="I94" s="128"/>
      <c r="J94" s="128"/>
      <c r="K94" s="128"/>
      <c r="L94" s="128"/>
      <c r="M94" s="128"/>
      <c r="N94" s="231">
        <f>N227</f>
        <v>0</v>
      </c>
      <c r="O94" s="255"/>
      <c r="P94" s="255"/>
      <c r="Q94" s="255"/>
      <c r="R94" s="129"/>
    </row>
    <row r="95" spans="2:47" s="7" customFormat="1" ht="19.899999999999999" customHeight="1">
      <c r="B95" s="127"/>
      <c r="C95" s="128"/>
      <c r="D95" s="102" t="s">
        <v>112</v>
      </c>
      <c r="E95" s="128"/>
      <c r="F95" s="128"/>
      <c r="G95" s="128"/>
      <c r="H95" s="128"/>
      <c r="I95" s="128"/>
      <c r="J95" s="128"/>
      <c r="K95" s="128"/>
      <c r="L95" s="128"/>
      <c r="M95" s="128"/>
      <c r="N95" s="231">
        <f>N232</f>
        <v>0</v>
      </c>
      <c r="O95" s="255"/>
      <c r="P95" s="255"/>
      <c r="Q95" s="255"/>
      <c r="R95" s="129"/>
    </row>
    <row r="96" spans="2:47" s="7" customFormat="1" ht="19.899999999999999" customHeight="1">
      <c r="B96" s="127"/>
      <c r="C96" s="128"/>
      <c r="D96" s="102" t="s">
        <v>113</v>
      </c>
      <c r="E96" s="128"/>
      <c r="F96" s="128"/>
      <c r="G96" s="128"/>
      <c r="H96" s="128"/>
      <c r="I96" s="128"/>
      <c r="J96" s="128"/>
      <c r="K96" s="128"/>
      <c r="L96" s="128"/>
      <c r="M96" s="128"/>
      <c r="N96" s="231">
        <f>N244</f>
        <v>0</v>
      </c>
      <c r="O96" s="255"/>
      <c r="P96" s="255"/>
      <c r="Q96" s="255"/>
      <c r="R96" s="129"/>
    </row>
    <row r="97" spans="2:18" s="7" customFormat="1" ht="19.899999999999999" customHeight="1">
      <c r="B97" s="127"/>
      <c r="C97" s="128"/>
      <c r="D97" s="102" t="s">
        <v>114</v>
      </c>
      <c r="E97" s="128"/>
      <c r="F97" s="128"/>
      <c r="G97" s="128"/>
      <c r="H97" s="128"/>
      <c r="I97" s="128"/>
      <c r="J97" s="128"/>
      <c r="K97" s="128"/>
      <c r="L97" s="128"/>
      <c r="M97" s="128"/>
      <c r="N97" s="231">
        <f>N290</f>
        <v>0</v>
      </c>
      <c r="O97" s="255"/>
      <c r="P97" s="255"/>
      <c r="Q97" s="255"/>
      <c r="R97" s="129"/>
    </row>
    <row r="98" spans="2:18" s="7" customFormat="1" ht="19.899999999999999" customHeight="1">
      <c r="B98" s="127"/>
      <c r="C98" s="128"/>
      <c r="D98" s="102" t="s">
        <v>115</v>
      </c>
      <c r="E98" s="128"/>
      <c r="F98" s="128"/>
      <c r="G98" s="128"/>
      <c r="H98" s="128"/>
      <c r="I98" s="128"/>
      <c r="J98" s="128"/>
      <c r="K98" s="128"/>
      <c r="L98" s="128"/>
      <c r="M98" s="128"/>
      <c r="N98" s="231">
        <f>N299</f>
        <v>0</v>
      </c>
      <c r="O98" s="255"/>
      <c r="P98" s="255"/>
      <c r="Q98" s="255"/>
      <c r="R98" s="129"/>
    </row>
    <row r="99" spans="2:18" s="6" customFormat="1" ht="24.95" customHeight="1">
      <c r="B99" s="123"/>
      <c r="C99" s="124"/>
      <c r="D99" s="125" t="s">
        <v>116</v>
      </c>
      <c r="E99" s="124"/>
      <c r="F99" s="124"/>
      <c r="G99" s="124"/>
      <c r="H99" s="124"/>
      <c r="I99" s="124"/>
      <c r="J99" s="124"/>
      <c r="K99" s="124"/>
      <c r="L99" s="124"/>
      <c r="M99" s="124"/>
      <c r="N99" s="253">
        <f>N303</f>
        <v>0</v>
      </c>
      <c r="O99" s="254"/>
      <c r="P99" s="254"/>
      <c r="Q99" s="254"/>
      <c r="R99" s="126"/>
    </row>
    <row r="100" spans="2:18" s="7" customFormat="1" ht="19.899999999999999" customHeight="1">
      <c r="B100" s="127"/>
      <c r="C100" s="128"/>
      <c r="D100" s="102" t="s">
        <v>117</v>
      </c>
      <c r="E100" s="128"/>
      <c r="F100" s="128"/>
      <c r="G100" s="128"/>
      <c r="H100" s="128"/>
      <c r="I100" s="128"/>
      <c r="J100" s="128"/>
      <c r="K100" s="128"/>
      <c r="L100" s="128"/>
      <c r="M100" s="128"/>
      <c r="N100" s="231">
        <f>N304</f>
        <v>0</v>
      </c>
      <c r="O100" s="255"/>
      <c r="P100" s="255"/>
      <c r="Q100" s="255"/>
      <c r="R100" s="129"/>
    </row>
    <row r="101" spans="2:18" s="7" customFormat="1" ht="19.899999999999999" customHeight="1">
      <c r="B101" s="127"/>
      <c r="C101" s="128"/>
      <c r="D101" s="102" t="s">
        <v>118</v>
      </c>
      <c r="E101" s="128"/>
      <c r="F101" s="128"/>
      <c r="G101" s="128"/>
      <c r="H101" s="128"/>
      <c r="I101" s="128"/>
      <c r="J101" s="128"/>
      <c r="K101" s="128"/>
      <c r="L101" s="128"/>
      <c r="M101" s="128"/>
      <c r="N101" s="231">
        <f>N332</f>
        <v>0</v>
      </c>
      <c r="O101" s="255"/>
      <c r="P101" s="255"/>
      <c r="Q101" s="255"/>
      <c r="R101" s="129"/>
    </row>
    <row r="102" spans="2:18" s="7" customFormat="1" ht="19.899999999999999" customHeight="1">
      <c r="B102" s="127"/>
      <c r="C102" s="128"/>
      <c r="D102" s="102" t="s">
        <v>119</v>
      </c>
      <c r="E102" s="128"/>
      <c r="F102" s="128"/>
      <c r="G102" s="128"/>
      <c r="H102" s="128"/>
      <c r="I102" s="128"/>
      <c r="J102" s="128"/>
      <c r="K102" s="128"/>
      <c r="L102" s="128"/>
      <c r="M102" s="128"/>
      <c r="N102" s="231">
        <f>N341</f>
        <v>0</v>
      </c>
      <c r="O102" s="255"/>
      <c r="P102" s="255"/>
      <c r="Q102" s="255"/>
      <c r="R102" s="129"/>
    </row>
    <row r="103" spans="2:18" s="7" customFormat="1" ht="19.899999999999999" customHeight="1">
      <c r="B103" s="127"/>
      <c r="C103" s="128"/>
      <c r="D103" s="102" t="s">
        <v>120</v>
      </c>
      <c r="E103" s="128"/>
      <c r="F103" s="128"/>
      <c r="G103" s="128"/>
      <c r="H103" s="128"/>
      <c r="I103" s="128"/>
      <c r="J103" s="128"/>
      <c r="K103" s="128"/>
      <c r="L103" s="128"/>
      <c r="M103" s="128"/>
      <c r="N103" s="231">
        <f>N346</f>
        <v>0</v>
      </c>
      <c r="O103" s="255"/>
      <c r="P103" s="255"/>
      <c r="Q103" s="255"/>
      <c r="R103" s="129"/>
    </row>
    <row r="104" spans="2:18" s="7" customFormat="1" ht="19.899999999999999" customHeight="1">
      <c r="B104" s="127"/>
      <c r="C104" s="128"/>
      <c r="D104" s="102" t="s">
        <v>121</v>
      </c>
      <c r="E104" s="128"/>
      <c r="F104" s="128"/>
      <c r="G104" s="128"/>
      <c r="H104" s="128"/>
      <c r="I104" s="128"/>
      <c r="J104" s="128"/>
      <c r="K104" s="128"/>
      <c r="L104" s="128"/>
      <c r="M104" s="128"/>
      <c r="N104" s="231">
        <f>N354</f>
        <v>0</v>
      </c>
      <c r="O104" s="255"/>
      <c r="P104" s="255"/>
      <c r="Q104" s="255"/>
      <c r="R104" s="129"/>
    </row>
    <row r="105" spans="2:18" s="7" customFormat="1" ht="19.899999999999999" customHeight="1">
      <c r="B105" s="127"/>
      <c r="C105" s="128"/>
      <c r="D105" s="102" t="s">
        <v>122</v>
      </c>
      <c r="E105" s="128"/>
      <c r="F105" s="128"/>
      <c r="G105" s="128"/>
      <c r="H105" s="128"/>
      <c r="I105" s="128"/>
      <c r="J105" s="128"/>
      <c r="K105" s="128"/>
      <c r="L105" s="128"/>
      <c r="M105" s="128"/>
      <c r="N105" s="231">
        <f>N382</f>
        <v>0</v>
      </c>
      <c r="O105" s="255"/>
      <c r="P105" s="255"/>
      <c r="Q105" s="255"/>
      <c r="R105" s="129"/>
    </row>
    <row r="106" spans="2:18" s="7" customFormat="1" ht="19.899999999999999" customHeight="1">
      <c r="B106" s="127"/>
      <c r="C106" s="128"/>
      <c r="D106" s="102" t="s">
        <v>123</v>
      </c>
      <c r="E106" s="128"/>
      <c r="F106" s="128"/>
      <c r="G106" s="128"/>
      <c r="H106" s="128"/>
      <c r="I106" s="128"/>
      <c r="J106" s="128"/>
      <c r="K106" s="128"/>
      <c r="L106" s="128"/>
      <c r="M106" s="128"/>
      <c r="N106" s="231">
        <f>N399</f>
        <v>0</v>
      </c>
      <c r="O106" s="255"/>
      <c r="P106" s="255"/>
      <c r="Q106" s="255"/>
      <c r="R106" s="129"/>
    </row>
    <row r="107" spans="2:18" s="7" customFormat="1" ht="19.899999999999999" customHeight="1">
      <c r="B107" s="127"/>
      <c r="C107" s="128"/>
      <c r="D107" s="102" t="s">
        <v>124</v>
      </c>
      <c r="E107" s="128"/>
      <c r="F107" s="128"/>
      <c r="G107" s="128"/>
      <c r="H107" s="128"/>
      <c r="I107" s="128"/>
      <c r="J107" s="128"/>
      <c r="K107" s="128"/>
      <c r="L107" s="128"/>
      <c r="M107" s="128"/>
      <c r="N107" s="231">
        <f>N440</f>
        <v>0</v>
      </c>
      <c r="O107" s="255"/>
      <c r="P107" s="255"/>
      <c r="Q107" s="255"/>
      <c r="R107" s="129"/>
    </row>
    <row r="108" spans="2:18" s="7" customFormat="1" ht="19.899999999999999" customHeight="1">
      <c r="B108" s="127"/>
      <c r="C108" s="128"/>
      <c r="D108" s="102" t="s">
        <v>125</v>
      </c>
      <c r="E108" s="128"/>
      <c r="F108" s="128"/>
      <c r="G108" s="128"/>
      <c r="H108" s="128"/>
      <c r="I108" s="128"/>
      <c r="J108" s="128"/>
      <c r="K108" s="128"/>
      <c r="L108" s="128"/>
      <c r="M108" s="128"/>
      <c r="N108" s="231">
        <f>N446</f>
        <v>0</v>
      </c>
      <c r="O108" s="255"/>
      <c r="P108" s="255"/>
      <c r="Q108" s="255"/>
      <c r="R108" s="129"/>
    </row>
    <row r="109" spans="2:18" s="7" customFormat="1" ht="19.899999999999999" customHeight="1">
      <c r="B109" s="127"/>
      <c r="C109" s="128"/>
      <c r="D109" s="102" t="s">
        <v>126</v>
      </c>
      <c r="E109" s="128"/>
      <c r="F109" s="128"/>
      <c r="G109" s="128"/>
      <c r="H109" s="128"/>
      <c r="I109" s="128"/>
      <c r="J109" s="128"/>
      <c r="K109" s="128"/>
      <c r="L109" s="128"/>
      <c r="M109" s="128"/>
      <c r="N109" s="231">
        <f>N461</f>
        <v>0</v>
      </c>
      <c r="O109" s="255"/>
      <c r="P109" s="255"/>
      <c r="Q109" s="255"/>
      <c r="R109" s="129"/>
    </row>
    <row r="110" spans="2:18" s="7" customFormat="1" ht="19.899999999999999" customHeight="1">
      <c r="B110" s="127"/>
      <c r="C110" s="128"/>
      <c r="D110" s="102" t="s">
        <v>127</v>
      </c>
      <c r="E110" s="128"/>
      <c r="F110" s="128"/>
      <c r="G110" s="128"/>
      <c r="H110" s="128"/>
      <c r="I110" s="128"/>
      <c r="J110" s="128"/>
      <c r="K110" s="128"/>
      <c r="L110" s="128"/>
      <c r="M110" s="128"/>
      <c r="N110" s="231">
        <f>N476</f>
        <v>0</v>
      </c>
      <c r="O110" s="255"/>
      <c r="P110" s="255"/>
      <c r="Q110" s="255"/>
      <c r="R110" s="129"/>
    </row>
    <row r="111" spans="2:18" s="7" customFormat="1" ht="19.899999999999999" customHeight="1">
      <c r="B111" s="127"/>
      <c r="C111" s="128"/>
      <c r="D111" s="102" t="s">
        <v>128</v>
      </c>
      <c r="E111" s="128"/>
      <c r="F111" s="128"/>
      <c r="G111" s="128"/>
      <c r="H111" s="128"/>
      <c r="I111" s="128"/>
      <c r="J111" s="128"/>
      <c r="K111" s="128"/>
      <c r="L111" s="128"/>
      <c r="M111" s="128"/>
      <c r="N111" s="231">
        <f>N497</f>
        <v>0</v>
      </c>
      <c r="O111" s="255"/>
      <c r="P111" s="255"/>
      <c r="Q111" s="255"/>
      <c r="R111" s="129"/>
    </row>
    <row r="112" spans="2:18" s="7" customFormat="1" ht="19.899999999999999" customHeight="1">
      <c r="B112" s="127"/>
      <c r="C112" s="128"/>
      <c r="D112" s="102" t="s">
        <v>129</v>
      </c>
      <c r="E112" s="128"/>
      <c r="F112" s="128"/>
      <c r="G112" s="128"/>
      <c r="H112" s="128"/>
      <c r="I112" s="128"/>
      <c r="J112" s="128"/>
      <c r="K112" s="128"/>
      <c r="L112" s="128"/>
      <c r="M112" s="128"/>
      <c r="N112" s="231">
        <f>N507</f>
        <v>0</v>
      </c>
      <c r="O112" s="255"/>
      <c r="P112" s="255"/>
      <c r="Q112" s="255"/>
      <c r="R112" s="129"/>
    </row>
    <row r="113" spans="2:65" s="7" customFormat="1" ht="19.899999999999999" customHeight="1">
      <c r="B113" s="127"/>
      <c r="C113" s="128"/>
      <c r="D113" s="102" t="s">
        <v>130</v>
      </c>
      <c r="E113" s="128"/>
      <c r="F113" s="128"/>
      <c r="G113" s="128"/>
      <c r="H113" s="128"/>
      <c r="I113" s="128"/>
      <c r="J113" s="128"/>
      <c r="K113" s="128"/>
      <c r="L113" s="128"/>
      <c r="M113" s="128"/>
      <c r="N113" s="231">
        <f>N513</f>
        <v>0</v>
      </c>
      <c r="O113" s="255"/>
      <c r="P113" s="255"/>
      <c r="Q113" s="255"/>
      <c r="R113" s="129"/>
    </row>
    <row r="114" spans="2:65" s="7" customFormat="1" ht="19.899999999999999" customHeight="1">
      <c r="B114" s="127"/>
      <c r="C114" s="128"/>
      <c r="D114" s="102" t="s">
        <v>131</v>
      </c>
      <c r="E114" s="128"/>
      <c r="F114" s="128"/>
      <c r="G114" s="128"/>
      <c r="H114" s="128"/>
      <c r="I114" s="128"/>
      <c r="J114" s="128"/>
      <c r="K114" s="128"/>
      <c r="L114" s="128"/>
      <c r="M114" s="128"/>
      <c r="N114" s="231">
        <f>N515</f>
        <v>0</v>
      </c>
      <c r="O114" s="255"/>
      <c r="P114" s="255"/>
      <c r="Q114" s="255"/>
      <c r="R114" s="129"/>
    </row>
    <row r="115" spans="2:65" s="7" customFormat="1" ht="19.899999999999999" customHeight="1">
      <c r="B115" s="127"/>
      <c r="C115" s="128"/>
      <c r="D115" s="102" t="s">
        <v>132</v>
      </c>
      <c r="E115" s="128"/>
      <c r="F115" s="128"/>
      <c r="G115" s="128"/>
      <c r="H115" s="128"/>
      <c r="I115" s="128"/>
      <c r="J115" s="128"/>
      <c r="K115" s="128"/>
      <c r="L115" s="128"/>
      <c r="M115" s="128"/>
      <c r="N115" s="231">
        <f>N517</f>
        <v>0</v>
      </c>
      <c r="O115" s="255"/>
      <c r="P115" s="255"/>
      <c r="Q115" s="255"/>
      <c r="R115" s="129"/>
    </row>
    <row r="116" spans="2:65" s="7" customFormat="1" ht="19.899999999999999" customHeight="1">
      <c r="B116" s="127"/>
      <c r="C116" s="128"/>
      <c r="D116" s="102" t="s">
        <v>133</v>
      </c>
      <c r="E116" s="128"/>
      <c r="F116" s="128"/>
      <c r="G116" s="128"/>
      <c r="H116" s="128"/>
      <c r="I116" s="128"/>
      <c r="J116" s="128"/>
      <c r="K116" s="128"/>
      <c r="L116" s="128"/>
      <c r="M116" s="128"/>
      <c r="N116" s="231">
        <f>N531</f>
        <v>0</v>
      </c>
      <c r="O116" s="255"/>
      <c r="P116" s="255"/>
      <c r="Q116" s="255"/>
      <c r="R116" s="129"/>
    </row>
    <row r="117" spans="2:65" s="7" customFormat="1" ht="19.899999999999999" customHeight="1">
      <c r="B117" s="127"/>
      <c r="C117" s="128"/>
      <c r="D117" s="102" t="s">
        <v>134</v>
      </c>
      <c r="E117" s="128"/>
      <c r="F117" s="128"/>
      <c r="G117" s="128"/>
      <c r="H117" s="128"/>
      <c r="I117" s="128"/>
      <c r="J117" s="128"/>
      <c r="K117" s="128"/>
      <c r="L117" s="128"/>
      <c r="M117" s="128"/>
      <c r="N117" s="231">
        <f>N560</f>
        <v>0</v>
      </c>
      <c r="O117" s="255"/>
      <c r="P117" s="255"/>
      <c r="Q117" s="255"/>
      <c r="R117" s="129"/>
    </row>
    <row r="118" spans="2:65" s="7" customFormat="1" ht="19.899999999999999" customHeight="1">
      <c r="B118" s="127"/>
      <c r="C118" s="128"/>
      <c r="D118" s="102" t="s">
        <v>135</v>
      </c>
      <c r="E118" s="128"/>
      <c r="F118" s="128"/>
      <c r="G118" s="128"/>
      <c r="H118" s="128"/>
      <c r="I118" s="128"/>
      <c r="J118" s="128"/>
      <c r="K118" s="128"/>
      <c r="L118" s="128"/>
      <c r="M118" s="128"/>
      <c r="N118" s="231">
        <f>N646</f>
        <v>0</v>
      </c>
      <c r="O118" s="255"/>
      <c r="P118" s="255"/>
      <c r="Q118" s="255"/>
      <c r="R118" s="129"/>
    </row>
    <row r="119" spans="2:65" s="7" customFormat="1" ht="19.899999999999999" customHeight="1">
      <c r="B119" s="127"/>
      <c r="C119" s="128"/>
      <c r="D119" s="102" t="s">
        <v>136</v>
      </c>
      <c r="E119" s="128"/>
      <c r="F119" s="128"/>
      <c r="G119" s="128"/>
      <c r="H119" s="128"/>
      <c r="I119" s="128"/>
      <c r="J119" s="128"/>
      <c r="K119" s="128"/>
      <c r="L119" s="128"/>
      <c r="M119" s="128"/>
      <c r="N119" s="231">
        <f>N667</f>
        <v>0</v>
      </c>
      <c r="O119" s="255"/>
      <c r="P119" s="255"/>
      <c r="Q119" s="255"/>
      <c r="R119" s="129"/>
    </row>
    <row r="120" spans="2:65" s="7" customFormat="1" ht="19.899999999999999" customHeight="1">
      <c r="B120" s="127"/>
      <c r="C120" s="128"/>
      <c r="D120" s="102" t="s">
        <v>137</v>
      </c>
      <c r="E120" s="128"/>
      <c r="F120" s="128"/>
      <c r="G120" s="128"/>
      <c r="H120" s="128"/>
      <c r="I120" s="128"/>
      <c r="J120" s="128"/>
      <c r="K120" s="128"/>
      <c r="L120" s="128"/>
      <c r="M120" s="128"/>
      <c r="N120" s="231">
        <f>N672</f>
        <v>0</v>
      </c>
      <c r="O120" s="255"/>
      <c r="P120" s="255"/>
      <c r="Q120" s="255"/>
      <c r="R120" s="129"/>
    </row>
    <row r="121" spans="2:65" s="7" customFormat="1" ht="19.899999999999999" customHeight="1">
      <c r="B121" s="127"/>
      <c r="C121" s="128"/>
      <c r="D121" s="102" t="s">
        <v>138</v>
      </c>
      <c r="E121" s="128"/>
      <c r="F121" s="128"/>
      <c r="G121" s="128"/>
      <c r="H121" s="128"/>
      <c r="I121" s="128"/>
      <c r="J121" s="128"/>
      <c r="K121" s="128"/>
      <c r="L121" s="128"/>
      <c r="M121" s="128"/>
      <c r="N121" s="231">
        <f>N678</f>
        <v>0</v>
      </c>
      <c r="O121" s="255"/>
      <c r="P121" s="255"/>
      <c r="Q121" s="255"/>
      <c r="R121" s="129"/>
    </row>
    <row r="122" spans="2:65" s="6" customFormat="1" ht="24.95" customHeight="1">
      <c r="B122" s="123"/>
      <c r="C122" s="124"/>
      <c r="D122" s="125" t="s">
        <v>139</v>
      </c>
      <c r="E122" s="124"/>
      <c r="F122" s="124"/>
      <c r="G122" s="124"/>
      <c r="H122" s="124"/>
      <c r="I122" s="124"/>
      <c r="J122" s="124"/>
      <c r="K122" s="124"/>
      <c r="L122" s="124"/>
      <c r="M122" s="124"/>
      <c r="N122" s="253">
        <f>N682</f>
        <v>0</v>
      </c>
      <c r="O122" s="254"/>
      <c r="P122" s="254"/>
      <c r="Q122" s="254"/>
      <c r="R122" s="126"/>
    </row>
    <row r="123" spans="2:65" s="7" customFormat="1" ht="19.899999999999999" customHeight="1">
      <c r="B123" s="127"/>
      <c r="C123" s="128"/>
      <c r="D123" s="102" t="s">
        <v>140</v>
      </c>
      <c r="E123" s="128"/>
      <c r="F123" s="128"/>
      <c r="G123" s="128"/>
      <c r="H123" s="128"/>
      <c r="I123" s="128"/>
      <c r="J123" s="128"/>
      <c r="K123" s="128"/>
      <c r="L123" s="128"/>
      <c r="M123" s="128"/>
      <c r="N123" s="231">
        <f>N683</f>
        <v>0</v>
      </c>
      <c r="O123" s="255"/>
      <c r="P123" s="255"/>
      <c r="Q123" s="255"/>
      <c r="R123" s="129"/>
    </row>
    <row r="124" spans="2:65" s="6" customFormat="1" ht="21.75" customHeight="1">
      <c r="B124" s="123"/>
      <c r="C124" s="124"/>
      <c r="D124" s="125" t="s">
        <v>141</v>
      </c>
      <c r="E124" s="124"/>
      <c r="F124" s="124"/>
      <c r="G124" s="124"/>
      <c r="H124" s="124"/>
      <c r="I124" s="124"/>
      <c r="J124" s="124"/>
      <c r="K124" s="124"/>
      <c r="L124" s="124"/>
      <c r="M124" s="124"/>
      <c r="N124" s="256">
        <f>N696</f>
        <v>0</v>
      </c>
      <c r="O124" s="254"/>
      <c r="P124" s="254"/>
      <c r="Q124" s="254"/>
      <c r="R124" s="126"/>
    </row>
    <row r="125" spans="2:65" s="1" customFormat="1" ht="21.75" customHeight="1">
      <c r="B125" s="35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7"/>
    </row>
    <row r="126" spans="2:65" s="1" customFormat="1" ht="29.25" customHeight="1">
      <c r="B126" s="35"/>
      <c r="C126" s="122" t="s">
        <v>142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252">
        <f>ROUND(N127+N128+N129+N130+N131+N132,2)</f>
        <v>0</v>
      </c>
      <c r="O126" s="257"/>
      <c r="P126" s="257"/>
      <c r="Q126" s="257"/>
      <c r="R126" s="37"/>
      <c r="T126" s="130"/>
      <c r="U126" s="131" t="s">
        <v>37</v>
      </c>
    </row>
    <row r="127" spans="2:65" s="1" customFormat="1" ht="18" customHeight="1">
      <c r="B127" s="132"/>
      <c r="C127" s="133"/>
      <c r="D127" s="235" t="s">
        <v>143</v>
      </c>
      <c r="E127" s="258"/>
      <c r="F127" s="258"/>
      <c r="G127" s="258"/>
      <c r="H127" s="258"/>
      <c r="I127" s="133"/>
      <c r="J127" s="133"/>
      <c r="K127" s="133"/>
      <c r="L127" s="133"/>
      <c r="M127" s="133"/>
      <c r="N127" s="230">
        <f>ROUND(N88*T127,2)</f>
        <v>0</v>
      </c>
      <c r="O127" s="259"/>
      <c r="P127" s="259"/>
      <c r="Q127" s="259"/>
      <c r="R127" s="135"/>
      <c r="S127" s="136"/>
      <c r="T127" s="137"/>
      <c r="U127" s="138" t="s">
        <v>40</v>
      </c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  <c r="AJ127" s="136"/>
      <c r="AK127" s="136"/>
      <c r="AL127" s="136"/>
      <c r="AM127" s="136"/>
      <c r="AN127" s="136"/>
      <c r="AO127" s="136"/>
      <c r="AP127" s="136"/>
      <c r="AQ127" s="136"/>
      <c r="AR127" s="136"/>
      <c r="AS127" s="136"/>
      <c r="AT127" s="136"/>
      <c r="AU127" s="136"/>
      <c r="AV127" s="136"/>
      <c r="AW127" s="136"/>
      <c r="AX127" s="136"/>
      <c r="AY127" s="139" t="s">
        <v>144</v>
      </c>
      <c r="AZ127" s="136"/>
      <c r="BA127" s="136"/>
      <c r="BB127" s="136"/>
      <c r="BC127" s="136"/>
      <c r="BD127" s="136"/>
      <c r="BE127" s="140">
        <f t="shared" ref="BE127:BE132" si="0">IF(U127="základná",N127,0)</f>
        <v>0</v>
      </c>
      <c r="BF127" s="140">
        <f t="shared" ref="BF127:BF132" si="1">IF(U127="znížená",N127,0)</f>
        <v>0</v>
      </c>
      <c r="BG127" s="140">
        <f t="shared" ref="BG127:BG132" si="2">IF(U127="zákl. prenesená",N127,0)</f>
        <v>0</v>
      </c>
      <c r="BH127" s="140">
        <f t="shared" ref="BH127:BH132" si="3">IF(U127="zníž. prenesená",N127,0)</f>
        <v>0</v>
      </c>
      <c r="BI127" s="140">
        <f t="shared" ref="BI127:BI132" si="4">IF(U127="nulová",N127,0)</f>
        <v>0</v>
      </c>
      <c r="BJ127" s="139" t="s">
        <v>80</v>
      </c>
      <c r="BK127" s="136"/>
      <c r="BL127" s="136"/>
      <c r="BM127" s="136"/>
    </row>
    <row r="128" spans="2:65" s="1" customFormat="1" ht="18" customHeight="1">
      <c r="B128" s="132"/>
      <c r="C128" s="133"/>
      <c r="D128" s="235" t="s">
        <v>145</v>
      </c>
      <c r="E128" s="258"/>
      <c r="F128" s="258"/>
      <c r="G128" s="258"/>
      <c r="H128" s="258"/>
      <c r="I128" s="133"/>
      <c r="J128" s="133"/>
      <c r="K128" s="133"/>
      <c r="L128" s="133"/>
      <c r="M128" s="133"/>
      <c r="N128" s="230">
        <f>ROUND(N88*T128,2)</f>
        <v>0</v>
      </c>
      <c r="O128" s="259"/>
      <c r="P128" s="259"/>
      <c r="Q128" s="259"/>
      <c r="R128" s="135"/>
      <c r="S128" s="136"/>
      <c r="T128" s="137"/>
      <c r="U128" s="138" t="s">
        <v>40</v>
      </c>
      <c r="V128" s="136"/>
      <c r="W128" s="136"/>
      <c r="X128" s="136"/>
      <c r="Y128" s="136"/>
      <c r="Z128" s="136"/>
      <c r="AA128" s="136"/>
      <c r="AB128" s="136"/>
      <c r="AC128" s="136"/>
      <c r="AD128" s="136"/>
      <c r="AE128" s="136"/>
      <c r="AF128" s="136"/>
      <c r="AG128" s="136"/>
      <c r="AH128" s="136"/>
      <c r="AI128" s="136"/>
      <c r="AJ128" s="136"/>
      <c r="AK128" s="136"/>
      <c r="AL128" s="136"/>
      <c r="AM128" s="136"/>
      <c r="AN128" s="136"/>
      <c r="AO128" s="136"/>
      <c r="AP128" s="136"/>
      <c r="AQ128" s="136"/>
      <c r="AR128" s="136"/>
      <c r="AS128" s="136"/>
      <c r="AT128" s="136"/>
      <c r="AU128" s="136"/>
      <c r="AV128" s="136"/>
      <c r="AW128" s="136"/>
      <c r="AX128" s="136"/>
      <c r="AY128" s="139" t="s">
        <v>144</v>
      </c>
      <c r="AZ128" s="136"/>
      <c r="BA128" s="136"/>
      <c r="BB128" s="136"/>
      <c r="BC128" s="136"/>
      <c r="BD128" s="136"/>
      <c r="BE128" s="140">
        <f t="shared" si="0"/>
        <v>0</v>
      </c>
      <c r="BF128" s="140">
        <f t="shared" si="1"/>
        <v>0</v>
      </c>
      <c r="BG128" s="140">
        <f t="shared" si="2"/>
        <v>0</v>
      </c>
      <c r="BH128" s="140">
        <f t="shared" si="3"/>
        <v>0</v>
      </c>
      <c r="BI128" s="140">
        <f t="shared" si="4"/>
        <v>0</v>
      </c>
      <c r="BJ128" s="139" t="s">
        <v>80</v>
      </c>
      <c r="BK128" s="136"/>
      <c r="BL128" s="136"/>
      <c r="BM128" s="136"/>
    </row>
    <row r="129" spans="2:65" s="1" customFormat="1" ht="18" customHeight="1">
      <c r="B129" s="132"/>
      <c r="C129" s="133"/>
      <c r="D129" s="235" t="s">
        <v>146</v>
      </c>
      <c r="E129" s="258"/>
      <c r="F129" s="258"/>
      <c r="G129" s="258"/>
      <c r="H129" s="258"/>
      <c r="I129" s="133"/>
      <c r="J129" s="133"/>
      <c r="K129" s="133"/>
      <c r="L129" s="133"/>
      <c r="M129" s="133"/>
      <c r="N129" s="230">
        <f>ROUND(N88*T129,2)</f>
        <v>0</v>
      </c>
      <c r="O129" s="259"/>
      <c r="P129" s="259"/>
      <c r="Q129" s="259"/>
      <c r="R129" s="135"/>
      <c r="S129" s="136"/>
      <c r="T129" s="137"/>
      <c r="U129" s="138" t="s">
        <v>40</v>
      </c>
      <c r="V129" s="136"/>
      <c r="W129" s="136"/>
      <c r="X129" s="136"/>
      <c r="Y129" s="136"/>
      <c r="Z129" s="136"/>
      <c r="AA129" s="136"/>
      <c r="AB129" s="136"/>
      <c r="AC129" s="136"/>
      <c r="AD129" s="136"/>
      <c r="AE129" s="136"/>
      <c r="AF129" s="136"/>
      <c r="AG129" s="136"/>
      <c r="AH129" s="136"/>
      <c r="AI129" s="136"/>
      <c r="AJ129" s="136"/>
      <c r="AK129" s="136"/>
      <c r="AL129" s="136"/>
      <c r="AM129" s="136"/>
      <c r="AN129" s="136"/>
      <c r="AO129" s="136"/>
      <c r="AP129" s="136"/>
      <c r="AQ129" s="136"/>
      <c r="AR129" s="136"/>
      <c r="AS129" s="136"/>
      <c r="AT129" s="136"/>
      <c r="AU129" s="136"/>
      <c r="AV129" s="136"/>
      <c r="AW129" s="136"/>
      <c r="AX129" s="136"/>
      <c r="AY129" s="139" t="s">
        <v>144</v>
      </c>
      <c r="AZ129" s="136"/>
      <c r="BA129" s="136"/>
      <c r="BB129" s="136"/>
      <c r="BC129" s="136"/>
      <c r="BD129" s="136"/>
      <c r="BE129" s="140">
        <f t="shared" si="0"/>
        <v>0</v>
      </c>
      <c r="BF129" s="140">
        <f t="shared" si="1"/>
        <v>0</v>
      </c>
      <c r="BG129" s="140">
        <f t="shared" si="2"/>
        <v>0</v>
      </c>
      <c r="BH129" s="140">
        <f t="shared" si="3"/>
        <v>0</v>
      </c>
      <c r="BI129" s="140">
        <f t="shared" si="4"/>
        <v>0</v>
      </c>
      <c r="BJ129" s="139" t="s">
        <v>80</v>
      </c>
      <c r="BK129" s="136"/>
      <c r="BL129" s="136"/>
      <c r="BM129" s="136"/>
    </row>
    <row r="130" spans="2:65" s="1" customFormat="1" ht="18" customHeight="1">
      <c r="B130" s="132"/>
      <c r="C130" s="133"/>
      <c r="D130" s="235" t="s">
        <v>147</v>
      </c>
      <c r="E130" s="258"/>
      <c r="F130" s="258"/>
      <c r="G130" s="258"/>
      <c r="H130" s="258"/>
      <c r="I130" s="133"/>
      <c r="J130" s="133"/>
      <c r="K130" s="133"/>
      <c r="L130" s="133"/>
      <c r="M130" s="133"/>
      <c r="N130" s="230">
        <f>ROUND(N88*T130,2)</f>
        <v>0</v>
      </c>
      <c r="O130" s="259"/>
      <c r="P130" s="259"/>
      <c r="Q130" s="259"/>
      <c r="R130" s="135"/>
      <c r="S130" s="136"/>
      <c r="T130" s="137"/>
      <c r="U130" s="138" t="s">
        <v>40</v>
      </c>
      <c r="V130" s="136"/>
      <c r="W130" s="136"/>
      <c r="X130" s="136"/>
      <c r="Y130" s="136"/>
      <c r="Z130" s="136"/>
      <c r="AA130" s="136"/>
      <c r="AB130" s="136"/>
      <c r="AC130" s="136"/>
      <c r="AD130" s="136"/>
      <c r="AE130" s="136"/>
      <c r="AF130" s="136"/>
      <c r="AG130" s="136"/>
      <c r="AH130" s="136"/>
      <c r="AI130" s="136"/>
      <c r="AJ130" s="136"/>
      <c r="AK130" s="136"/>
      <c r="AL130" s="136"/>
      <c r="AM130" s="136"/>
      <c r="AN130" s="136"/>
      <c r="AO130" s="136"/>
      <c r="AP130" s="136"/>
      <c r="AQ130" s="136"/>
      <c r="AR130" s="136"/>
      <c r="AS130" s="136"/>
      <c r="AT130" s="136"/>
      <c r="AU130" s="136"/>
      <c r="AV130" s="136"/>
      <c r="AW130" s="136"/>
      <c r="AX130" s="136"/>
      <c r="AY130" s="139" t="s">
        <v>144</v>
      </c>
      <c r="AZ130" s="136"/>
      <c r="BA130" s="136"/>
      <c r="BB130" s="136"/>
      <c r="BC130" s="136"/>
      <c r="BD130" s="136"/>
      <c r="BE130" s="140">
        <f t="shared" si="0"/>
        <v>0</v>
      </c>
      <c r="BF130" s="140">
        <f t="shared" si="1"/>
        <v>0</v>
      </c>
      <c r="BG130" s="140">
        <f t="shared" si="2"/>
        <v>0</v>
      </c>
      <c r="BH130" s="140">
        <f t="shared" si="3"/>
        <v>0</v>
      </c>
      <c r="BI130" s="140">
        <f t="shared" si="4"/>
        <v>0</v>
      </c>
      <c r="BJ130" s="139" t="s">
        <v>80</v>
      </c>
      <c r="BK130" s="136"/>
      <c r="BL130" s="136"/>
      <c r="BM130" s="136"/>
    </row>
    <row r="131" spans="2:65" s="1" customFormat="1" ht="18" customHeight="1">
      <c r="B131" s="132"/>
      <c r="C131" s="133"/>
      <c r="D131" s="235" t="s">
        <v>148</v>
      </c>
      <c r="E131" s="258"/>
      <c r="F131" s="258"/>
      <c r="G131" s="258"/>
      <c r="H131" s="258"/>
      <c r="I131" s="133"/>
      <c r="J131" s="133"/>
      <c r="K131" s="133"/>
      <c r="L131" s="133"/>
      <c r="M131" s="133"/>
      <c r="N131" s="230">
        <f>ROUND(N88*T131,2)</f>
        <v>0</v>
      </c>
      <c r="O131" s="259"/>
      <c r="P131" s="259"/>
      <c r="Q131" s="259"/>
      <c r="R131" s="135"/>
      <c r="S131" s="136"/>
      <c r="T131" s="137"/>
      <c r="U131" s="138" t="s">
        <v>40</v>
      </c>
      <c r="V131" s="136"/>
      <c r="W131" s="136"/>
      <c r="X131" s="136"/>
      <c r="Y131" s="136"/>
      <c r="Z131" s="136"/>
      <c r="AA131" s="136"/>
      <c r="AB131" s="136"/>
      <c r="AC131" s="136"/>
      <c r="AD131" s="136"/>
      <c r="AE131" s="136"/>
      <c r="AF131" s="136"/>
      <c r="AG131" s="136"/>
      <c r="AH131" s="136"/>
      <c r="AI131" s="136"/>
      <c r="AJ131" s="136"/>
      <c r="AK131" s="136"/>
      <c r="AL131" s="136"/>
      <c r="AM131" s="136"/>
      <c r="AN131" s="136"/>
      <c r="AO131" s="136"/>
      <c r="AP131" s="136"/>
      <c r="AQ131" s="136"/>
      <c r="AR131" s="136"/>
      <c r="AS131" s="136"/>
      <c r="AT131" s="136"/>
      <c r="AU131" s="136"/>
      <c r="AV131" s="136"/>
      <c r="AW131" s="136"/>
      <c r="AX131" s="136"/>
      <c r="AY131" s="139" t="s">
        <v>144</v>
      </c>
      <c r="AZ131" s="136"/>
      <c r="BA131" s="136"/>
      <c r="BB131" s="136"/>
      <c r="BC131" s="136"/>
      <c r="BD131" s="136"/>
      <c r="BE131" s="140">
        <f t="shared" si="0"/>
        <v>0</v>
      </c>
      <c r="BF131" s="140">
        <f t="shared" si="1"/>
        <v>0</v>
      </c>
      <c r="BG131" s="140">
        <f t="shared" si="2"/>
        <v>0</v>
      </c>
      <c r="BH131" s="140">
        <f t="shared" si="3"/>
        <v>0</v>
      </c>
      <c r="BI131" s="140">
        <f t="shared" si="4"/>
        <v>0</v>
      </c>
      <c r="BJ131" s="139" t="s">
        <v>80</v>
      </c>
      <c r="BK131" s="136"/>
      <c r="BL131" s="136"/>
      <c r="BM131" s="136"/>
    </row>
    <row r="132" spans="2:65" s="1" customFormat="1" ht="18" customHeight="1">
      <c r="B132" s="132"/>
      <c r="C132" s="133"/>
      <c r="D132" s="134" t="s">
        <v>149</v>
      </c>
      <c r="E132" s="133"/>
      <c r="F132" s="133"/>
      <c r="G132" s="133"/>
      <c r="H132" s="133"/>
      <c r="I132" s="133"/>
      <c r="J132" s="133"/>
      <c r="K132" s="133"/>
      <c r="L132" s="133"/>
      <c r="M132" s="133"/>
      <c r="N132" s="230">
        <f>ROUND(N88*T132,2)</f>
        <v>0</v>
      </c>
      <c r="O132" s="259"/>
      <c r="P132" s="259"/>
      <c r="Q132" s="259"/>
      <c r="R132" s="135"/>
      <c r="S132" s="136"/>
      <c r="T132" s="141"/>
      <c r="U132" s="142" t="s">
        <v>40</v>
      </c>
      <c r="V132" s="136"/>
      <c r="W132" s="136"/>
      <c r="X132" s="136"/>
      <c r="Y132" s="136"/>
      <c r="Z132" s="136"/>
      <c r="AA132" s="136"/>
      <c r="AB132" s="136"/>
      <c r="AC132" s="136"/>
      <c r="AD132" s="136"/>
      <c r="AE132" s="136"/>
      <c r="AF132" s="136"/>
      <c r="AG132" s="136"/>
      <c r="AH132" s="136"/>
      <c r="AI132" s="136"/>
      <c r="AJ132" s="136"/>
      <c r="AK132" s="136"/>
      <c r="AL132" s="136"/>
      <c r="AM132" s="136"/>
      <c r="AN132" s="136"/>
      <c r="AO132" s="136"/>
      <c r="AP132" s="136"/>
      <c r="AQ132" s="136"/>
      <c r="AR132" s="136"/>
      <c r="AS132" s="136"/>
      <c r="AT132" s="136"/>
      <c r="AU132" s="136"/>
      <c r="AV132" s="136"/>
      <c r="AW132" s="136"/>
      <c r="AX132" s="136"/>
      <c r="AY132" s="139" t="s">
        <v>150</v>
      </c>
      <c r="AZ132" s="136"/>
      <c r="BA132" s="136"/>
      <c r="BB132" s="136"/>
      <c r="BC132" s="136"/>
      <c r="BD132" s="136"/>
      <c r="BE132" s="140">
        <f t="shared" si="0"/>
        <v>0</v>
      </c>
      <c r="BF132" s="140">
        <f t="shared" si="1"/>
        <v>0</v>
      </c>
      <c r="BG132" s="140">
        <f t="shared" si="2"/>
        <v>0</v>
      </c>
      <c r="BH132" s="140">
        <f t="shared" si="3"/>
        <v>0</v>
      </c>
      <c r="BI132" s="140">
        <f t="shared" si="4"/>
        <v>0</v>
      </c>
      <c r="BJ132" s="139" t="s">
        <v>80</v>
      </c>
      <c r="BK132" s="136"/>
      <c r="BL132" s="136"/>
      <c r="BM132" s="136"/>
    </row>
    <row r="133" spans="2:65" s="1" customFormat="1">
      <c r="B133" s="35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7"/>
    </row>
    <row r="134" spans="2:65" s="1" customFormat="1" ht="29.25" customHeight="1">
      <c r="B134" s="35"/>
      <c r="C134" s="113" t="s">
        <v>91</v>
      </c>
      <c r="D134" s="114"/>
      <c r="E134" s="114"/>
      <c r="F134" s="114"/>
      <c r="G134" s="114"/>
      <c r="H134" s="114"/>
      <c r="I134" s="114"/>
      <c r="J134" s="114"/>
      <c r="K134" s="114"/>
      <c r="L134" s="232">
        <f>ROUND(SUM(N88+N126),2)</f>
        <v>0</v>
      </c>
      <c r="M134" s="232"/>
      <c r="N134" s="232"/>
      <c r="O134" s="232"/>
      <c r="P134" s="232"/>
      <c r="Q134" s="232"/>
      <c r="R134" s="37"/>
    </row>
    <row r="135" spans="2:65" s="1" customFormat="1" ht="6.95" customHeight="1">
      <c r="B135" s="59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1"/>
    </row>
    <row r="139" spans="2:65" s="1" customFormat="1" ht="6.95" customHeight="1">
      <c r="B139" s="62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4"/>
    </row>
    <row r="140" spans="2:65" s="1" customFormat="1" ht="36.950000000000003" customHeight="1">
      <c r="B140" s="35"/>
      <c r="C140" s="196" t="s">
        <v>151</v>
      </c>
      <c r="D140" s="241"/>
      <c r="E140" s="241"/>
      <c r="F140" s="241"/>
      <c r="G140" s="241"/>
      <c r="H140" s="241"/>
      <c r="I140" s="241"/>
      <c r="J140" s="241"/>
      <c r="K140" s="241"/>
      <c r="L140" s="241"/>
      <c r="M140" s="241"/>
      <c r="N140" s="241"/>
      <c r="O140" s="241"/>
      <c r="P140" s="241"/>
      <c r="Q140" s="241"/>
      <c r="R140" s="37"/>
    </row>
    <row r="141" spans="2:65" s="1" customFormat="1" ht="6.95" customHeight="1">
      <c r="B141" s="35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7"/>
    </row>
    <row r="142" spans="2:65" s="1" customFormat="1" ht="30" customHeight="1">
      <c r="B142" s="35"/>
      <c r="C142" s="31" t="s">
        <v>18</v>
      </c>
      <c r="D142" s="36"/>
      <c r="E142" s="36"/>
      <c r="F142" s="239" t="str">
        <f>F6</f>
        <v>Materská škola - Obora</v>
      </c>
      <c r="G142" s="240"/>
      <c r="H142" s="240"/>
      <c r="I142" s="240"/>
      <c r="J142" s="240"/>
      <c r="K142" s="240"/>
      <c r="L142" s="240"/>
      <c r="M142" s="240"/>
      <c r="N142" s="240"/>
      <c r="O142" s="240"/>
      <c r="P142" s="240"/>
      <c r="Q142" s="36"/>
      <c r="R142" s="37"/>
    </row>
    <row r="143" spans="2:65" s="1" customFormat="1" ht="36.950000000000003" customHeight="1">
      <c r="B143" s="35"/>
      <c r="C143" s="69" t="s">
        <v>98</v>
      </c>
      <c r="D143" s="36"/>
      <c r="E143" s="36"/>
      <c r="F143" s="216" t="str">
        <f>F7</f>
        <v>1 - Objekt</v>
      </c>
      <c r="G143" s="241"/>
      <c r="H143" s="241"/>
      <c r="I143" s="241"/>
      <c r="J143" s="241"/>
      <c r="K143" s="241"/>
      <c r="L143" s="241"/>
      <c r="M143" s="241"/>
      <c r="N143" s="241"/>
      <c r="O143" s="241"/>
      <c r="P143" s="241"/>
      <c r="Q143" s="36"/>
      <c r="R143" s="37"/>
    </row>
    <row r="144" spans="2:65" s="1" customFormat="1" ht="6.95" customHeight="1">
      <c r="B144" s="35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7"/>
    </row>
    <row r="145" spans="2:65" s="1" customFormat="1" ht="18" customHeight="1">
      <c r="B145" s="35"/>
      <c r="C145" s="31" t="s">
        <v>22</v>
      </c>
      <c r="D145" s="36"/>
      <c r="E145" s="36"/>
      <c r="F145" s="29" t="str">
        <f>F9</f>
        <v xml:space="preserve"> </v>
      </c>
      <c r="G145" s="36"/>
      <c r="H145" s="36"/>
      <c r="I145" s="36"/>
      <c r="J145" s="36"/>
      <c r="K145" s="31" t="s">
        <v>24</v>
      </c>
      <c r="L145" s="36"/>
      <c r="M145" s="243">
        <f>IF(O9="","",O9)</f>
        <v>43728</v>
      </c>
      <c r="N145" s="243"/>
      <c r="O145" s="243"/>
      <c r="P145" s="243"/>
      <c r="Q145" s="36"/>
      <c r="R145" s="37"/>
    </row>
    <row r="146" spans="2:65" s="1" customFormat="1" ht="6.95" customHeight="1">
      <c r="B146" s="35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7"/>
    </row>
    <row r="147" spans="2:65" s="1" customFormat="1" ht="15">
      <c r="B147" s="35"/>
      <c r="C147" s="31" t="s">
        <v>25</v>
      </c>
      <c r="D147" s="36"/>
      <c r="E147" s="36"/>
      <c r="F147" s="29" t="str">
        <f>E12</f>
        <v xml:space="preserve"> </v>
      </c>
      <c r="G147" s="36"/>
      <c r="H147" s="36"/>
      <c r="I147" s="36"/>
      <c r="J147" s="36"/>
      <c r="K147" s="31" t="s">
        <v>30</v>
      </c>
      <c r="L147" s="36"/>
      <c r="M147" s="200" t="str">
        <f>E18</f>
        <v xml:space="preserve"> </v>
      </c>
      <c r="N147" s="200"/>
      <c r="O147" s="200"/>
      <c r="P147" s="200"/>
      <c r="Q147" s="200"/>
      <c r="R147" s="37"/>
    </row>
    <row r="148" spans="2:65" s="1" customFormat="1" ht="14.45" customHeight="1">
      <c r="B148" s="35"/>
      <c r="C148" s="31" t="s">
        <v>28</v>
      </c>
      <c r="D148" s="36"/>
      <c r="E148" s="36"/>
      <c r="F148" s="29" t="str">
        <f>IF(E15="","",E15)</f>
        <v>Vyplň údaj</v>
      </c>
      <c r="G148" s="36"/>
      <c r="H148" s="36"/>
      <c r="I148" s="36"/>
      <c r="J148" s="36"/>
      <c r="K148" s="31" t="s">
        <v>32</v>
      </c>
      <c r="L148" s="36"/>
      <c r="M148" s="200" t="str">
        <f>E21</f>
        <v xml:space="preserve"> </v>
      </c>
      <c r="N148" s="200"/>
      <c r="O148" s="200"/>
      <c r="P148" s="200"/>
      <c r="Q148" s="200"/>
      <c r="R148" s="37"/>
    </row>
    <row r="149" spans="2:65" s="1" customFormat="1" ht="10.35" customHeight="1">
      <c r="B149" s="35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7"/>
    </row>
    <row r="150" spans="2:65" s="8" customFormat="1" ht="29.25" customHeight="1">
      <c r="B150" s="143"/>
      <c r="C150" s="144" t="s">
        <v>152</v>
      </c>
      <c r="D150" s="145" t="s">
        <v>153</v>
      </c>
      <c r="E150" s="145" t="s">
        <v>55</v>
      </c>
      <c r="F150" s="260" t="s">
        <v>154</v>
      </c>
      <c r="G150" s="260"/>
      <c r="H150" s="260"/>
      <c r="I150" s="260"/>
      <c r="J150" s="145" t="s">
        <v>155</v>
      </c>
      <c r="K150" s="145" t="s">
        <v>156</v>
      </c>
      <c r="L150" s="260" t="s">
        <v>157</v>
      </c>
      <c r="M150" s="260"/>
      <c r="N150" s="260" t="s">
        <v>103</v>
      </c>
      <c r="O150" s="260"/>
      <c r="P150" s="260"/>
      <c r="Q150" s="261"/>
      <c r="R150" s="146"/>
      <c r="T150" s="76" t="s">
        <v>158</v>
      </c>
      <c r="U150" s="77" t="s">
        <v>37</v>
      </c>
      <c r="V150" s="77" t="s">
        <v>159</v>
      </c>
      <c r="W150" s="77" t="s">
        <v>160</v>
      </c>
      <c r="X150" s="77" t="s">
        <v>161</v>
      </c>
      <c r="Y150" s="77" t="s">
        <v>162</v>
      </c>
      <c r="Z150" s="77" t="s">
        <v>163</v>
      </c>
      <c r="AA150" s="78" t="s">
        <v>164</v>
      </c>
    </row>
    <row r="151" spans="2:65" s="1" customFormat="1" ht="29.25" customHeight="1">
      <c r="B151" s="35"/>
      <c r="C151" s="80" t="s">
        <v>100</v>
      </c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285">
        <f>BK151</f>
        <v>0</v>
      </c>
      <c r="O151" s="286"/>
      <c r="P151" s="286"/>
      <c r="Q151" s="286"/>
      <c r="R151" s="37"/>
      <c r="T151" s="79"/>
      <c r="U151" s="51"/>
      <c r="V151" s="51"/>
      <c r="W151" s="147">
        <f>W152+W303+W682+W696</f>
        <v>0</v>
      </c>
      <c r="X151" s="51"/>
      <c r="Y151" s="147">
        <f>Y152+Y303+Y682+Y696</f>
        <v>97.959275909999988</v>
      </c>
      <c r="Z151" s="51"/>
      <c r="AA151" s="148">
        <f>AA152+AA303+AA682+AA696</f>
        <v>3.5369999999999999E-2</v>
      </c>
      <c r="AT151" s="20" t="s">
        <v>72</v>
      </c>
      <c r="AU151" s="20" t="s">
        <v>105</v>
      </c>
      <c r="BK151" s="149">
        <f>BK152+BK303+BK682+BK696</f>
        <v>0</v>
      </c>
    </row>
    <row r="152" spans="2:65" s="9" customFormat="1" ht="37.35" customHeight="1">
      <c r="B152" s="150"/>
      <c r="C152" s="151"/>
      <c r="D152" s="152" t="s">
        <v>106</v>
      </c>
      <c r="E152" s="152"/>
      <c r="F152" s="152"/>
      <c r="G152" s="152"/>
      <c r="H152" s="152"/>
      <c r="I152" s="152"/>
      <c r="J152" s="152"/>
      <c r="K152" s="152"/>
      <c r="L152" s="152"/>
      <c r="M152" s="152"/>
      <c r="N152" s="256">
        <f>BK152</f>
        <v>0</v>
      </c>
      <c r="O152" s="253"/>
      <c r="P152" s="253"/>
      <c r="Q152" s="253"/>
      <c r="R152" s="153"/>
      <c r="T152" s="154"/>
      <c r="U152" s="151"/>
      <c r="V152" s="151"/>
      <c r="W152" s="155">
        <f>W153+W184+W195+W205+W227+W232+W244+W290+W299</f>
        <v>0</v>
      </c>
      <c r="X152" s="151"/>
      <c r="Y152" s="155">
        <f>Y153+Y184+Y195+Y205+Y227+Y232+Y244+Y290+Y299</f>
        <v>97.81036902999999</v>
      </c>
      <c r="Z152" s="151"/>
      <c r="AA152" s="156">
        <f>AA153+AA184+AA195+AA205+AA227+AA232+AA244+AA290+AA299</f>
        <v>0</v>
      </c>
      <c r="AR152" s="157" t="s">
        <v>78</v>
      </c>
      <c r="AT152" s="158" t="s">
        <v>72</v>
      </c>
      <c r="AU152" s="158" t="s">
        <v>10</v>
      </c>
      <c r="AY152" s="157" t="s">
        <v>165</v>
      </c>
      <c r="BK152" s="159">
        <f>BK153+BK184+BK195+BK205+BK227+BK232+BK244+BK290+BK299</f>
        <v>0</v>
      </c>
    </row>
    <row r="153" spans="2:65" s="9" customFormat="1" ht="19.899999999999999" customHeight="1">
      <c r="B153" s="150"/>
      <c r="C153" s="151"/>
      <c r="D153" s="160" t="s">
        <v>107</v>
      </c>
      <c r="E153" s="160"/>
      <c r="F153" s="160"/>
      <c r="G153" s="160"/>
      <c r="H153" s="160"/>
      <c r="I153" s="160"/>
      <c r="J153" s="160"/>
      <c r="K153" s="160"/>
      <c r="L153" s="160"/>
      <c r="M153" s="160"/>
      <c r="N153" s="280">
        <f>BK153</f>
        <v>0</v>
      </c>
      <c r="O153" s="281"/>
      <c r="P153" s="281"/>
      <c r="Q153" s="281"/>
      <c r="R153" s="153"/>
      <c r="T153" s="154"/>
      <c r="U153" s="151"/>
      <c r="V153" s="151"/>
      <c r="W153" s="155">
        <f>SUM(W154:W183)</f>
        <v>0</v>
      </c>
      <c r="X153" s="151"/>
      <c r="Y153" s="155">
        <f>SUM(Y154:Y183)</f>
        <v>0</v>
      </c>
      <c r="Z153" s="151"/>
      <c r="AA153" s="156">
        <f>SUM(AA154:AA183)</f>
        <v>0</v>
      </c>
      <c r="AR153" s="157" t="s">
        <v>78</v>
      </c>
      <c r="AT153" s="158" t="s">
        <v>72</v>
      </c>
      <c r="AU153" s="158" t="s">
        <v>78</v>
      </c>
      <c r="AY153" s="157" t="s">
        <v>165</v>
      </c>
      <c r="BK153" s="159">
        <f>SUM(BK154:BK183)</f>
        <v>0</v>
      </c>
    </row>
    <row r="154" spans="2:65" s="1" customFormat="1" ht="25.5" customHeight="1">
      <c r="B154" s="132"/>
      <c r="C154" s="161" t="s">
        <v>166</v>
      </c>
      <c r="D154" s="161" t="s">
        <v>167</v>
      </c>
      <c r="E154" s="162" t="s">
        <v>168</v>
      </c>
      <c r="F154" s="262" t="s">
        <v>169</v>
      </c>
      <c r="G154" s="262"/>
      <c r="H154" s="262"/>
      <c r="I154" s="262"/>
      <c r="J154" s="163" t="s">
        <v>170</v>
      </c>
      <c r="K154" s="164">
        <v>195</v>
      </c>
      <c r="L154" s="263">
        <v>0</v>
      </c>
      <c r="M154" s="263"/>
      <c r="N154" s="264">
        <f>ROUND(L154*K154,2)</f>
        <v>0</v>
      </c>
      <c r="O154" s="264"/>
      <c r="P154" s="264"/>
      <c r="Q154" s="264"/>
      <c r="R154" s="135"/>
      <c r="T154" s="165" t="s">
        <v>5</v>
      </c>
      <c r="U154" s="44" t="s">
        <v>40</v>
      </c>
      <c r="V154" s="36"/>
      <c r="W154" s="166">
        <f>V154*K154</f>
        <v>0</v>
      </c>
      <c r="X154" s="166">
        <v>0</v>
      </c>
      <c r="Y154" s="166">
        <f>X154*K154</f>
        <v>0</v>
      </c>
      <c r="Z154" s="166">
        <v>0</v>
      </c>
      <c r="AA154" s="167">
        <f>Z154*K154</f>
        <v>0</v>
      </c>
      <c r="AR154" s="20" t="s">
        <v>171</v>
      </c>
      <c r="AT154" s="20" t="s">
        <v>167</v>
      </c>
      <c r="AU154" s="20" t="s">
        <v>80</v>
      </c>
      <c r="AY154" s="20" t="s">
        <v>165</v>
      </c>
      <c r="BE154" s="106">
        <f>IF(U154="základná",N154,0)</f>
        <v>0</v>
      </c>
      <c r="BF154" s="106">
        <f>IF(U154="znížená",N154,0)</f>
        <v>0</v>
      </c>
      <c r="BG154" s="106">
        <f>IF(U154="zákl. prenesená",N154,0)</f>
        <v>0</v>
      </c>
      <c r="BH154" s="106">
        <f>IF(U154="zníž. prenesená",N154,0)</f>
        <v>0</v>
      </c>
      <c r="BI154" s="106">
        <f>IF(U154="nulová",N154,0)</f>
        <v>0</v>
      </c>
      <c r="BJ154" s="20" t="s">
        <v>80</v>
      </c>
      <c r="BK154" s="106">
        <f>ROUND(L154*K154,2)</f>
        <v>0</v>
      </c>
      <c r="BL154" s="20" t="s">
        <v>171</v>
      </c>
      <c r="BM154" s="20" t="s">
        <v>80</v>
      </c>
    </row>
    <row r="155" spans="2:65" s="1" customFormat="1" ht="25.5" customHeight="1">
      <c r="B155" s="132"/>
      <c r="C155" s="161" t="s">
        <v>172</v>
      </c>
      <c r="D155" s="161" t="s">
        <v>167</v>
      </c>
      <c r="E155" s="162" t="s">
        <v>173</v>
      </c>
      <c r="F155" s="262" t="s">
        <v>174</v>
      </c>
      <c r="G155" s="262"/>
      <c r="H155" s="262"/>
      <c r="I155" s="262"/>
      <c r="J155" s="163" t="s">
        <v>170</v>
      </c>
      <c r="K155" s="164">
        <v>52.06</v>
      </c>
      <c r="L155" s="263">
        <v>0</v>
      </c>
      <c r="M155" s="263"/>
      <c r="N155" s="264">
        <f>ROUND(L155*K155,2)</f>
        <v>0</v>
      </c>
      <c r="O155" s="264"/>
      <c r="P155" s="264"/>
      <c r="Q155" s="264"/>
      <c r="R155" s="135"/>
      <c r="T155" s="165" t="s">
        <v>5</v>
      </c>
      <c r="U155" s="44" t="s">
        <v>40</v>
      </c>
      <c r="V155" s="36"/>
      <c r="W155" s="166">
        <f>V155*K155</f>
        <v>0</v>
      </c>
      <c r="X155" s="166">
        <v>0</v>
      </c>
      <c r="Y155" s="166">
        <f>X155*K155</f>
        <v>0</v>
      </c>
      <c r="Z155" s="166">
        <v>0</v>
      </c>
      <c r="AA155" s="167">
        <f>Z155*K155</f>
        <v>0</v>
      </c>
      <c r="AR155" s="20" t="s">
        <v>171</v>
      </c>
      <c r="AT155" s="20" t="s">
        <v>167</v>
      </c>
      <c r="AU155" s="20" t="s">
        <v>80</v>
      </c>
      <c r="AY155" s="20" t="s">
        <v>165</v>
      </c>
      <c r="BE155" s="106">
        <f>IF(U155="základná",N155,0)</f>
        <v>0</v>
      </c>
      <c r="BF155" s="106">
        <f>IF(U155="znížená",N155,0)</f>
        <v>0</v>
      </c>
      <c r="BG155" s="106">
        <f>IF(U155="zákl. prenesená",N155,0)</f>
        <v>0</v>
      </c>
      <c r="BH155" s="106">
        <f>IF(U155="zníž. prenesená",N155,0)</f>
        <v>0</v>
      </c>
      <c r="BI155" s="106">
        <f>IF(U155="nulová",N155,0)</f>
        <v>0</v>
      </c>
      <c r="BJ155" s="20" t="s">
        <v>80</v>
      </c>
      <c r="BK155" s="106">
        <f>ROUND(L155*K155,2)</f>
        <v>0</v>
      </c>
      <c r="BL155" s="20" t="s">
        <v>171</v>
      </c>
      <c r="BM155" s="20" t="s">
        <v>171</v>
      </c>
    </row>
    <row r="156" spans="2:65" s="10" customFormat="1" ht="16.5" customHeight="1">
      <c r="B156" s="168"/>
      <c r="C156" s="169"/>
      <c r="D156" s="169"/>
      <c r="E156" s="170" t="s">
        <v>5</v>
      </c>
      <c r="F156" s="265" t="s">
        <v>175</v>
      </c>
      <c r="G156" s="266"/>
      <c r="H156" s="266"/>
      <c r="I156" s="266"/>
      <c r="J156" s="169"/>
      <c r="K156" s="171">
        <v>52.06</v>
      </c>
      <c r="L156" s="169"/>
      <c r="M156" s="169"/>
      <c r="N156" s="169"/>
      <c r="O156" s="169"/>
      <c r="P156" s="169"/>
      <c r="Q156" s="169"/>
      <c r="R156" s="172"/>
      <c r="T156" s="173"/>
      <c r="U156" s="169"/>
      <c r="V156" s="169"/>
      <c r="W156" s="169"/>
      <c r="X156" s="169"/>
      <c r="Y156" s="169"/>
      <c r="Z156" s="169"/>
      <c r="AA156" s="174"/>
      <c r="AT156" s="175" t="s">
        <v>176</v>
      </c>
      <c r="AU156" s="175" t="s">
        <v>80</v>
      </c>
      <c r="AV156" s="10" t="s">
        <v>80</v>
      </c>
      <c r="AW156" s="10" t="s">
        <v>31</v>
      </c>
      <c r="AX156" s="10" t="s">
        <v>78</v>
      </c>
      <c r="AY156" s="175" t="s">
        <v>165</v>
      </c>
    </row>
    <row r="157" spans="2:65" s="1" customFormat="1" ht="51" customHeight="1">
      <c r="B157" s="132"/>
      <c r="C157" s="161" t="s">
        <v>177</v>
      </c>
      <c r="D157" s="161" t="s">
        <v>167</v>
      </c>
      <c r="E157" s="162" t="s">
        <v>178</v>
      </c>
      <c r="F157" s="262" t="s">
        <v>179</v>
      </c>
      <c r="G157" s="262"/>
      <c r="H157" s="262"/>
      <c r="I157" s="262"/>
      <c r="J157" s="163" t="s">
        <v>170</v>
      </c>
      <c r="K157" s="164">
        <v>74.367000000000004</v>
      </c>
      <c r="L157" s="263">
        <v>0</v>
      </c>
      <c r="M157" s="263"/>
      <c r="N157" s="264">
        <f>ROUND(L157*K157,2)</f>
        <v>0</v>
      </c>
      <c r="O157" s="264"/>
      <c r="P157" s="264"/>
      <c r="Q157" s="264"/>
      <c r="R157" s="135"/>
      <c r="T157" s="165" t="s">
        <v>5</v>
      </c>
      <c r="U157" s="44" t="s">
        <v>40</v>
      </c>
      <c r="V157" s="36"/>
      <c r="W157" s="166">
        <f>V157*K157</f>
        <v>0</v>
      </c>
      <c r="X157" s="166">
        <v>0</v>
      </c>
      <c r="Y157" s="166">
        <f>X157*K157</f>
        <v>0</v>
      </c>
      <c r="Z157" s="166">
        <v>0</v>
      </c>
      <c r="AA157" s="167">
        <f>Z157*K157</f>
        <v>0</v>
      </c>
      <c r="AR157" s="20" t="s">
        <v>171</v>
      </c>
      <c r="AT157" s="20" t="s">
        <v>167</v>
      </c>
      <c r="AU157" s="20" t="s">
        <v>80</v>
      </c>
      <c r="AY157" s="20" t="s">
        <v>165</v>
      </c>
      <c r="BE157" s="106">
        <f>IF(U157="základná",N157,0)</f>
        <v>0</v>
      </c>
      <c r="BF157" s="106">
        <f>IF(U157="znížená",N157,0)</f>
        <v>0</v>
      </c>
      <c r="BG157" s="106">
        <f>IF(U157="zákl. prenesená",N157,0)</f>
        <v>0</v>
      </c>
      <c r="BH157" s="106">
        <f>IF(U157="zníž. prenesená",N157,0)</f>
        <v>0</v>
      </c>
      <c r="BI157" s="106">
        <f>IF(U157="nulová",N157,0)</f>
        <v>0</v>
      </c>
      <c r="BJ157" s="20" t="s">
        <v>80</v>
      </c>
      <c r="BK157" s="106">
        <f>ROUND(L157*K157,2)</f>
        <v>0</v>
      </c>
      <c r="BL157" s="20" t="s">
        <v>171</v>
      </c>
      <c r="BM157" s="20" t="s">
        <v>172</v>
      </c>
    </row>
    <row r="158" spans="2:65" s="10" customFormat="1" ht="16.5" customHeight="1">
      <c r="B158" s="168"/>
      <c r="C158" s="169"/>
      <c r="D158" s="169"/>
      <c r="E158" s="170" t="s">
        <v>5</v>
      </c>
      <c r="F158" s="265" t="s">
        <v>180</v>
      </c>
      <c r="G158" s="266"/>
      <c r="H158" s="266"/>
      <c r="I158" s="266"/>
      <c r="J158" s="169"/>
      <c r="K158" s="171">
        <v>74.367000000000004</v>
      </c>
      <c r="L158" s="169"/>
      <c r="M158" s="169"/>
      <c r="N158" s="169"/>
      <c r="O158" s="169"/>
      <c r="P158" s="169"/>
      <c r="Q158" s="169"/>
      <c r="R158" s="172"/>
      <c r="T158" s="173"/>
      <c r="U158" s="169"/>
      <c r="V158" s="169"/>
      <c r="W158" s="169"/>
      <c r="X158" s="169"/>
      <c r="Y158" s="169"/>
      <c r="Z158" s="169"/>
      <c r="AA158" s="174"/>
      <c r="AT158" s="175" t="s">
        <v>176</v>
      </c>
      <c r="AU158" s="175" t="s">
        <v>80</v>
      </c>
      <c r="AV158" s="10" t="s">
        <v>80</v>
      </c>
      <c r="AW158" s="10" t="s">
        <v>31</v>
      </c>
      <c r="AX158" s="10" t="s">
        <v>78</v>
      </c>
      <c r="AY158" s="175" t="s">
        <v>165</v>
      </c>
    </row>
    <row r="159" spans="2:65" s="1" customFormat="1" ht="25.5" customHeight="1">
      <c r="B159" s="132"/>
      <c r="C159" s="161" t="s">
        <v>181</v>
      </c>
      <c r="D159" s="161" t="s">
        <v>167</v>
      </c>
      <c r="E159" s="162" t="s">
        <v>182</v>
      </c>
      <c r="F159" s="262" t="s">
        <v>183</v>
      </c>
      <c r="G159" s="262"/>
      <c r="H159" s="262"/>
      <c r="I159" s="262"/>
      <c r="J159" s="163" t="s">
        <v>170</v>
      </c>
      <c r="K159" s="164">
        <v>59.04</v>
      </c>
      <c r="L159" s="263">
        <v>0</v>
      </c>
      <c r="M159" s="263"/>
      <c r="N159" s="264">
        <f>ROUND(L159*K159,2)</f>
        <v>0</v>
      </c>
      <c r="O159" s="264"/>
      <c r="P159" s="264"/>
      <c r="Q159" s="264"/>
      <c r="R159" s="135"/>
      <c r="T159" s="165" t="s">
        <v>5</v>
      </c>
      <c r="U159" s="44" t="s">
        <v>40</v>
      </c>
      <c r="V159" s="36"/>
      <c r="W159" s="166">
        <f>V159*K159</f>
        <v>0</v>
      </c>
      <c r="X159" s="166">
        <v>0</v>
      </c>
      <c r="Y159" s="166">
        <f>X159*K159</f>
        <v>0</v>
      </c>
      <c r="Z159" s="166">
        <v>0</v>
      </c>
      <c r="AA159" s="167">
        <f>Z159*K159</f>
        <v>0</v>
      </c>
      <c r="AR159" s="20" t="s">
        <v>171</v>
      </c>
      <c r="AT159" s="20" t="s">
        <v>167</v>
      </c>
      <c r="AU159" s="20" t="s">
        <v>80</v>
      </c>
      <c r="AY159" s="20" t="s">
        <v>165</v>
      </c>
      <c r="BE159" s="106">
        <f>IF(U159="základná",N159,0)</f>
        <v>0</v>
      </c>
      <c r="BF159" s="106">
        <f>IF(U159="znížená",N159,0)</f>
        <v>0</v>
      </c>
      <c r="BG159" s="106">
        <f>IF(U159="zákl. prenesená",N159,0)</f>
        <v>0</v>
      </c>
      <c r="BH159" s="106">
        <f>IF(U159="zníž. prenesená",N159,0)</f>
        <v>0</v>
      </c>
      <c r="BI159" s="106">
        <f>IF(U159="nulová",N159,0)</f>
        <v>0</v>
      </c>
      <c r="BJ159" s="20" t="s">
        <v>80</v>
      </c>
      <c r="BK159" s="106">
        <f>ROUND(L159*K159,2)</f>
        <v>0</v>
      </c>
      <c r="BL159" s="20" t="s">
        <v>171</v>
      </c>
      <c r="BM159" s="20" t="s">
        <v>184</v>
      </c>
    </row>
    <row r="160" spans="2:65" s="10" customFormat="1" ht="16.5" customHeight="1">
      <c r="B160" s="168"/>
      <c r="C160" s="169"/>
      <c r="D160" s="169"/>
      <c r="E160" s="170" t="s">
        <v>5</v>
      </c>
      <c r="F160" s="265" t="s">
        <v>185</v>
      </c>
      <c r="G160" s="266"/>
      <c r="H160" s="266"/>
      <c r="I160" s="266"/>
      <c r="J160" s="169"/>
      <c r="K160" s="171">
        <v>59.04</v>
      </c>
      <c r="L160" s="169"/>
      <c r="M160" s="169"/>
      <c r="N160" s="169"/>
      <c r="O160" s="169"/>
      <c r="P160" s="169"/>
      <c r="Q160" s="169"/>
      <c r="R160" s="172"/>
      <c r="T160" s="173"/>
      <c r="U160" s="169"/>
      <c r="V160" s="169"/>
      <c r="W160" s="169"/>
      <c r="X160" s="169"/>
      <c r="Y160" s="169"/>
      <c r="Z160" s="169"/>
      <c r="AA160" s="174"/>
      <c r="AT160" s="175" t="s">
        <v>176</v>
      </c>
      <c r="AU160" s="175" t="s">
        <v>80</v>
      </c>
      <c r="AV160" s="10" t="s">
        <v>80</v>
      </c>
      <c r="AW160" s="10" t="s">
        <v>31</v>
      </c>
      <c r="AX160" s="10" t="s">
        <v>78</v>
      </c>
      <c r="AY160" s="175" t="s">
        <v>165</v>
      </c>
    </row>
    <row r="161" spans="2:65" s="1" customFormat="1" ht="51" customHeight="1">
      <c r="B161" s="132"/>
      <c r="C161" s="161" t="s">
        <v>186</v>
      </c>
      <c r="D161" s="161" t="s">
        <v>167</v>
      </c>
      <c r="E161" s="162" t="s">
        <v>187</v>
      </c>
      <c r="F161" s="262" t="s">
        <v>188</v>
      </c>
      <c r="G161" s="262"/>
      <c r="H161" s="262"/>
      <c r="I161" s="262"/>
      <c r="J161" s="163" t="s">
        <v>170</v>
      </c>
      <c r="K161" s="164">
        <v>19.68</v>
      </c>
      <c r="L161" s="263">
        <v>0</v>
      </c>
      <c r="M161" s="263"/>
      <c r="N161" s="264">
        <f>ROUND(L161*K161,2)</f>
        <v>0</v>
      </c>
      <c r="O161" s="264"/>
      <c r="P161" s="264"/>
      <c r="Q161" s="264"/>
      <c r="R161" s="135"/>
      <c r="T161" s="165" t="s">
        <v>5</v>
      </c>
      <c r="U161" s="44" t="s">
        <v>40</v>
      </c>
      <c r="V161" s="36"/>
      <c r="W161" s="166">
        <f>V161*K161</f>
        <v>0</v>
      </c>
      <c r="X161" s="166">
        <v>0</v>
      </c>
      <c r="Y161" s="166">
        <f>X161*K161</f>
        <v>0</v>
      </c>
      <c r="Z161" s="166">
        <v>0</v>
      </c>
      <c r="AA161" s="167">
        <f>Z161*K161</f>
        <v>0</v>
      </c>
      <c r="AR161" s="20" t="s">
        <v>171</v>
      </c>
      <c r="AT161" s="20" t="s">
        <v>167</v>
      </c>
      <c r="AU161" s="20" t="s">
        <v>80</v>
      </c>
      <c r="AY161" s="20" t="s">
        <v>165</v>
      </c>
      <c r="BE161" s="106">
        <f>IF(U161="základná",N161,0)</f>
        <v>0</v>
      </c>
      <c r="BF161" s="106">
        <f>IF(U161="znížená",N161,0)</f>
        <v>0</v>
      </c>
      <c r="BG161" s="106">
        <f>IF(U161="zákl. prenesená",N161,0)</f>
        <v>0</v>
      </c>
      <c r="BH161" s="106">
        <f>IF(U161="zníž. prenesená",N161,0)</f>
        <v>0</v>
      </c>
      <c r="BI161" s="106">
        <f>IF(U161="nulová",N161,0)</f>
        <v>0</v>
      </c>
      <c r="BJ161" s="20" t="s">
        <v>80</v>
      </c>
      <c r="BK161" s="106">
        <f>ROUND(L161*K161,2)</f>
        <v>0</v>
      </c>
      <c r="BL161" s="20" t="s">
        <v>171</v>
      </c>
      <c r="BM161" s="20" t="s">
        <v>189</v>
      </c>
    </row>
    <row r="162" spans="2:65" s="10" customFormat="1" ht="16.5" customHeight="1">
      <c r="B162" s="168"/>
      <c r="C162" s="169"/>
      <c r="D162" s="169"/>
      <c r="E162" s="170" t="s">
        <v>5</v>
      </c>
      <c r="F162" s="265" t="s">
        <v>190</v>
      </c>
      <c r="G162" s="266"/>
      <c r="H162" s="266"/>
      <c r="I162" s="266"/>
      <c r="J162" s="169"/>
      <c r="K162" s="171">
        <v>19.68</v>
      </c>
      <c r="L162" s="169"/>
      <c r="M162" s="169"/>
      <c r="N162" s="169"/>
      <c r="O162" s="169"/>
      <c r="P162" s="169"/>
      <c r="Q162" s="169"/>
      <c r="R162" s="172"/>
      <c r="T162" s="173"/>
      <c r="U162" s="169"/>
      <c r="V162" s="169"/>
      <c r="W162" s="169"/>
      <c r="X162" s="169"/>
      <c r="Y162" s="169"/>
      <c r="Z162" s="169"/>
      <c r="AA162" s="174"/>
      <c r="AT162" s="175" t="s">
        <v>176</v>
      </c>
      <c r="AU162" s="175" t="s">
        <v>80</v>
      </c>
      <c r="AV162" s="10" t="s">
        <v>80</v>
      </c>
      <c r="AW162" s="10" t="s">
        <v>31</v>
      </c>
      <c r="AX162" s="10" t="s">
        <v>78</v>
      </c>
      <c r="AY162" s="175" t="s">
        <v>165</v>
      </c>
    </row>
    <row r="163" spans="2:65" s="1" customFormat="1" ht="25.5" customHeight="1">
      <c r="B163" s="132"/>
      <c r="C163" s="161" t="s">
        <v>191</v>
      </c>
      <c r="D163" s="161" t="s">
        <v>167</v>
      </c>
      <c r="E163" s="162" t="s">
        <v>192</v>
      </c>
      <c r="F163" s="262" t="s">
        <v>193</v>
      </c>
      <c r="G163" s="262"/>
      <c r="H163" s="262"/>
      <c r="I163" s="262"/>
      <c r="J163" s="163" t="s">
        <v>170</v>
      </c>
      <c r="K163" s="164">
        <v>23.957999999999998</v>
      </c>
      <c r="L163" s="263">
        <v>0</v>
      </c>
      <c r="M163" s="263"/>
      <c r="N163" s="264">
        <f>ROUND(L163*K163,2)</f>
        <v>0</v>
      </c>
      <c r="O163" s="264"/>
      <c r="P163" s="264"/>
      <c r="Q163" s="264"/>
      <c r="R163" s="135"/>
      <c r="T163" s="165" t="s">
        <v>5</v>
      </c>
      <c r="U163" s="44" t="s">
        <v>40</v>
      </c>
      <c r="V163" s="36"/>
      <c r="W163" s="166">
        <f>V163*K163</f>
        <v>0</v>
      </c>
      <c r="X163" s="166">
        <v>0</v>
      </c>
      <c r="Y163" s="166">
        <f>X163*K163</f>
        <v>0</v>
      </c>
      <c r="Z163" s="166">
        <v>0</v>
      </c>
      <c r="AA163" s="167">
        <f>Z163*K163</f>
        <v>0</v>
      </c>
      <c r="AR163" s="20" t="s">
        <v>171</v>
      </c>
      <c r="AT163" s="20" t="s">
        <v>167</v>
      </c>
      <c r="AU163" s="20" t="s">
        <v>80</v>
      </c>
      <c r="AY163" s="20" t="s">
        <v>165</v>
      </c>
      <c r="BE163" s="106">
        <f>IF(U163="základná",N163,0)</f>
        <v>0</v>
      </c>
      <c r="BF163" s="106">
        <f>IF(U163="znížená",N163,0)</f>
        <v>0</v>
      </c>
      <c r="BG163" s="106">
        <f>IF(U163="zákl. prenesená",N163,0)</f>
        <v>0</v>
      </c>
      <c r="BH163" s="106">
        <f>IF(U163="zníž. prenesená",N163,0)</f>
        <v>0</v>
      </c>
      <c r="BI163" s="106">
        <f>IF(U163="nulová",N163,0)</f>
        <v>0</v>
      </c>
      <c r="BJ163" s="20" t="s">
        <v>80</v>
      </c>
      <c r="BK163" s="106">
        <f>ROUND(L163*K163,2)</f>
        <v>0</v>
      </c>
      <c r="BL163" s="20" t="s">
        <v>171</v>
      </c>
      <c r="BM163" s="20" t="s">
        <v>191</v>
      </c>
    </row>
    <row r="164" spans="2:65" s="1" customFormat="1" ht="38.25" customHeight="1">
      <c r="B164" s="132"/>
      <c r="C164" s="161" t="s">
        <v>194</v>
      </c>
      <c r="D164" s="161" t="s">
        <v>167</v>
      </c>
      <c r="E164" s="162" t="s">
        <v>195</v>
      </c>
      <c r="F164" s="262" t="s">
        <v>196</v>
      </c>
      <c r="G164" s="262"/>
      <c r="H164" s="262"/>
      <c r="I164" s="262"/>
      <c r="J164" s="163" t="s">
        <v>170</v>
      </c>
      <c r="K164" s="164">
        <v>247.422</v>
      </c>
      <c r="L164" s="263">
        <v>0</v>
      </c>
      <c r="M164" s="263"/>
      <c r="N164" s="264">
        <f>ROUND(L164*K164,2)</f>
        <v>0</v>
      </c>
      <c r="O164" s="264"/>
      <c r="P164" s="264"/>
      <c r="Q164" s="264"/>
      <c r="R164" s="135"/>
      <c r="T164" s="165" t="s">
        <v>5</v>
      </c>
      <c r="U164" s="44" t="s">
        <v>40</v>
      </c>
      <c r="V164" s="36"/>
      <c r="W164" s="166">
        <f>V164*K164</f>
        <v>0</v>
      </c>
      <c r="X164" s="166">
        <v>0</v>
      </c>
      <c r="Y164" s="166">
        <f>X164*K164</f>
        <v>0</v>
      </c>
      <c r="Z164" s="166">
        <v>0</v>
      </c>
      <c r="AA164" s="167">
        <f>Z164*K164</f>
        <v>0</v>
      </c>
      <c r="AR164" s="20" t="s">
        <v>171</v>
      </c>
      <c r="AT164" s="20" t="s">
        <v>167</v>
      </c>
      <c r="AU164" s="20" t="s">
        <v>80</v>
      </c>
      <c r="AY164" s="20" t="s">
        <v>165</v>
      </c>
      <c r="BE164" s="106">
        <f>IF(U164="základná",N164,0)</f>
        <v>0</v>
      </c>
      <c r="BF164" s="106">
        <f>IF(U164="znížená",N164,0)</f>
        <v>0</v>
      </c>
      <c r="BG164" s="106">
        <f>IF(U164="zákl. prenesená",N164,0)</f>
        <v>0</v>
      </c>
      <c r="BH164" s="106">
        <f>IF(U164="zníž. prenesená",N164,0)</f>
        <v>0</v>
      </c>
      <c r="BI164" s="106">
        <f>IF(U164="nulová",N164,0)</f>
        <v>0</v>
      </c>
      <c r="BJ164" s="20" t="s">
        <v>80</v>
      </c>
      <c r="BK164" s="106">
        <f>ROUND(L164*K164,2)</f>
        <v>0</v>
      </c>
      <c r="BL164" s="20" t="s">
        <v>171</v>
      </c>
      <c r="BM164" s="20" t="s">
        <v>197</v>
      </c>
    </row>
    <row r="165" spans="2:65" s="10" customFormat="1" ht="16.5" customHeight="1">
      <c r="B165" s="168"/>
      <c r="C165" s="169"/>
      <c r="D165" s="169"/>
      <c r="E165" s="170" t="s">
        <v>5</v>
      </c>
      <c r="F165" s="265" t="s">
        <v>198</v>
      </c>
      <c r="G165" s="266"/>
      <c r="H165" s="266"/>
      <c r="I165" s="266"/>
      <c r="J165" s="169"/>
      <c r="K165" s="171">
        <v>215.62200000000001</v>
      </c>
      <c r="L165" s="169"/>
      <c r="M165" s="169"/>
      <c r="N165" s="169"/>
      <c r="O165" s="169"/>
      <c r="P165" s="169"/>
      <c r="Q165" s="169"/>
      <c r="R165" s="172"/>
      <c r="T165" s="173"/>
      <c r="U165" s="169"/>
      <c r="V165" s="169"/>
      <c r="W165" s="169"/>
      <c r="X165" s="169"/>
      <c r="Y165" s="169"/>
      <c r="Z165" s="169"/>
      <c r="AA165" s="174"/>
      <c r="AT165" s="175" t="s">
        <v>176</v>
      </c>
      <c r="AU165" s="175" t="s">
        <v>80</v>
      </c>
      <c r="AV165" s="10" t="s">
        <v>80</v>
      </c>
      <c r="AW165" s="10" t="s">
        <v>31</v>
      </c>
      <c r="AX165" s="10" t="s">
        <v>10</v>
      </c>
      <c r="AY165" s="175" t="s">
        <v>165</v>
      </c>
    </row>
    <row r="166" spans="2:65" s="10" customFormat="1" ht="16.5" customHeight="1">
      <c r="B166" s="168"/>
      <c r="C166" s="169"/>
      <c r="D166" s="169"/>
      <c r="E166" s="170" t="s">
        <v>5</v>
      </c>
      <c r="F166" s="267" t="s">
        <v>199</v>
      </c>
      <c r="G166" s="268"/>
      <c r="H166" s="268"/>
      <c r="I166" s="268"/>
      <c r="J166" s="169"/>
      <c r="K166" s="171">
        <v>31.8</v>
      </c>
      <c r="L166" s="169"/>
      <c r="M166" s="169"/>
      <c r="N166" s="169"/>
      <c r="O166" s="169"/>
      <c r="P166" s="169"/>
      <c r="Q166" s="169"/>
      <c r="R166" s="172"/>
      <c r="T166" s="173"/>
      <c r="U166" s="169"/>
      <c r="V166" s="169"/>
      <c r="W166" s="169"/>
      <c r="X166" s="169"/>
      <c r="Y166" s="169"/>
      <c r="Z166" s="169"/>
      <c r="AA166" s="174"/>
      <c r="AT166" s="175" t="s">
        <v>176</v>
      </c>
      <c r="AU166" s="175" t="s">
        <v>80</v>
      </c>
      <c r="AV166" s="10" t="s">
        <v>80</v>
      </c>
      <c r="AW166" s="10" t="s">
        <v>31</v>
      </c>
      <c r="AX166" s="10" t="s">
        <v>10</v>
      </c>
      <c r="AY166" s="175" t="s">
        <v>165</v>
      </c>
    </row>
    <row r="167" spans="2:65" s="11" customFormat="1" ht="16.5" customHeight="1">
      <c r="B167" s="176"/>
      <c r="C167" s="177"/>
      <c r="D167" s="177"/>
      <c r="E167" s="178" t="s">
        <v>5</v>
      </c>
      <c r="F167" s="269" t="s">
        <v>200</v>
      </c>
      <c r="G167" s="270"/>
      <c r="H167" s="270"/>
      <c r="I167" s="270"/>
      <c r="J167" s="177"/>
      <c r="K167" s="179">
        <v>247.422</v>
      </c>
      <c r="L167" s="177"/>
      <c r="M167" s="177"/>
      <c r="N167" s="177"/>
      <c r="O167" s="177"/>
      <c r="P167" s="177"/>
      <c r="Q167" s="177"/>
      <c r="R167" s="180"/>
      <c r="T167" s="181"/>
      <c r="U167" s="177"/>
      <c r="V167" s="177"/>
      <c r="W167" s="177"/>
      <c r="X167" s="177"/>
      <c r="Y167" s="177"/>
      <c r="Z167" s="177"/>
      <c r="AA167" s="182"/>
      <c r="AT167" s="183" t="s">
        <v>176</v>
      </c>
      <c r="AU167" s="183" t="s">
        <v>80</v>
      </c>
      <c r="AV167" s="11" t="s">
        <v>171</v>
      </c>
      <c r="AW167" s="11" t="s">
        <v>31</v>
      </c>
      <c r="AX167" s="11" t="s">
        <v>78</v>
      </c>
      <c r="AY167" s="183" t="s">
        <v>165</v>
      </c>
    </row>
    <row r="168" spans="2:65" s="1" customFormat="1" ht="51" customHeight="1">
      <c r="B168" s="132"/>
      <c r="C168" s="161" t="s">
        <v>201</v>
      </c>
      <c r="D168" s="161" t="s">
        <v>167</v>
      </c>
      <c r="E168" s="162" t="s">
        <v>202</v>
      </c>
      <c r="F168" s="262" t="s">
        <v>203</v>
      </c>
      <c r="G168" s="262"/>
      <c r="H168" s="262"/>
      <c r="I168" s="262"/>
      <c r="J168" s="163" t="s">
        <v>170</v>
      </c>
      <c r="K168" s="164">
        <v>2474.2199999999998</v>
      </c>
      <c r="L168" s="263">
        <v>0</v>
      </c>
      <c r="M168" s="263"/>
      <c r="N168" s="264">
        <f>ROUND(L168*K168,2)</f>
        <v>0</v>
      </c>
      <c r="O168" s="264"/>
      <c r="P168" s="264"/>
      <c r="Q168" s="264"/>
      <c r="R168" s="135"/>
      <c r="T168" s="165" t="s">
        <v>5</v>
      </c>
      <c r="U168" s="44" t="s">
        <v>40</v>
      </c>
      <c r="V168" s="36"/>
      <c r="W168" s="166">
        <f>V168*K168</f>
        <v>0</v>
      </c>
      <c r="X168" s="166">
        <v>0</v>
      </c>
      <c r="Y168" s="166">
        <f>X168*K168</f>
        <v>0</v>
      </c>
      <c r="Z168" s="166">
        <v>0</v>
      </c>
      <c r="AA168" s="167">
        <f>Z168*K168</f>
        <v>0</v>
      </c>
      <c r="AR168" s="20" t="s">
        <v>171</v>
      </c>
      <c r="AT168" s="20" t="s">
        <v>167</v>
      </c>
      <c r="AU168" s="20" t="s">
        <v>80</v>
      </c>
      <c r="AY168" s="20" t="s">
        <v>165</v>
      </c>
      <c r="BE168" s="106">
        <f>IF(U168="základná",N168,0)</f>
        <v>0</v>
      </c>
      <c r="BF168" s="106">
        <f>IF(U168="znížená",N168,0)</f>
        <v>0</v>
      </c>
      <c r="BG168" s="106">
        <f>IF(U168="zákl. prenesená",N168,0)</f>
        <v>0</v>
      </c>
      <c r="BH168" s="106">
        <f>IF(U168="zníž. prenesená",N168,0)</f>
        <v>0</v>
      </c>
      <c r="BI168" s="106">
        <f>IF(U168="nulová",N168,0)</f>
        <v>0</v>
      </c>
      <c r="BJ168" s="20" t="s">
        <v>80</v>
      </c>
      <c r="BK168" s="106">
        <f>ROUND(L168*K168,2)</f>
        <v>0</v>
      </c>
      <c r="BL168" s="20" t="s">
        <v>171</v>
      </c>
      <c r="BM168" s="20" t="s">
        <v>204</v>
      </c>
    </row>
    <row r="169" spans="2:65" s="1" customFormat="1" ht="25.5" customHeight="1">
      <c r="B169" s="132"/>
      <c r="C169" s="161" t="s">
        <v>205</v>
      </c>
      <c r="D169" s="161" t="s">
        <v>167</v>
      </c>
      <c r="E169" s="162" t="s">
        <v>206</v>
      </c>
      <c r="F169" s="262" t="s">
        <v>207</v>
      </c>
      <c r="G169" s="262"/>
      <c r="H169" s="262"/>
      <c r="I169" s="262"/>
      <c r="J169" s="163" t="s">
        <v>170</v>
      </c>
      <c r="K169" s="164">
        <v>50.43</v>
      </c>
      <c r="L169" s="263">
        <v>0</v>
      </c>
      <c r="M169" s="263"/>
      <c r="N169" s="264">
        <f>ROUND(L169*K169,2)</f>
        <v>0</v>
      </c>
      <c r="O169" s="264"/>
      <c r="P169" s="264"/>
      <c r="Q169" s="264"/>
      <c r="R169" s="135"/>
      <c r="T169" s="165" t="s">
        <v>5</v>
      </c>
      <c r="U169" s="44" t="s">
        <v>40</v>
      </c>
      <c r="V169" s="36"/>
      <c r="W169" s="166">
        <f>V169*K169</f>
        <v>0</v>
      </c>
      <c r="X169" s="166">
        <v>0</v>
      </c>
      <c r="Y169" s="166">
        <f>X169*K169</f>
        <v>0</v>
      </c>
      <c r="Z169" s="166">
        <v>0</v>
      </c>
      <c r="AA169" s="167">
        <f>Z169*K169</f>
        <v>0</v>
      </c>
      <c r="AR169" s="20" t="s">
        <v>171</v>
      </c>
      <c r="AT169" s="20" t="s">
        <v>167</v>
      </c>
      <c r="AU169" s="20" t="s">
        <v>80</v>
      </c>
      <c r="AY169" s="20" t="s">
        <v>165</v>
      </c>
      <c r="BE169" s="106">
        <f>IF(U169="základná",N169,0)</f>
        <v>0</v>
      </c>
      <c r="BF169" s="106">
        <f>IF(U169="znížená",N169,0)</f>
        <v>0</v>
      </c>
      <c r="BG169" s="106">
        <f>IF(U169="zákl. prenesená",N169,0)</f>
        <v>0</v>
      </c>
      <c r="BH169" s="106">
        <f>IF(U169="zníž. prenesená",N169,0)</f>
        <v>0</v>
      </c>
      <c r="BI169" s="106">
        <f>IF(U169="nulová",N169,0)</f>
        <v>0</v>
      </c>
      <c r="BJ169" s="20" t="s">
        <v>80</v>
      </c>
      <c r="BK169" s="106">
        <f>ROUND(L169*K169,2)</f>
        <v>0</v>
      </c>
      <c r="BL169" s="20" t="s">
        <v>171</v>
      </c>
      <c r="BM169" s="20" t="s">
        <v>208</v>
      </c>
    </row>
    <row r="170" spans="2:65" s="10" customFormat="1" ht="16.5" customHeight="1">
      <c r="B170" s="168"/>
      <c r="C170" s="169"/>
      <c r="D170" s="169"/>
      <c r="E170" s="170" t="s">
        <v>5</v>
      </c>
      <c r="F170" s="265" t="s">
        <v>209</v>
      </c>
      <c r="G170" s="266"/>
      <c r="H170" s="266"/>
      <c r="I170" s="266"/>
      <c r="J170" s="169"/>
      <c r="K170" s="171">
        <v>50.43</v>
      </c>
      <c r="L170" s="169"/>
      <c r="M170" s="169"/>
      <c r="N170" s="169"/>
      <c r="O170" s="169"/>
      <c r="P170" s="169"/>
      <c r="Q170" s="169"/>
      <c r="R170" s="172"/>
      <c r="T170" s="173"/>
      <c r="U170" s="169"/>
      <c r="V170" s="169"/>
      <c r="W170" s="169"/>
      <c r="X170" s="169"/>
      <c r="Y170" s="169"/>
      <c r="Z170" s="169"/>
      <c r="AA170" s="174"/>
      <c r="AT170" s="175" t="s">
        <v>176</v>
      </c>
      <c r="AU170" s="175" t="s">
        <v>80</v>
      </c>
      <c r="AV170" s="10" t="s">
        <v>80</v>
      </c>
      <c r="AW170" s="10" t="s">
        <v>31</v>
      </c>
      <c r="AX170" s="10" t="s">
        <v>78</v>
      </c>
      <c r="AY170" s="175" t="s">
        <v>165</v>
      </c>
    </row>
    <row r="171" spans="2:65" s="1" customFormat="1" ht="25.5" customHeight="1">
      <c r="B171" s="132"/>
      <c r="C171" s="161" t="s">
        <v>210</v>
      </c>
      <c r="D171" s="161" t="s">
        <v>167</v>
      </c>
      <c r="E171" s="162" t="s">
        <v>211</v>
      </c>
      <c r="F171" s="262" t="s">
        <v>212</v>
      </c>
      <c r="G171" s="262"/>
      <c r="H171" s="262"/>
      <c r="I171" s="262"/>
      <c r="J171" s="163" t="s">
        <v>170</v>
      </c>
      <c r="K171" s="164">
        <v>263.53800000000001</v>
      </c>
      <c r="L171" s="263">
        <v>0</v>
      </c>
      <c r="M171" s="263"/>
      <c r="N171" s="264">
        <f>ROUND(L171*K171,2)</f>
        <v>0</v>
      </c>
      <c r="O171" s="264"/>
      <c r="P171" s="264"/>
      <c r="Q171" s="264"/>
      <c r="R171" s="135"/>
      <c r="T171" s="165" t="s">
        <v>5</v>
      </c>
      <c r="U171" s="44" t="s">
        <v>40</v>
      </c>
      <c r="V171" s="36"/>
      <c r="W171" s="166">
        <f>V171*K171</f>
        <v>0</v>
      </c>
      <c r="X171" s="166">
        <v>0</v>
      </c>
      <c r="Y171" s="166">
        <f>X171*K171</f>
        <v>0</v>
      </c>
      <c r="Z171" s="166">
        <v>0</v>
      </c>
      <c r="AA171" s="167">
        <f>Z171*K171</f>
        <v>0</v>
      </c>
      <c r="AR171" s="20" t="s">
        <v>171</v>
      </c>
      <c r="AT171" s="20" t="s">
        <v>167</v>
      </c>
      <c r="AU171" s="20" t="s">
        <v>80</v>
      </c>
      <c r="AY171" s="20" t="s">
        <v>165</v>
      </c>
      <c r="BE171" s="106">
        <f>IF(U171="základná",N171,0)</f>
        <v>0</v>
      </c>
      <c r="BF171" s="106">
        <f>IF(U171="znížená",N171,0)</f>
        <v>0</v>
      </c>
      <c r="BG171" s="106">
        <f>IF(U171="zákl. prenesená",N171,0)</f>
        <v>0</v>
      </c>
      <c r="BH171" s="106">
        <f>IF(U171="zníž. prenesená",N171,0)</f>
        <v>0</v>
      </c>
      <c r="BI171" s="106">
        <f>IF(U171="nulová",N171,0)</f>
        <v>0</v>
      </c>
      <c r="BJ171" s="20" t="s">
        <v>80</v>
      </c>
      <c r="BK171" s="106">
        <f>ROUND(L171*K171,2)</f>
        <v>0</v>
      </c>
      <c r="BL171" s="20" t="s">
        <v>171</v>
      </c>
      <c r="BM171" s="20" t="s">
        <v>213</v>
      </c>
    </row>
    <row r="172" spans="2:65" s="1" customFormat="1" ht="16.5" customHeight="1">
      <c r="B172" s="132"/>
      <c r="C172" s="161" t="s">
        <v>214</v>
      </c>
      <c r="D172" s="161" t="s">
        <v>167</v>
      </c>
      <c r="E172" s="162" t="s">
        <v>215</v>
      </c>
      <c r="F172" s="262" t="s">
        <v>216</v>
      </c>
      <c r="G172" s="262"/>
      <c r="H172" s="262"/>
      <c r="I172" s="262"/>
      <c r="J172" s="163" t="s">
        <v>170</v>
      </c>
      <c r="K172" s="164">
        <v>31.8</v>
      </c>
      <c r="L172" s="263">
        <v>0</v>
      </c>
      <c r="M172" s="263"/>
      <c r="N172" s="264">
        <f>ROUND(L172*K172,2)</f>
        <v>0</v>
      </c>
      <c r="O172" s="264"/>
      <c r="P172" s="264"/>
      <c r="Q172" s="264"/>
      <c r="R172" s="135"/>
      <c r="T172" s="165" t="s">
        <v>5</v>
      </c>
      <c r="U172" s="44" t="s">
        <v>40</v>
      </c>
      <c r="V172" s="36"/>
      <c r="W172" s="166">
        <f>V172*K172</f>
        <v>0</v>
      </c>
      <c r="X172" s="166">
        <v>0</v>
      </c>
      <c r="Y172" s="166">
        <f>X172*K172</f>
        <v>0</v>
      </c>
      <c r="Z172" s="166">
        <v>0</v>
      </c>
      <c r="AA172" s="167">
        <f>Z172*K172</f>
        <v>0</v>
      </c>
      <c r="AR172" s="20" t="s">
        <v>171</v>
      </c>
      <c r="AT172" s="20" t="s">
        <v>167</v>
      </c>
      <c r="AU172" s="20" t="s">
        <v>80</v>
      </c>
      <c r="AY172" s="20" t="s">
        <v>165</v>
      </c>
      <c r="BE172" s="106">
        <f>IF(U172="základná",N172,0)</f>
        <v>0</v>
      </c>
      <c r="BF172" s="106">
        <f>IF(U172="znížená",N172,0)</f>
        <v>0</v>
      </c>
      <c r="BG172" s="106">
        <f>IF(U172="zákl. prenesená",N172,0)</f>
        <v>0</v>
      </c>
      <c r="BH172" s="106">
        <f>IF(U172="zníž. prenesená",N172,0)</f>
        <v>0</v>
      </c>
      <c r="BI172" s="106">
        <f>IF(U172="nulová",N172,0)</f>
        <v>0</v>
      </c>
      <c r="BJ172" s="20" t="s">
        <v>80</v>
      </c>
      <c r="BK172" s="106">
        <f>ROUND(L172*K172,2)</f>
        <v>0</v>
      </c>
      <c r="BL172" s="20" t="s">
        <v>171</v>
      </c>
      <c r="BM172" s="20" t="s">
        <v>217</v>
      </c>
    </row>
    <row r="173" spans="2:65" s="10" customFormat="1" ht="16.5" customHeight="1">
      <c r="B173" s="168"/>
      <c r="C173" s="169"/>
      <c r="D173" s="169"/>
      <c r="E173" s="170" t="s">
        <v>5</v>
      </c>
      <c r="F173" s="265" t="s">
        <v>199</v>
      </c>
      <c r="G173" s="266"/>
      <c r="H173" s="266"/>
      <c r="I173" s="266"/>
      <c r="J173" s="169"/>
      <c r="K173" s="171">
        <v>31.8</v>
      </c>
      <c r="L173" s="169"/>
      <c r="M173" s="169"/>
      <c r="N173" s="169"/>
      <c r="O173" s="169"/>
      <c r="P173" s="169"/>
      <c r="Q173" s="169"/>
      <c r="R173" s="172"/>
      <c r="T173" s="173"/>
      <c r="U173" s="169"/>
      <c r="V173" s="169"/>
      <c r="W173" s="169"/>
      <c r="X173" s="169"/>
      <c r="Y173" s="169"/>
      <c r="Z173" s="169"/>
      <c r="AA173" s="174"/>
      <c r="AT173" s="175" t="s">
        <v>176</v>
      </c>
      <c r="AU173" s="175" t="s">
        <v>80</v>
      </c>
      <c r="AV173" s="10" t="s">
        <v>80</v>
      </c>
      <c r="AW173" s="10" t="s">
        <v>31</v>
      </c>
      <c r="AX173" s="10" t="s">
        <v>78</v>
      </c>
      <c r="AY173" s="175" t="s">
        <v>165</v>
      </c>
    </row>
    <row r="174" spans="2:65" s="1" customFormat="1" ht="25.5" customHeight="1">
      <c r="B174" s="132"/>
      <c r="C174" s="161" t="s">
        <v>218</v>
      </c>
      <c r="D174" s="161" t="s">
        <v>167</v>
      </c>
      <c r="E174" s="162" t="s">
        <v>219</v>
      </c>
      <c r="F174" s="262" t="s">
        <v>220</v>
      </c>
      <c r="G174" s="262"/>
      <c r="H174" s="262"/>
      <c r="I174" s="262"/>
      <c r="J174" s="163" t="s">
        <v>221</v>
      </c>
      <c r="K174" s="164">
        <v>256.06200000000001</v>
      </c>
      <c r="L174" s="263">
        <v>0</v>
      </c>
      <c r="M174" s="263"/>
      <c r="N174" s="264">
        <f>ROUND(L174*K174,2)</f>
        <v>0</v>
      </c>
      <c r="O174" s="264"/>
      <c r="P174" s="264"/>
      <c r="Q174" s="264"/>
      <c r="R174" s="135"/>
      <c r="T174" s="165" t="s">
        <v>5</v>
      </c>
      <c r="U174" s="44" t="s">
        <v>40</v>
      </c>
      <c r="V174" s="36"/>
      <c r="W174" s="166">
        <f>V174*K174</f>
        <v>0</v>
      </c>
      <c r="X174" s="166">
        <v>0</v>
      </c>
      <c r="Y174" s="166">
        <f>X174*K174</f>
        <v>0</v>
      </c>
      <c r="Z174" s="166">
        <v>0</v>
      </c>
      <c r="AA174" s="167">
        <f>Z174*K174</f>
        <v>0</v>
      </c>
      <c r="AR174" s="20" t="s">
        <v>171</v>
      </c>
      <c r="AT174" s="20" t="s">
        <v>167</v>
      </c>
      <c r="AU174" s="20" t="s">
        <v>80</v>
      </c>
      <c r="AY174" s="20" t="s">
        <v>165</v>
      </c>
      <c r="BE174" s="106">
        <f>IF(U174="základná",N174,0)</f>
        <v>0</v>
      </c>
      <c r="BF174" s="106">
        <f>IF(U174="znížená",N174,0)</f>
        <v>0</v>
      </c>
      <c r="BG174" s="106">
        <f>IF(U174="zákl. prenesená",N174,0)</f>
        <v>0</v>
      </c>
      <c r="BH174" s="106">
        <f>IF(U174="zníž. prenesená",N174,0)</f>
        <v>0</v>
      </c>
      <c r="BI174" s="106">
        <f>IF(U174="nulová",N174,0)</f>
        <v>0</v>
      </c>
      <c r="BJ174" s="20" t="s">
        <v>80</v>
      </c>
      <c r="BK174" s="106">
        <f>ROUND(L174*K174,2)</f>
        <v>0</v>
      </c>
      <c r="BL174" s="20" t="s">
        <v>171</v>
      </c>
      <c r="BM174" s="20" t="s">
        <v>222</v>
      </c>
    </row>
    <row r="175" spans="2:65" s="10" customFormat="1" ht="16.5" customHeight="1">
      <c r="B175" s="168"/>
      <c r="C175" s="169"/>
      <c r="D175" s="169"/>
      <c r="E175" s="170" t="s">
        <v>5</v>
      </c>
      <c r="F175" s="265" t="s">
        <v>223</v>
      </c>
      <c r="G175" s="266"/>
      <c r="H175" s="266"/>
      <c r="I175" s="266"/>
      <c r="J175" s="169"/>
      <c r="K175" s="171">
        <v>256.06200000000001</v>
      </c>
      <c r="L175" s="169"/>
      <c r="M175" s="169"/>
      <c r="N175" s="169"/>
      <c r="O175" s="169"/>
      <c r="P175" s="169"/>
      <c r="Q175" s="169"/>
      <c r="R175" s="172"/>
      <c r="T175" s="173"/>
      <c r="U175" s="169"/>
      <c r="V175" s="169"/>
      <c r="W175" s="169"/>
      <c r="X175" s="169"/>
      <c r="Y175" s="169"/>
      <c r="Z175" s="169"/>
      <c r="AA175" s="174"/>
      <c r="AT175" s="175" t="s">
        <v>176</v>
      </c>
      <c r="AU175" s="175" t="s">
        <v>80</v>
      </c>
      <c r="AV175" s="10" t="s">
        <v>80</v>
      </c>
      <c r="AW175" s="10" t="s">
        <v>31</v>
      </c>
      <c r="AX175" s="10" t="s">
        <v>78</v>
      </c>
      <c r="AY175" s="175" t="s">
        <v>165</v>
      </c>
    </row>
    <row r="176" spans="2:65" s="1" customFormat="1" ht="38.25" customHeight="1">
      <c r="B176" s="132"/>
      <c r="C176" s="161" t="s">
        <v>224</v>
      </c>
      <c r="D176" s="161" t="s">
        <v>167</v>
      </c>
      <c r="E176" s="162" t="s">
        <v>225</v>
      </c>
      <c r="F176" s="262" t="s">
        <v>226</v>
      </c>
      <c r="G176" s="262"/>
      <c r="H176" s="262"/>
      <c r="I176" s="262"/>
      <c r="J176" s="163" t="s">
        <v>170</v>
      </c>
      <c r="K176" s="164">
        <v>65.278000000000006</v>
      </c>
      <c r="L176" s="263">
        <v>0</v>
      </c>
      <c r="M176" s="263"/>
      <c r="N176" s="264">
        <f>ROUND(L176*K176,2)</f>
        <v>0</v>
      </c>
      <c r="O176" s="264"/>
      <c r="P176" s="264"/>
      <c r="Q176" s="264"/>
      <c r="R176" s="135"/>
      <c r="T176" s="165" t="s">
        <v>5</v>
      </c>
      <c r="U176" s="44" t="s">
        <v>40</v>
      </c>
      <c r="V176" s="36"/>
      <c r="W176" s="166">
        <f>V176*K176</f>
        <v>0</v>
      </c>
      <c r="X176" s="166">
        <v>0</v>
      </c>
      <c r="Y176" s="166">
        <f>X176*K176</f>
        <v>0</v>
      </c>
      <c r="Z176" s="166">
        <v>0</v>
      </c>
      <c r="AA176" s="167">
        <f>Z176*K176</f>
        <v>0</v>
      </c>
      <c r="AR176" s="20" t="s">
        <v>171</v>
      </c>
      <c r="AT176" s="20" t="s">
        <v>167</v>
      </c>
      <c r="AU176" s="20" t="s">
        <v>80</v>
      </c>
      <c r="AY176" s="20" t="s">
        <v>165</v>
      </c>
      <c r="BE176" s="106">
        <f>IF(U176="základná",N176,0)</f>
        <v>0</v>
      </c>
      <c r="BF176" s="106">
        <f>IF(U176="znížená",N176,0)</f>
        <v>0</v>
      </c>
      <c r="BG176" s="106">
        <f>IF(U176="zákl. prenesená",N176,0)</f>
        <v>0</v>
      </c>
      <c r="BH176" s="106">
        <f>IF(U176="zníž. prenesená",N176,0)</f>
        <v>0</v>
      </c>
      <c r="BI176" s="106">
        <f>IF(U176="nulová",N176,0)</f>
        <v>0</v>
      </c>
      <c r="BJ176" s="20" t="s">
        <v>80</v>
      </c>
      <c r="BK176" s="106">
        <f>ROUND(L176*K176,2)</f>
        <v>0</v>
      </c>
      <c r="BL176" s="20" t="s">
        <v>171</v>
      </c>
      <c r="BM176" s="20" t="s">
        <v>227</v>
      </c>
    </row>
    <row r="177" spans="2:65" s="10" customFormat="1" ht="16.5" customHeight="1">
      <c r="B177" s="168"/>
      <c r="C177" s="169"/>
      <c r="D177" s="169"/>
      <c r="E177" s="170" t="s">
        <v>5</v>
      </c>
      <c r="F177" s="265" t="s">
        <v>228</v>
      </c>
      <c r="G177" s="266"/>
      <c r="H177" s="266"/>
      <c r="I177" s="266"/>
      <c r="J177" s="169"/>
      <c r="K177" s="171">
        <v>65.278000000000006</v>
      </c>
      <c r="L177" s="169"/>
      <c r="M177" s="169"/>
      <c r="N177" s="169"/>
      <c r="O177" s="169"/>
      <c r="P177" s="169"/>
      <c r="Q177" s="169"/>
      <c r="R177" s="172"/>
      <c r="T177" s="173"/>
      <c r="U177" s="169"/>
      <c r="V177" s="169"/>
      <c r="W177" s="169"/>
      <c r="X177" s="169"/>
      <c r="Y177" s="169"/>
      <c r="Z177" s="169"/>
      <c r="AA177" s="174"/>
      <c r="AT177" s="175" t="s">
        <v>176</v>
      </c>
      <c r="AU177" s="175" t="s">
        <v>80</v>
      </c>
      <c r="AV177" s="10" t="s">
        <v>80</v>
      </c>
      <c r="AW177" s="10" t="s">
        <v>31</v>
      </c>
      <c r="AX177" s="10" t="s">
        <v>78</v>
      </c>
      <c r="AY177" s="175" t="s">
        <v>165</v>
      </c>
    </row>
    <row r="178" spans="2:65" s="1" customFormat="1" ht="25.5" customHeight="1">
      <c r="B178" s="132"/>
      <c r="C178" s="161" t="s">
        <v>229</v>
      </c>
      <c r="D178" s="161" t="s">
        <v>167</v>
      </c>
      <c r="E178" s="162" t="s">
        <v>230</v>
      </c>
      <c r="F178" s="262" t="s">
        <v>231</v>
      </c>
      <c r="G178" s="262"/>
      <c r="H178" s="262"/>
      <c r="I178" s="262"/>
      <c r="J178" s="163" t="s">
        <v>170</v>
      </c>
      <c r="K178" s="164">
        <v>15.54</v>
      </c>
      <c r="L178" s="263">
        <v>0</v>
      </c>
      <c r="M178" s="263"/>
      <c r="N178" s="264">
        <f>ROUND(L178*K178,2)</f>
        <v>0</v>
      </c>
      <c r="O178" s="264"/>
      <c r="P178" s="264"/>
      <c r="Q178" s="264"/>
      <c r="R178" s="135"/>
      <c r="T178" s="165" t="s">
        <v>5</v>
      </c>
      <c r="U178" s="44" t="s">
        <v>40</v>
      </c>
      <c r="V178" s="36"/>
      <c r="W178" s="166">
        <f>V178*K178</f>
        <v>0</v>
      </c>
      <c r="X178" s="166">
        <v>0</v>
      </c>
      <c r="Y178" s="166">
        <f>X178*K178</f>
        <v>0</v>
      </c>
      <c r="Z178" s="166">
        <v>0</v>
      </c>
      <c r="AA178" s="167">
        <f>Z178*K178</f>
        <v>0</v>
      </c>
      <c r="AR178" s="20" t="s">
        <v>171</v>
      </c>
      <c r="AT178" s="20" t="s">
        <v>167</v>
      </c>
      <c r="AU178" s="20" t="s">
        <v>80</v>
      </c>
      <c r="AY178" s="20" t="s">
        <v>165</v>
      </c>
      <c r="BE178" s="106">
        <f>IF(U178="základná",N178,0)</f>
        <v>0</v>
      </c>
      <c r="BF178" s="106">
        <f>IF(U178="znížená",N178,0)</f>
        <v>0</v>
      </c>
      <c r="BG178" s="106">
        <f>IF(U178="zákl. prenesená",N178,0)</f>
        <v>0</v>
      </c>
      <c r="BH178" s="106">
        <f>IF(U178="zníž. prenesená",N178,0)</f>
        <v>0</v>
      </c>
      <c r="BI178" s="106">
        <f>IF(U178="nulová",N178,0)</f>
        <v>0</v>
      </c>
      <c r="BJ178" s="20" t="s">
        <v>80</v>
      </c>
      <c r="BK178" s="106">
        <f>ROUND(L178*K178,2)</f>
        <v>0</v>
      </c>
      <c r="BL178" s="20" t="s">
        <v>171</v>
      </c>
      <c r="BM178" s="20" t="s">
        <v>232</v>
      </c>
    </row>
    <row r="179" spans="2:65" s="10" customFormat="1" ht="16.5" customHeight="1">
      <c r="B179" s="168"/>
      <c r="C179" s="169"/>
      <c r="D179" s="169"/>
      <c r="E179" s="170" t="s">
        <v>5</v>
      </c>
      <c r="F179" s="265" t="s">
        <v>233</v>
      </c>
      <c r="G179" s="266"/>
      <c r="H179" s="266"/>
      <c r="I179" s="266"/>
      <c r="J179" s="169"/>
      <c r="K179" s="171">
        <v>15.54</v>
      </c>
      <c r="L179" s="169"/>
      <c r="M179" s="169"/>
      <c r="N179" s="169"/>
      <c r="O179" s="169"/>
      <c r="P179" s="169"/>
      <c r="Q179" s="169"/>
      <c r="R179" s="172"/>
      <c r="T179" s="173"/>
      <c r="U179" s="169"/>
      <c r="V179" s="169"/>
      <c r="W179" s="169"/>
      <c r="X179" s="169"/>
      <c r="Y179" s="169"/>
      <c r="Z179" s="169"/>
      <c r="AA179" s="174"/>
      <c r="AT179" s="175" t="s">
        <v>176</v>
      </c>
      <c r="AU179" s="175" t="s">
        <v>80</v>
      </c>
      <c r="AV179" s="10" t="s">
        <v>80</v>
      </c>
      <c r="AW179" s="10" t="s">
        <v>31</v>
      </c>
      <c r="AX179" s="10" t="s">
        <v>78</v>
      </c>
      <c r="AY179" s="175" t="s">
        <v>165</v>
      </c>
    </row>
    <row r="180" spans="2:65" s="1" customFormat="1" ht="16.5" customHeight="1">
      <c r="B180" s="132"/>
      <c r="C180" s="184" t="s">
        <v>234</v>
      </c>
      <c r="D180" s="184" t="s">
        <v>235</v>
      </c>
      <c r="E180" s="185" t="s">
        <v>236</v>
      </c>
      <c r="F180" s="271" t="s">
        <v>237</v>
      </c>
      <c r="G180" s="271"/>
      <c r="H180" s="271"/>
      <c r="I180" s="271"/>
      <c r="J180" s="186" t="s">
        <v>221</v>
      </c>
      <c r="K180" s="187">
        <v>25.951000000000001</v>
      </c>
      <c r="L180" s="272">
        <v>0</v>
      </c>
      <c r="M180" s="272"/>
      <c r="N180" s="273">
        <f>ROUND(L180*K180,2)</f>
        <v>0</v>
      </c>
      <c r="O180" s="264"/>
      <c r="P180" s="264"/>
      <c r="Q180" s="264"/>
      <c r="R180" s="135"/>
      <c r="T180" s="165" t="s">
        <v>5</v>
      </c>
      <c r="U180" s="44" t="s">
        <v>40</v>
      </c>
      <c r="V180" s="36"/>
      <c r="W180" s="166">
        <f>V180*K180</f>
        <v>0</v>
      </c>
      <c r="X180" s="166">
        <v>0</v>
      </c>
      <c r="Y180" s="166">
        <f>X180*K180</f>
        <v>0</v>
      </c>
      <c r="Z180" s="166">
        <v>0</v>
      </c>
      <c r="AA180" s="167">
        <f>Z180*K180</f>
        <v>0</v>
      </c>
      <c r="AR180" s="20" t="s">
        <v>191</v>
      </c>
      <c r="AT180" s="20" t="s">
        <v>235</v>
      </c>
      <c r="AU180" s="20" t="s">
        <v>80</v>
      </c>
      <c r="AY180" s="20" t="s">
        <v>165</v>
      </c>
      <c r="BE180" s="106">
        <f>IF(U180="základná",N180,0)</f>
        <v>0</v>
      </c>
      <c r="BF180" s="106">
        <f>IF(U180="znížená",N180,0)</f>
        <v>0</v>
      </c>
      <c r="BG180" s="106">
        <f>IF(U180="zákl. prenesená",N180,0)</f>
        <v>0</v>
      </c>
      <c r="BH180" s="106">
        <f>IF(U180="zníž. prenesená",N180,0)</f>
        <v>0</v>
      </c>
      <c r="BI180" s="106">
        <f>IF(U180="nulová",N180,0)</f>
        <v>0</v>
      </c>
      <c r="BJ180" s="20" t="s">
        <v>80</v>
      </c>
      <c r="BK180" s="106">
        <f>ROUND(L180*K180,2)</f>
        <v>0</v>
      </c>
      <c r="BL180" s="20" t="s">
        <v>171</v>
      </c>
      <c r="BM180" s="20" t="s">
        <v>238</v>
      </c>
    </row>
    <row r="181" spans="2:65" s="10" customFormat="1" ht="16.5" customHeight="1">
      <c r="B181" s="168"/>
      <c r="C181" s="169"/>
      <c r="D181" s="169"/>
      <c r="E181" s="170" t="s">
        <v>5</v>
      </c>
      <c r="F181" s="265" t="s">
        <v>239</v>
      </c>
      <c r="G181" s="266"/>
      <c r="H181" s="266"/>
      <c r="I181" s="266"/>
      <c r="J181" s="169"/>
      <c r="K181" s="171">
        <v>25.951000000000001</v>
      </c>
      <c r="L181" s="169"/>
      <c r="M181" s="169"/>
      <c r="N181" s="169"/>
      <c r="O181" s="169"/>
      <c r="P181" s="169"/>
      <c r="Q181" s="169"/>
      <c r="R181" s="172"/>
      <c r="T181" s="173"/>
      <c r="U181" s="169"/>
      <c r="V181" s="169"/>
      <c r="W181" s="169"/>
      <c r="X181" s="169"/>
      <c r="Y181" s="169"/>
      <c r="Z181" s="169"/>
      <c r="AA181" s="174"/>
      <c r="AT181" s="175" t="s">
        <v>176</v>
      </c>
      <c r="AU181" s="175" t="s">
        <v>80</v>
      </c>
      <c r="AV181" s="10" t="s">
        <v>80</v>
      </c>
      <c r="AW181" s="10" t="s">
        <v>31</v>
      </c>
      <c r="AX181" s="10" t="s">
        <v>78</v>
      </c>
      <c r="AY181" s="175" t="s">
        <v>165</v>
      </c>
    </row>
    <row r="182" spans="2:65" s="1" customFormat="1" ht="16.5" customHeight="1">
      <c r="B182" s="132"/>
      <c r="C182" s="161" t="s">
        <v>240</v>
      </c>
      <c r="D182" s="161" t="s">
        <v>167</v>
      </c>
      <c r="E182" s="162" t="s">
        <v>241</v>
      </c>
      <c r="F182" s="262" t="s">
        <v>242</v>
      </c>
      <c r="G182" s="262"/>
      <c r="H182" s="262"/>
      <c r="I182" s="262"/>
      <c r="J182" s="163" t="s">
        <v>243</v>
      </c>
      <c r="K182" s="164">
        <v>405</v>
      </c>
      <c r="L182" s="263">
        <v>0</v>
      </c>
      <c r="M182" s="263"/>
      <c r="N182" s="264">
        <f>ROUND(L182*K182,2)</f>
        <v>0</v>
      </c>
      <c r="O182" s="264"/>
      <c r="P182" s="264"/>
      <c r="Q182" s="264"/>
      <c r="R182" s="135"/>
      <c r="T182" s="165" t="s">
        <v>5</v>
      </c>
      <c r="U182" s="44" t="s">
        <v>40</v>
      </c>
      <c r="V182" s="36"/>
      <c r="W182" s="166">
        <f>V182*K182</f>
        <v>0</v>
      </c>
      <c r="X182" s="166">
        <v>0</v>
      </c>
      <c r="Y182" s="166">
        <f>X182*K182</f>
        <v>0</v>
      </c>
      <c r="Z182" s="166">
        <v>0</v>
      </c>
      <c r="AA182" s="167">
        <f>Z182*K182</f>
        <v>0</v>
      </c>
      <c r="AR182" s="20" t="s">
        <v>171</v>
      </c>
      <c r="AT182" s="20" t="s">
        <v>167</v>
      </c>
      <c r="AU182" s="20" t="s">
        <v>80</v>
      </c>
      <c r="AY182" s="20" t="s">
        <v>165</v>
      </c>
      <c r="BE182" s="106">
        <f>IF(U182="základná",N182,0)</f>
        <v>0</v>
      </c>
      <c r="BF182" s="106">
        <f>IF(U182="znížená",N182,0)</f>
        <v>0</v>
      </c>
      <c r="BG182" s="106">
        <f>IF(U182="zákl. prenesená",N182,0)</f>
        <v>0</v>
      </c>
      <c r="BH182" s="106">
        <f>IF(U182="zníž. prenesená",N182,0)</f>
        <v>0</v>
      </c>
      <c r="BI182" s="106">
        <f>IF(U182="nulová",N182,0)</f>
        <v>0</v>
      </c>
      <c r="BJ182" s="20" t="s">
        <v>80</v>
      </c>
      <c r="BK182" s="106">
        <f>ROUND(L182*K182,2)</f>
        <v>0</v>
      </c>
      <c r="BL182" s="20" t="s">
        <v>171</v>
      </c>
      <c r="BM182" s="20" t="s">
        <v>244</v>
      </c>
    </row>
    <row r="183" spans="2:65" s="1" customFormat="1" ht="16.5" customHeight="1">
      <c r="B183" s="132"/>
      <c r="C183" s="161" t="s">
        <v>245</v>
      </c>
      <c r="D183" s="161" t="s">
        <v>167</v>
      </c>
      <c r="E183" s="162" t="s">
        <v>246</v>
      </c>
      <c r="F183" s="262" t="s">
        <v>247</v>
      </c>
      <c r="G183" s="262"/>
      <c r="H183" s="262"/>
      <c r="I183" s="262"/>
      <c r="J183" s="163" t="s">
        <v>170</v>
      </c>
      <c r="K183" s="164">
        <v>60.75</v>
      </c>
      <c r="L183" s="263">
        <v>0</v>
      </c>
      <c r="M183" s="263"/>
      <c r="N183" s="264">
        <f>ROUND(L183*K183,2)</f>
        <v>0</v>
      </c>
      <c r="O183" s="264"/>
      <c r="P183" s="264"/>
      <c r="Q183" s="264"/>
      <c r="R183" s="135"/>
      <c r="T183" s="165" t="s">
        <v>5</v>
      </c>
      <c r="U183" s="44" t="s">
        <v>40</v>
      </c>
      <c r="V183" s="36"/>
      <c r="W183" s="166">
        <f>V183*K183</f>
        <v>0</v>
      </c>
      <c r="X183" s="166">
        <v>0</v>
      </c>
      <c r="Y183" s="166">
        <f>X183*K183</f>
        <v>0</v>
      </c>
      <c r="Z183" s="166">
        <v>0</v>
      </c>
      <c r="AA183" s="167">
        <f>Z183*K183</f>
        <v>0</v>
      </c>
      <c r="AR183" s="20" t="s">
        <v>171</v>
      </c>
      <c r="AT183" s="20" t="s">
        <v>167</v>
      </c>
      <c r="AU183" s="20" t="s">
        <v>80</v>
      </c>
      <c r="AY183" s="20" t="s">
        <v>165</v>
      </c>
      <c r="BE183" s="106">
        <f>IF(U183="základná",N183,0)</f>
        <v>0</v>
      </c>
      <c r="BF183" s="106">
        <f>IF(U183="znížená",N183,0)</f>
        <v>0</v>
      </c>
      <c r="BG183" s="106">
        <f>IF(U183="zákl. prenesená",N183,0)</f>
        <v>0</v>
      </c>
      <c r="BH183" s="106">
        <f>IF(U183="zníž. prenesená",N183,0)</f>
        <v>0</v>
      </c>
      <c r="BI183" s="106">
        <f>IF(U183="nulová",N183,0)</f>
        <v>0</v>
      </c>
      <c r="BJ183" s="20" t="s">
        <v>80</v>
      </c>
      <c r="BK183" s="106">
        <f>ROUND(L183*K183,2)</f>
        <v>0</v>
      </c>
      <c r="BL183" s="20" t="s">
        <v>171</v>
      </c>
      <c r="BM183" s="20" t="s">
        <v>248</v>
      </c>
    </row>
    <row r="184" spans="2:65" s="9" customFormat="1" ht="29.85" customHeight="1">
      <c r="B184" s="150"/>
      <c r="C184" s="151"/>
      <c r="D184" s="160" t="s">
        <v>108</v>
      </c>
      <c r="E184" s="160"/>
      <c r="F184" s="160"/>
      <c r="G184" s="160"/>
      <c r="H184" s="160"/>
      <c r="I184" s="160"/>
      <c r="J184" s="160"/>
      <c r="K184" s="160"/>
      <c r="L184" s="160"/>
      <c r="M184" s="160"/>
      <c r="N184" s="276">
        <f>BK184</f>
        <v>0</v>
      </c>
      <c r="O184" s="277"/>
      <c r="P184" s="277"/>
      <c r="Q184" s="277"/>
      <c r="R184" s="153"/>
      <c r="T184" s="154"/>
      <c r="U184" s="151"/>
      <c r="V184" s="151"/>
      <c r="W184" s="155">
        <f>SUM(W185:W194)</f>
        <v>0</v>
      </c>
      <c r="X184" s="151"/>
      <c r="Y184" s="155">
        <f>SUM(Y185:Y194)</f>
        <v>0</v>
      </c>
      <c r="Z184" s="151"/>
      <c r="AA184" s="156">
        <f>SUM(AA185:AA194)</f>
        <v>0</v>
      </c>
      <c r="AR184" s="157" t="s">
        <v>78</v>
      </c>
      <c r="AT184" s="158" t="s">
        <v>72</v>
      </c>
      <c r="AU184" s="158" t="s">
        <v>78</v>
      </c>
      <c r="AY184" s="157" t="s">
        <v>165</v>
      </c>
      <c r="BK184" s="159">
        <f>SUM(BK185:BK194)</f>
        <v>0</v>
      </c>
    </row>
    <row r="185" spans="2:65" s="1" customFormat="1" ht="25.5" customHeight="1">
      <c r="B185" s="132"/>
      <c r="C185" s="161" t="s">
        <v>249</v>
      </c>
      <c r="D185" s="161" t="s">
        <v>167</v>
      </c>
      <c r="E185" s="162" t="s">
        <v>250</v>
      </c>
      <c r="F185" s="262" t="s">
        <v>251</v>
      </c>
      <c r="G185" s="262"/>
      <c r="H185" s="262"/>
      <c r="I185" s="262"/>
      <c r="J185" s="163" t="s">
        <v>170</v>
      </c>
      <c r="K185" s="164">
        <v>28.8</v>
      </c>
      <c r="L185" s="263">
        <v>0</v>
      </c>
      <c r="M185" s="263"/>
      <c r="N185" s="264">
        <f t="shared" ref="N185:N194" si="5">ROUND(L185*K185,2)</f>
        <v>0</v>
      </c>
      <c r="O185" s="264"/>
      <c r="P185" s="264"/>
      <c r="Q185" s="264"/>
      <c r="R185" s="135"/>
      <c r="T185" s="165" t="s">
        <v>5</v>
      </c>
      <c r="U185" s="44" t="s">
        <v>40</v>
      </c>
      <c r="V185" s="36"/>
      <c r="W185" s="166">
        <f t="shared" ref="W185:W194" si="6">V185*K185</f>
        <v>0</v>
      </c>
      <c r="X185" s="166">
        <v>0</v>
      </c>
      <c r="Y185" s="166">
        <f t="shared" ref="Y185:Y194" si="7">X185*K185</f>
        <v>0</v>
      </c>
      <c r="Z185" s="166">
        <v>0</v>
      </c>
      <c r="AA185" s="167">
        <f t="shared" ref="AA185:AA194" si="8">Z185*K185</f>
        <v>0</v>
      </c>
      <c r="AR185" s="20" t="s">
        <v>171</v>
      </c>
      <c r="AT185" s="20" t="s">
        <v>167</v>
      </c>
      <c r="AU185" s="20" t="s">
        <v>80</v>
      </c>
      <c r="AY185" s="20" t="s">
        <v>165</v>
      </c>
      <c r="BE185" s="106">
        <f t="shared" ref="BE185:BE194" si="9">IF(U185="základná",N185,0)</f>
        <v>0</v>
      </c>
      <c r="BF185" s="106">
        <f t="shared" ref="BF185:BF194" si="10">IF(U185="znížená",N185,0)</f>
        <v>0</v>
      </c>
      <c r="BG185" s="106">
        <f t="shared" ref="BG185:BG194" si="11">IF(U185="zákl. prenesená",N185,0)</f>
        <v>0</v>
      </c>
      <c r="BH185" s="106">
        <f t="shared" ref="BH185:BH194" si="12">IF(U185="zníž. prenesená",N185,0)</f>
        <v>0</v>
      </c>
      <c r="BI185" s="106">
        <f t="shared" ref="BI185:BI194" si="13">IF(U185="nulová",N185,0)</f>
        <v>0</v>
      </c>
      <c r="BJ185" s="20" t="s">
        <v>80</v>
      </c>
      <c r="BK185" s="106">
        <f t="shared" ref="BK185:BK194" si="14">ROUND(L185*K185,2)</f>
        <v>0</v>
      </c>
      <c r="BL185" s="20" t="s">
        <v>171</v>
      </c>
      <c r="BM185" s="20" t="s">
        <v>252</v>
      </c>
    </row>
    <row r="186" spans="2:65" s="1" customFormat="1" ht="25.5" customHeight="1">
      <c r="B186" s="132"/>
      <c r="C186" s="161" t="s">
        <v>253</v>
      </c>
      <c r="D186" s="161" t="s">
        <v>167</v>
      </c>
      <c r="E186" s="162" t="s">
        <v>254</v>
      </c>
      <c r="F186" s="262" t="s">
        <v>255</v>
      </c>
      <c r="G186" s="262"/>
      <c r="H186" s="262"/>
      <c r="I186" s="262"/>
      <c r="J186" s="163" t="s">
        <v>170</v>
      </c>
      <c r="K186" s="164">
        <v>9.6</v>
      </c>
      <c r="L186" s="263">
        <v>0</v>
      </c>
      <c r="M186" s="263"/>
      <c r="N186" s="264">
        <f t="shared" si="5"/>
        <v>0</v>
      </c>
      <c r="O186" s="264"/>
      <c r="P186" s="264"/>
      <c r="Q186" s="264"/>
      <c r="R186" s="135"/>
      <c r="T186" s="165" t="s">
        <v>5</v>
      </c>
      <c r="U186" s="44" t="s">
        <v>40</v>
      </c>
      <c r="V186" s="36"/>
      <c r="W186" s="166">
        <f t="shared" si="6"/>
        <v>0</v>
      </c>
      <c r="X186" s="166">
        <v>0</v>
      </c>
      <c r="Y186" s="166">
        <f t="shared" si="7"/>
        <v>0</v>
      </c>
      <c r="Z186" s="166">
        <v>0</v>
      </c>
      <c r="AA186" s="167">
        <f t="shared" si="8"/>
        <v>0</v>
      </c>
      <c r="AR186" s="20" t="s">
        <v>171</v>
      </c>
      <c r="AT186" s="20" t="s">
        <v>167</v>
      </c>
      <c r="AU186" s="20" t="s">
        <v>80</v>
      </c>
      <c r="AY186" s="20" t="s">
        <v>165</v>
      </c>
      <c r="BE186" s="106">
        <f t="shared" si="9"/>
        <v>0</v>
      </c>
      <c r="BF186" s="106">
        <f t="shared" si="10"/>
        <v>0</v>
      </c>
      <c r="BG186" s="106">
        <f t="shared" si="11"/>
        <v>0</v>
      </c>
      <c r="BH186" s="106">
        <f t="shared" si="12"/>
        <v>0</v>
      </c>
      <c r="BI186" s="106">
        <f t="shared" si="13"/>
        <v>0</v>
      </c>
      <c r="BJ186" s="20" t="s">
        <v>80</v>
      </c>
      <c r="BK186" s="106">
        <f t="shared" si="14"/>
        <v>0</v>
      </c>
      <c r="BL186" s="20" t="s">
        <v>171</v>
      </c>
      <c r="BM186" s="20" t="s">
        <v>256</v>
      </c>
    </row>
    <row r="187" spans="2:65" s="1" customFormat="1" ht="25.5" customHeight="1">
      <c r="B187" s="132"/>
      <c r="C187" s="161" t="s">
        <v>257</v>
      </c>
      <c r="D187" s="161" t="s">
        <v>167</v>
      </c>
      <c r="E187" s="162" t="s">
        <v>258</v>
      </c>
      <c r="F187" s="262" t="s">
        <v>259</v>
      </c>
      <c r="G187" s="262"/>
      <c r="H187" s="262"/>
      <c r="I187" s="262"/>
      <c r="J187" s="163" t="s">
        <v>170</v>
      </c>
      <c r="K187" s="164">
        <v>27.3</v>
      </c>
      <c r="L187" s="263">
        <v>0</v>
      </c>
      <c r="M187" s="263"/>
      <c r="N187" s="264">
        <f t="shared" si="5"/>
        <v>0</v>
      </c>
      <c r="O187" s="264"/>
      <c r="P187" s="264"/>
      <c r="Q187" s="264"/>
      <c r="R187" s="135"/>
      <c r="T187" s="165" t="s">
        <v>5</v>
      </c>
      <c r="U187" s="44" t="s">
        <v>40</v>
      </c>
      <c r="V187" s="36"/>
      <c r="W187" s="166">
        <f t="shared" si="6"/>
        <v>0</v>
      </c>
      <c r="X187" s="166">
        <v>0</v>
      </c>
      <c r="Y187" s="166">
        <f t="shared" si="7"/>
        <v>0</v>
      </c>
      <c r="Z187" s="166">
        <v>0</v>
      </c>
      <c r="AA187" s="167">
        <f t="shared" si="8"/>
        <v>0</v>
      </c>
      <c r="AR187" s="20" t="s">
        <v>171</v>
      </c>
      <c r="AT187" s="20" t="s">
        <v>167</v>
      </c>
      <c r="AU187" s="20" t="s">
        <v>80</v>
      </c>
      <c r="AY187" s="20" t="s">
        <v>165</v>
      </c>
      <c r="BE187" s="106">
        <f t="shared" si="9"/>
        <v>0</v>
      </c>
      <c r="BF187" s="106">
        <f t="shared" si="10"/>
        <v>0</v>
      </c>
      <c r="BG187" s="106">
        <f t="shared" si="11"/>
        <v>0</v>
      </c>
      <c r="BH187" s="106">
        <f t="shared" si="12"/>
        <v>0</v>
      </c>
      <c r="BI187" s="106">
        <f t="shared" si="13"/>
        <v>0</v>
      </c>
      <c r="BJ187" s="20" t="s">
        <v>80</v>
      </c>
      <c r="BK187" s="106">
        <f t="shared" si="14"/>
        <v>0</v>
      </c>
      <c r="BL187" s="20" t="s">
        <v>171</v>
      </c>
      <c r="BM187" s="20" t="s">
        <v>260</v>
      </c>
    </row>
    <row r="188" spans="2:65" s="1" customFormat="1" ht="25.5" customHeight="1">
      <c r="B188" s="132"/>
      <c r="C188" s="161" t="s">
        <v>244</v>
      </c>
      <c r="D188" s="161" t="s">
        <v>167</v>
      </c>
      <c r="E188" s="162" t="s">
        <v>261</v>
      </c>
      <c r="F188" s="262" t="s">
        <v>262</v>
      </c>
      <c r="G188" s="262"/>
      <c r="H188" s="262"/>
      <c r="I188" s="262"/>
      <c r="J188" s="163" t="s">
        <v>243</v>
      </c>
      <c r="K188" s="164">
        <v>12.65</v>
      </c>
      <c r="L188" s="263">
        <v>0</v>
      </c>
      <c r="M188" s="263"/>
      <c r="N188" s="264">
        <f t="shared" si="5"/>
        <v>0</v>
      </c>
      <c r="O188" s="264"/>
      <c r="P188" s="264"/>
      <c r="Q188" s="264"/>
      <c r="R188" s="135"/>
      <c r="T188" s="165" t="s">
        <v>5</v>
      </c>
      <c r="U188" s="44" t="s">
        <v>40</v>
      </c>
      <c r="V188" s="36"/>
      <c r="W188" s="166">
        <f t="shared" si="6"/>
        <v>0</v>
      </c>
      <c r="X188" s="166">
        <v>0</v>
      </c>
      <c r="Y188" s="166">
        <f t="shared" si="7"/>
        <v>0</v>
      </c>
      <c r="Z188" s="166">
        <v>0</v>
      </c>
      <c r="AA188" s="167">
        <f t="shared" si="8"/>
        <v>0</v>
      </c>
      <c r="AR188" s="20" t="s">
        <v>171</v>
      </c>
      <c r="AT188" s="20" t="s">
        <v>167</v>
      </c>
      <c r="AU188" s="20" t="s">
        <v>80</v>
      </c>
      <c r="AY188" s="20" t="s">
        <v>165</v>
      </c>
      <c r="BE188" s="106">
        <f t="shared" si="9"/>
        <v>0</v>
      </c>
      <c r="BF188" s="106">
        <f t="shared" si="10"/>
        <v>0</v>
      </c>
      <c r="BG188" s="106">
        <f t="shared" si="11"/>
        <v>0</v>
      </c>
      <c r="BH188" s="106">
        <f t="shared" si="12"/>
        <v>0</v>
      </c>
      <c r="BI188" s="106">
        <f t="shared" si="13"/>
        <v>0</v>
      </c>
      <c r="BJ188" s="20" t="s">
        <v>80</v>
      </c>
      <c r="BK188" s="106">
        <f t="shared" si="14"/>
        <v>0</v>
      </c>
      <c r="BL188" s="20" t="s">
        <v>171</v>
      </c>
      <c r="BM188" s="20" t="s">
        <v>263</v>
      </c>
    </row>
    <row r="189" spans="2:65" s="1" customFormat="1" ht="25.5" customHeight="1">
      <c r="B189" s="132"/>
      <c r="C189" s="161" t="s">
        <v>16</v>
      </c>
      <c r="D189" s="161" t="s">
        <v>167</v>
      </c>
      <c r="E189" s="162" t="s">
        <v>264</v>
      </c>
      <c r="F189" s="262" t="s">
        <v>265</v>
      </c>
      <c r="G189" s="262"/>
      <c r="H189" s="262"/>
      <c r="I189" s="262"/>
      <c r="J189" s="163" t="s">
        <v>243</v>
      </c>
      <c r="K189" s="164">
        <v>12.65</v>
      </c>
      <c r="L189" s="263">
        <v>0</v>
      </c>
      <c r="M189" s="263"/>
      <c r="N189" s="264">
        <f t="shared" si="5"/>
        <v>0</v>
      </c>
      <c r="O189" s="264"/>
      <c r="P189" s="264"/>
      <c r="Q189" s="264"/>
      <c r="R189" s="135"/>
      <c r="T189" s="165" t="s">
        <v>5</v>
      </c>
      <c r="U189" s="44" t="s">
        <v>40</v>
      </c>
      <c r="V189" s="36"/>
      <c r="W189" s="166">
        <f t="shared" si="6"/>
        <v>0</v>
      </c>
      <c r="X189" s="166">
        <v>0</v>
      </c>
      <c r="Y189" s="166">
        <f t="shared" si="7"/>
        <v>0</v>
      </c>
      <c r="Z189" s="166">
        <v>0</v>
      </c>
      <c r="AA189" s="167">
        <f t="shared" si="8"/>
        <v>0</v>
      </c>
      <c r="AR189" s="20" t="s">
        <v>171</v>
      </c>
      <c r="AT189" s="20" t="s">
        <v>167</v>
      </c>
      <c r="AU189" s="20" t="s">
        <v>80</v>
      </c>
      <c r="AY189" s="20" t="s">
        <v>165</v>
      </c>
      <c r="BE189" s="106">
        <f t="shared" si="9"/>
        <v>0</v>
      </c>
      <c r="BF189" s="106">
        <f t="shared" si="10"/>
        <v>0</v>
      </c>
      <c r="BG189" s="106">
        <f t="shared" si="11"/>
        <v>0</v>
      </c>
      <c r="BH189" s="106">
        <f t="shared" si="12"/>
        <v>0</v>
      </c>
      <c r="BI189" s="106">
        <f t="shared" si="13"/>
        <v>0</v>
      </c>
      <c r="BJ189" s="20" t="s">
        <v>80</v>
      </c>
      <c r="BK189" s="106">
        <f t="shared" si="14"/>
        <v>0</v>
      </c>
      <c r="BL189" s="20" t="s">
        <v>171</v>
      </c>
      <c r="BM189" s="20" t="s">
        <v>266</v>
      </c>
    </row>
    <row r="190" spans="2:65" s="1" customFormat="1" ht="16.5" customHeight="1">
      <c r="B190" s="132"/>
      <c r="C190" s="161" t="s">
        <v>267</v>
      </c>
      <c r="D190" s="161" t="s">
        <v>167</v>
      </c>
      <c r="E190" s="162" t="s">
        <v>268</v>
      </c>
      <c r="F190" s="262" t="s">
        <v>269</v>
      </c>
      <c r="G190" s="262"/>
      <c r="H190" s="262"/>
      <c r="I190" s="262"/>
      <c r="J190" s="163" t="s">
        <v>221</v>
      </c>
      <c r="K190" s="164">
        <v>3.0030000000000001</v>
      </c>
      <c r="L190" s="263">
        <v>0</v>
      </c>
      <c r="M190" s="263"/>
      <c r="N190" s="264">
        <f t="shared" si="5"/>
        <v>0</v>
      </c>
      <c r="O190" s="264"/>
      <c r="P190" s="264"/>
      <c r="Q190" s="264"/>
      <c r="R190" s="135"/>
      <c r="T190" s="165" t="s">
        <v>5</v>
      </c>
      <c r="U190" s="44" t="s">
        <v>40</v>
      </c>
      <c r="V190" s="36"/>
      <c r="W190" s="166">
        <f t="shared" si="6"/>
        <v>0</v>
      </c>
      <c r="X190" s="166">
        <v>0</v>
      </c>
      <c r="Y190" s="166">
        <f t="shared" si="7"/>
        <v>0</v>
      </c>
      <c r="Z190" s="166">
        <v>0</v>
      </c>
      <c r="AA190" s="167">
        <f t="shared" si="8"/>
        <v>0</v>
      </c>
      <c r="AR190" s="20" t="s">
        <v>171</v>
      </c>
      <c r="AT190" s="20" t="s">
        <v>167</v>
      </c>
      <c r="AU190" s="20" t="s">
        <v>80</v>
      </c>
      <c r="AY190" s="20" t="s">
        <v>165</v>
      </c>
      <c r="BE190" s="106">
        <f t="shared" si="9"/>
        <v>0</v>
      </c>
      <c r="BF190" s="106">
        <f t="shared" si="10"/>
        <v>0</v>
      </c>
      <c r="BG190" s="106">
        <f t="shared" si="11"/>
        <v>0</v>
      </c>
      <c r="BH190" s="106">
        <f t="shared" si="12"/>
        <v>0</v>
      </c>
      <c r="BI190" s="106">
        <f t="shared" si="13"/>
        <v>0</v>
      </c>
      <c r="BJ190" s="20" t="s">
        <v>80</v>
      </c>
      <c r="BK190" s="106">
        <f t="shared" si="14"/>
        <v>0</v>
      </c>
      <c r="BL190" s="20" t="s">
        <v>171</v>
      </c>
      <c r="BM190" s="20" t="s">
        <v>270</v>
      </c>
    </row>
    <row r="191" spans="2:65" s="1" customFormat="1" ht="25.5" customHeight="1">
      <c r="B191" s="132"/>
      <c r="C191" s="161" t="s">
        <v>271</v>
      </c>
      <c r="D191" s="161" t="s">
        <v>167</v>
      </c>
      <c r="E191" s="162" t="s">
        <v>272</v>
      </c>
      <c r="F191" s="262" t="s">
        <v>273</v>
      </c>
      <c r="G191" s="262"/>
      <c r="H191" s="262"/>
      <c r="I191" s="262"/>
      <c r="J191" s="163" t="s">
        <v>170</v>
      </c>
      <c r="K191" s="164">
        <v>8.3629999999999995</v>
      </c>
      <c r="L191" s="263">
        <v>0</v>
      </c>
      <c r="M191" s="263"/>
      <c r="N191" s="264">
        <f t="shared" si="5"/>
        <v>0</v>
      </c>
      <c r="O191" s="264"/>
      <c r="P191" s="264"/>
      <c r="Q191" s="264"/>
      <c r="R191" s="135"/>
      <c r="T191" s="165" t="s">
        <v>5</v>
      </c>
      <c r="U191" s="44" t="s">
        <v>40</v>
      </c>
      <c r="V191" s="36"/>
      <c r="W191" s="166">
        <f t="shared" si="6"/>
        <v>0</v>
      </c>
      <c r="X191" s="166">
        <v>0</v>
      </c>
      <c r="Y191" s="166">
        <f t="shared" si="7"/>
        <v>0</v>
      </c>
      <c r="Z191" s="166">
        <v>0</v>
      </c>
      <c r="AA191" s="167">
        <f t="shared" si="8"/>
        <v>0</v>
      </c>
      <c r="AR191" s="20" t="s">
        <v>171</v>
      </c>
      <c r="AT191" s="20" t="s">
        <v>167</v>
      </c>
      <c r="AU191" s="20" t="s">
        <v>80</v>
      </c>
      <c r="AY191" s="20" t="s">
        <v>165</v>
      </c>
      <c r="BE191" s="106">
        <f t="shared" si="9"/>
        <v>0</v>
      </c>
      <c r="BF191" s="106">
        <f t="shared" si="10"/>
        <v>0</v>
      </c>
      <c r="BG191" s="106">
        <f t="shared" si="11"/>
        <v>0</v>
      </c>
      <c r="BH191" s="106">
        <f t="shared" si="12"/>
        <v>0</v>
      </c>
      <c r="BI191" s="106">
        <f t="shared" si="13"/>
        <v>0</v>
      </c>
      <c r="BJ191" s="20" t="s">
        <v>80</v>
      </c>
      <c r="BK191" s="106">
        <f t="shared" si="14"/>
        <v>0</v>
      </c>
      <c r="BL191" s="20" t="s">
        <v>171</v>
      </c>
      <c r="BM191" s="20" t="s">
        <v>274</v>
      </c>
    </row>
    <row r="192" spans="2:65" s="1" customFormat="1" ht="25.5" customHeight="1">
      <c r="B192" s="132"/>
      <c r="C192" s="161" t="s">
        <v>248</v>
      </c>
      <c r="D192" s="161" t="s">
        <v>167</v>
      </c>
      <c r="E192" s="162" t="s">
        <v>275</v>
      </c>
      <c r="F192" s="262" t="s">
        <v>276</v>
      </c>
      <c r="G192" s="262"/>
      <c r="H192" s="262"/>
      <c r="I192" s="262"/>
      <c r="J192" s="163" t="s">
        <v>170</v>
      </c>
      <c r="K192" s="164">
        <v>2.431</v>
      </c>
      <c r="L192" s="263">
        <v>0</v>
      </c>
      <c r="M192" s="263"/>
      <c r="N192" s="264">
        <f t="shared" si="5"/>
        <v>0</v>
      </c>
      <c r="O192" s="264"/>
      <c r="P192" s="264"/>
      <c r="Q192" s="264"/>
      <c r="R192" s="135"/>
      <c r="T192" s="165" t="s">
        <v>5</v>
      </c>
      <c r="U192" s="44" t="s">
        <v>40</v>
      </c>
      <c r="V192" s="36"/>
      <c r="W192" s="166">
        <f t="shared" si="6"/>
        <v>0</v>
      </c>
      <c r="X192" s="166">
        <v>0</v>
      </c>
      <c r="Y192" s="166">
        <f t="shared" si="7"/>
        <v>0</v>
      </c>
      <c r="Z192" s="166">
        <v>0</v>
      </c>
      <c r="AA192" s="167">
        <f t="shared" si="8"/>
        <v>0</v>
      </c>
      <c r="AR192" s="20" t="s">
        <v>171</v>
      </c>
      <c r="AT192" s="20" t="s">
        <v>167</v>
      </c>
      <c r="AU192" s="20" t="s">
        <v>80</v>
      </c>
      <c r="AY192" s="20" t="s">
        <v>165</v>
      </c>
      <c r="BE192" s="106">
        <f t="shared" si="9"/>
        <v>0</v>
      </c>
      <c r="BF192" s="106">
        <f t="shared" si="10"/>
        <v>0</v>
      </c>
      <c r="BG192" s="106">
        <f t="shared" si="11"/>
        <v>0</v>
      </c>
      <c r="BH192" s="106">
        <f t="shared" si="12"/>
        <v>0</v>
      </c>
      <c r="BI192" s="106">
        <f t="shared" si="13"/>
        <v>0</v>
      </c>
      <c r="BJ192" s="20" t="s">
        <v>80</v>
      </c>
      <c r="BK192" s="106">
        <f t="shared" si="14"/>
        <v>0</v>
      </c>
      <c r="BL192" s="20" t="s">
        <v>171</v>
      </c>
      <c r="BM192" s="20" t="s">
        <v>277</v>
      </c>
    </row>
    <row r="193" spans="2:65" s="1" customFormat="1" ht="16.5" customHeight="1">
      <c r="B193" s="132"/>
      <c r="C193" s="161" t="s">
        <v>278</v>
      </c>
      <c r="D193" s="161" t="s">
        <v>167</v>
      </c>
      <c r="E193" s="162" t="s">
        <v>279</v>
      </c>
      <c r="F193" s="262" t="s">
        <v>280</v>
      </c>
      <c r="G193" s="262"/>
      <c r="H193" s="262"/>
      <c r="I193" s="262"/>
      <c r="J193" s="163" t="s">
        <v>170</v>
      </c>
      <c r="K193" s="164">
        <v>22.29</v>
      </c>
      <c r="L193" s="263">
        <v>0</v>
      </c>
      <c r="M193" s="263"/>
      <c r="N193" s="264">
        <f t="shared" si="5"/>
        <v>0</v>
      </c>
      <c r="O193" s="264"/>
      <c r="P193" s="264"/>
      <c r="Q193" s="264"/>
      <c r="R193" s="135"/>
      <c r="T193" s="165" t="s">
        <v>5</v>
      </c>
      <c r="U193" s="44" t="s">
        <v>40</v>
      </c>
      <c r="V193" s="36"/>
      <c r="W193" s="166">
        <f t="shared" si="6"/>
        <v>0</v>
      </c>
      <c r="X193" s="166">
        <v>0</v>
      </c>
      <c r="Y193" s="166">
        <f t="shared" si="7"/>
        <v>0</v>
      </c>
      <c r="Z193" s="166">
        <v>0</v>
      </c>
      <c r="AA193" s="167">
        <f t="shared" si="8"/>
        <v>0</v>
      </c>
      <c r="AR193" s="20" t="s">
        <v>171</v>
      </c>
      <c r="AT193" s="20" t="s">
        <v>167</v>
      </c>
      <c r="AU193" s="20" t="s">
        <v>80</v>
      </c>
      <c r="AY193" s="20" t="s">
        <v>165</v>
      </c>
      <c r="BE193" s="106">
        <f t="shared" si="9"/>
        <v>0</v>
      </c>
      <c r="BF193" s="106">
        <f t="shared" si="10"/>
        <v>0</v>
      </c>
      <c r="BG193" s="106">
        <f t="shared" si="11"/>
        <v>0</v>
      </c>
      <c r="BH193" s="106">
        <f t="shared" si="12"/>
        <v>0</v>
      </c>
      <c r="BI193" s="106">
        <f t="shared" si="13"/>
        <v>0</v>
      </c>
      <c r="BJ193" s="20" t="s">
        <v>80</v>
      </c>
      <c r="BK193" s="106">
        <f t="shared" si="14"/>
        <v>0</v>
      </c>
      <c r="BL193" s="20" t="s">
        <v>171</v>
      </c>
      <c r="BM193" s="20" t="s">
        <v>281</v>
      </c>
    </row>
    <row r="194" spans="2:65" s="1" customFormat="1" ht="25.5" customHeight="1">
      <c r="B194" s="132"/>
      <c r="C194" s="161" t="s">
        <v>252</v>
      </c>
      <c r="D194" s="161" t="s">
        <v>167</v>
      </c>
      <c r="E194" s="162" t="s">
        <v>282</v>
      </c>
      <c r="F194" s="262" t="s">
        <v>283</v>
      </c>
      <c r="G194" s="262"/>
      <c r="H194" s="262"/>
      <c r="I194" s="262"/>
      <c r="J194" s="163" t="s">
        <v>221</v>
      </c>
      <c r="K194" s="164">
        <v>0.89200000000000002</v>
      </c>
      <c r="L194" s="263">
        <v>0</v>
      </c>
      <c r="M194" s="263"/>
      <c r="N194" s="264">
        <f t="shared" si="5"/>
        <v>0</v>
      </c>
      <c r="O194" s="264"/>
      <c r="P194" s="264"/>
      <c r="Q194" s="264"/>
      <c r="R194" s="135"/>
      <c r="T194" s="165" t="s">
        <v>5</v>
      </c>
      <c r="U194" s="44" t="s">
        <v>40</v>
      </c>
      <c r="V194" s="36"/>
      <c r="W194" s="166">
        <f t="shared" si="6"/>
        <v>0</v>
      </c>
      <c r="X194" s="166">
        <v>0</v>
      </c>
      <c r="Y194" s="166">
        <f t="shared" si="7"/>
        <v>0</v>
      </c>
      <c r="Z194" s="166">
        <v>0</v>
      </c>
      <c r="AA194" s="167">
        <f t="shared" si="8"/>
        <v>0</v>
      </c>
      <c r="AR194" s="20" t="s">
        <v>171</v>
      </c>
      <c r="AT194" s="20" t="s">
        <v>167</v>
      </c>
      <c r="AU194" s="20" t="s">
        <v>80</v>
      </c>
      <c r="AY194" s="20" t="s">
        <v>165</v>
      </c>
      <c r="BE194" s="106">
        <f t="shared" si="9"/>
        <v>0</v>
      </c>
      <c r="BF194" s="106">
        <f t="shared" si="10"/>
        <v>0</v>
      </c>
      <c r="BG194" s="106">
        <f t="shared" si="11"/>
        <v>0</v>
      </c>
      <c r="BH194" s="106">
        <f t="shared" si="12"/>
        <v>0</v>
      </c>
      <c r="BI194" s="106">
        <f t="shared" si="13"/>
        <v>0</v>
      </c>
      <c r="BJ194" s="20" t="s">
        <v>80</v>
      </c>
      <c r="BK194" s="106">
        <f t="shared" si="14"/>
        <v>0</v>
      </c>
      <c r="BL194" s="20" t="s">
        <v>171</v>
      </c>
      <c r="BM194" s="20" t="s">
        <v>284</v>
      </c>
    </row>
    <row r="195" spans="2:65" s="9" customFormat="1" ht="29.85" customHeight="1">
      <c r="B195" s="150"/>
      <c r="C195" s="151"/>
      <c r="D195" s="160" t="s">
        <v>109</v>
      </c>
      <c r="E195" s="160"/>
      <c r="F195" s="160"/>
      <c r="G195" s="160"/>
      <c r="H195" s="160"/>
      <c r="I195" s="160"/>
      <c r="J195" s="160"/>
      <c r="K195" s="160"/>
      <c r="L195" s="160"/>
      <c r="M195" s="160"/>
      <c r="N195" s="276">
        <f>BK195</f>
        <v>0</v>
      </c>
      <c r="O195" s="277"/>
      <c r="P195" s="277"/>
      <c r="Q195" s="277"/>
      <c r="R195" s="153"/>
      <c r="T195" s="154"/>
      <c r="U195" s="151"/>
      <c r="V195" s="151"/>
      <c r="W195" s="155">
        <f>SUM(W196:W204)</f>
        <v>0</v>
      </c>
      <c r="X195" s="151"/>
      <c r="Y195" s="155">
        <f>SUM(Y196:Y204)</f>
        <v>79.631411199999988</v>
      </c>
      <c r="Z195" s="151"/>
      <c r="AA195" s="156">
        <f>SUM(AA196:AA204)</f>
        <v>0</v>
      </c>
      <c r="AR195" s="157" t="s">
        <v>78</v>
      </c>
      <c r="AT195" s="158" t="s">
        <v>72</v>
      </c>
      <c r="AU195" s="158" t="s">
        <v>78</v>
      </c>
      <c r="AY195" s="157" t="s">
        <v>165</v>
      </c>
      <c r="BK195" s="159">
        <f>SUM(BK196:BK204)</f>
        <v>0</v>
      </c>
    </row>
    <row r="196" spans="2:65" s="1" customFormat="1" ht="38.25" customHeight="1">
      <c r="B196" s="132"/>
      <c r="C196" s="161" t="s">
        <v>285</v>
      </c>
      <c r="D196" s="161" t="s">
        <v>167</v>
      </c>
      <c r="E196" s="162" t="s">
        <v>286</v>
      </c>
      <c r="F196" s="262" t="s">
        <v>287</v>
      </c>
      <c r="G196" s="262"/>
      <c r="H196" s="262"/>
      <c r="I196" s="262"/>
      <c r="J196" s="163" t="s">
        <v>170</v>
      </c>
      <c r="K196" s="164">
        <v>12.045999999999999</v>
      </c>
      <c r="L196" s="263">
        <v>0</v>
      </c>
      <c r="M196" s="263"/>
      <c r="N196" s="264">
        <f t="shared" ref="N196:N204" si="15">ROUND(L196*K196,2)</f>
        <v>0</v>
      </c>
      <c r="O196" s="264"/>
      <c r="P196" s="264"/>
      <c r="Q196" s="264"/>
      <c r="R196" s="135"/>
      <c r="T196" s="165" t="s">
        <v>5</v>
      </c>
      <c r="U196" s="44" t="s">
        <v>40</v>
      </c>
      <c r="V196" s="36"/>
      <c r="W196" s="166">
        <f t="shared" ref="W196:W204" si="16">V196*K196</f>
        <v>0</v>
      </c>
      <c r="X196" s="166">
        <v>0.90354999999999996</v>
      </c>
      <c r="Y196" s="166">
        <f t="shared" ref="Y196:Y204" si="17">X196*K196</f>
        <v>10.884163299999999</v>
      </c>
      <c r="Z196" s="166">
        <v>0</v>
      </c>
      <c r="AA196" s="167">
        <f t="shared" ref="AA196:AA204" si="18">Z196*K196</f>
        <v>0</v>
      </c>
      <c r="AR196" s="20" t="s">
        <v>171</v>
      </c>
      <c r="AT196" s="20" t="s">
        <v>167</v>
      </c>
      <c r="AU196" s="20" t="s">
        <v>80</v>
      </c>
      <c r="AY196" s="20" t="s">
        <v>165</v>
      </c>
      <c r="BE196" s="106">
        <f t="shared" ref="BE196:BE204" si="19">IF(U196="základná",N196,0)</f>
        <v>0</v>
      </c>
      <c r="BF196" s="106">
        <f t="shared" ref="BF196:BF204" si="20">IF(U196="znížená",N196,0)</f>
        <v>0</v>
      </c>
      <c r="BG196" s="106">
        <f t="shared" ref="BG196:BG204" si="21">IF(U196="zákl. prenesená",N196,0)</f>
        <v>0</v>
      </c>
      <c r="BH196" s="106">
        <f t="shared" ref="BH196:BH204" si="22">IF(U196="zníž. prenesená",N196,0)</f>
        <v>0</v>
      </c>
      <c r="BI196" s="106">
        <f t="shared" ref="BI196:BI204" si="23">IF(U196="nulová",N196,0)</f>
        <v>0</v>
      </c>
      <c r="BJ196" s="20" t="s">
        <v>80</v>
      </c>
      <c r="BK196" s="106">
        <f t="shared" ref="BK196:BK204" si="24">ROUND(L196*K196,2)</f>
        <v>0</v>
      </c>
      <c r="BL196" s="20" t="s">
        <v>171</v>
      </c>
      <c r="BM196" s="20" t="s">
        <v>288</v>
      </c>
    </row>
    <row r="197" spans="2:65" s="1" customFormat="1" ht="38.25" customHeight="1">
      <c r="B197" s="132"/>
      <c r="C197" s="161" t="s">
        <v>289</v>
      </c>
      <c r="D197" s="161" t="s">
        <v>167</v>
      </c>
      <c r="E197" s="162" t="s">
        <v>290</v>
      </c>
      <c r="F197" s="262" t="s">
        <v>291</v>
      </c>
      <c r="G197" s="262"/>
      <c r="H197" s="262"/>
      <c r="I197" s="262"/>
      <c r="J197" s="163" t="s">
        <v>170</v>
      </c>
      <c r="K197" s="164">
        <v>57.655999999999999</v>
      </c>
      <c r="L197" s="263">
        <v>0</v>
      </c>
      <c r="M197" s="263"/>
      <c r="N197" s="264">
        <f t="shared" si="15"/>
        <v>0</v>
      </c>
      <c r="O197" s="264"/>
      <c r="P197" s="264"/>
      <c r="Q197" s="264"/>
      <c r="R197" s="135"/>
      <c r="T197" s="165" t="s">
        <v>5</v>
      </c>
      <c r="U197" s="44" t="s">
        <v>40</v>
      </c>
      <c r="V197" s="36"/>
      <c r="W197" s="166">
        <f t="shared" si="16"/>
        <v>0</v>
      </c>
      <c r="X197" s="166">
        <v>0.85916000000000003</v>
      </c>
      <c r="Y197" s="166">
        <f t="shared" si="17"/>
        <v>49.53572896</v>
      </c>
      <c r="Z197" s="166">
        <v>0</v>
      </c>
      <c r="AA197" s="167">
        <f t="shared" si="18"/>
        <v>0</v>
      </c>
      <c r="AR197" s="20" t="s">
        <v>171</v>
      </c>
      <c r="AT197" s="20" t="s">
        <v>167</v>
      </c>
      <c r="AU197" s="20" t="s">
        <v>80</v>
      </c>
      <c r="AY197" s="20" t="s">
        <v>165</v>
      </c>
      <c r="BE197" s="106">
        <f t="shared" si="19"/>
        <v>0</v>
      </c>
      <c r="BF197" s="106">
        <f t="shared" si="20"/>
        <v>0</v>
      </c>
      <c r="BG197" s="106">
        <f t="shared" si="21"/>
        <v>0</v>
      </c>
      <c r="BH197" s="106">
        <f t="shared" si="22"/>
        <v>0</v>
      </c>
      <c r="BI197" s="106">
        <f t="shared" si="23"/>
        <v>0</v>
      </c>
      <c r="BJ197" s="20" t="s">
        <v>80</v>
      </c>
      <c r="BK197" s="106">
        <f t="shared" si="24"/>
        <v>0</v>
      </c>
      <c r="BL197" s="20" t="s">
        <v>171</v>
      </c>
      <c r="BM197" s="20" t="s">
        <v>292</v>
      </c>
    </row>
    <row r="198" spans="2:65" s="1" customFormat="1" ht="25.5" customHeight="1">
      <c r="B198" s="132"/>
      <c r="C198" s="161" t="s">
        <v>293</v>
      </c>
      <c r="D198" s="161" t="s">
        <v>167</v>
      </c>
      <c r="E198" s="162" t="s">
        <v>294</v>
      </c>
      <c r="F198" s="262" t="s">
        <v>295</v>
      </c>
      <c r="G198" s="262"/>
      <c r="H198" s="262"/>
      <c r="I198" s="262"/>
      <c r="J198" s="163" t="s">
        <v>170</v>
      </c>
      <c r="K198" s="164">
        <v>6.72</v>
      </c>
      <c r="L198" s="263">
        <v>0</v>
      </c>
      <c r="M198" s="263"/>
      <c r="N198" s="264">
        <f t="shared" si="15"/>
        <v>0</v>
      </c>
      <c r="O198" s="264"/>
      <c r="P198" s="264"/>
      <c r="Q198" s="264"/>
      <c r="R198" s="135"/>
      <c r="T198" s="165" t="s">
        <v>5</v>
      </c>
      <c r="U198" s="44" t="s">
        <v>40</v>
      </c>
      <c r="V198" s="36"/>
      <c r="W198" s="166">
        <f t="shared" si="16"/>
        <v>0</v>
      </c>
      <c r="X198" s="166">
        <v>0</v>
      </c>
      <c r="Y198" s="166">
        <f t="shared" si="17"/>
        <v>0</v>
      </c>
      <c r="Z198" s="166">
        <v>0</v>
      </c>
      <c r="AA198" s="167">
        <f t="shared" si="18"/>
        <v>0</v>
      </c>
      <c r="AR198" s="20" t="s">
        <v>171</v>
      </c>
      <c r="AT198" s="20" t="s">
        <v>167</v>
      </c>
      <c r="AU198" s="20" t="s">
        <v>80</v>
      </c>
      <c r="AY198" s="20" t="s">
        <v>165</v>
      </c>
      <c r="BE198" s="106">
        <f t="shared" si="19"/>
        <v>0</v>
      </c>
      <c r="BF198" s="106">
        <f t="shared" si="20"/>
        <v>0</v>
      </c>
      <c r="BG198" s="106">
        <f t="shared" si="21"/>
        <v>0</v>
      </c>
      <c r="BH198" s="106">
        <f t="shared" si="22"/>
        <v>0</v>
      </c>
      <c r="BI198" s="106">
        <f t="shared" si="23"/>
        <v>0</v>
      </c>
      <c r="BJ198" s="20" t="s">
        <v>80</v>
      </c>
      <c r="BK198" s="106">
        <f t="shared" si="24"/>
        <v>0</v>
      </c>
      <c r="BL198" s="20" t="s">
        <v>171</v>
      </c>
      <c r="BM198" s="20" t="s">
        <v>296</v>
      </c>
    </row>
    <row r="199" spans="2:65" s="1" customFormat="1" ht="25.5" customHeight="1">
      <c r="B199" s="132"/>
      <c r="C199" s="161" t="s">
        <v>297</v>
      </c>
      <c r="D199" s="161" t="s">
        <v>167</v>
      </c>
      <c r="E199" s="162" t="s">
        <v>298</v>
      </c>
      <c r="F199" s="262" t="s">
        <v>299</v>
      </c>
      <c r="G199" s="262"/>
      <c r="H199" s="262"/>
      <c r="I199" s="262"/>
      <c r="J199" s="163" t="s">
        <v>221</v>
      </c>
      <c r="K199" s="164">
        <v>0.26900000000000002</v>
      </c>
      <c r="L199" s="263">
        <v>0</v>
      </c>
      <c r="M199" s="263"/>
      <c r="N199" s="264">
        <f t="shared" si="15"/>
        <v>0</v>
      </c>
      <c r="O199" s="264"/>
      <c r="P199" s="264"/>
      <c r="Q199" s="264"/>
      <c r="R199" s="135"/>
      <c r="T199" s="165" t="s">
        <v>5</v>
      </c>
      <c r="U199" s="44" t="s">
        <v>40</v>
      </c>
      <c r="V199" s="36"/>
      <c r="W199" s="166">
        <f t="shared" si="16"/>
        <v>0</v>
      </c>
      <c r="X199" s="166">
        <v>0</v>
      </c>
      <c r="Y199" s="166">
        <f t="shared" si="17"/>
        <v>0</v>
      </c>
      <c r="Z199" s="166">
        <v>0</v>
      </c>
      <c r="AA199" s="167">
        <f t="shared" si="18"/>
        <v>0</v>
      </c>
      <c r="AR199" s="20" t="s">
        <v>171</v>
      </c>
      <c r="AT199" s="20" t="s">
        <v>167</v>
      </c>
      <c r="AU199" s="20" t="s">
        <v>80</v>
      </c>
      <c r="AY199" s="20" t="s">
        <v>165</v>
      </c>
      <c r="BE199" s="106">
        <f t="shared" si="19"/>
        <v>0</v>
      </c>
      <c r="BF199" s="106">
        <f t="shared" si="20"/>
        <v>0</v>
      </c>
      <c r="BG199" s="106">
        <f t="shared" si="21"/>
        <v>0</v>
      </c>
      <c r="BH199" s="106">
        <f t="shared" si="22"/>
        <v>0</v>
      </c>
      <c r="BI199" s="106">
        <f t="shared" si="23"/>
        <v>0</v>
      </c>
      <c r="BJ199" s="20" t="s">
        <v>80</v>
      </c>
      <c r="BK199" s="106">
        <f t="shared" si="24"/>
        <v>0</v>
      </c>
      <c r="BL199" s="20" t="s">
        <v>171</v>
      </c>
      <c r="BM199" s="20" t="s">
        <v>300</v>
      </c>
    </row>
    <row r="200" spans="2:65" s="1" customFormat="1" ht="38.25" customHeight="1">
      <c r="B200" s="132"/>
      <c r="C200" s="161" t="s">
        <v>301</v>
      </c>
      <c r="D200" s="161" t="s">
        <v>167</v>
      </c>
      <c r="E200" s="162" t="s">
        <v>302</v>
      </c>
      <c r="F200" s="262" t="s">
        <v>303</v>
      </c>
      <c r="G200" s="262"/>
      <c r="H200" s="262"/>
      <c r="I200" s="262"/>
      <c r="J200" s="163" t="s">
        <v>304</v>
      </c>
      <c r="K200" s="164">
        <v>4</v>
      </c>
      <c r="L200" s="263">
        <v>0</v>
      </c>
      <c r="M200" s="263"/>
      <c r="N200" s="264">
        <f t="shared" si="15"/>
        <v>0</v>
      </c>
      <c r="O200" s="264"/>
      <c r="P200" s="264"/>
      <c r="Q200" s="264"/>
      <c r="R200" s="135"/>
      <c r="T200" s="165" t="s">
        <v>5</v>
      </c>
      <c r="U200" s="44" t="s">
        <v>40</v>
      </c>
      <c r="V200" s="36"/>
      <c r="W200" s="166">
        <f t="shared" si="16"/>
        <v>0</v>
      </c>
      <c r="X200" s="166">
        <v>4.895E-2</v>
      </c>
      <c r="Y200" s="166">
        <f t="shared" si="17"/>
        <v>0.1958</v>
      </c>
      <c r="Z200" s="166">
        <v>0</v>
      </c>
      <c r="AA200" s="167">
        <f t="shared" si="18"/>
        <v>0</v>
      </c>
      <c r="AR200" s="20" t="s">
        <v>171</v>
      </c>
      <c r="AT200" s="20" t="s">
        <v>167</v>
      </c>
      <c r="AU200" s="20" t="s">
        <v>80</v>
      </c>
      <c r="AY200" s="20" t="s">
        <v>165</v>
      </c>
      <c r="BE200" s="106">
        <f t="shared" si="19"/>
        <v>0</v>
      </c>
      <c r="BF200" s="106">
        <f t="shared" si="20"/>
        <v>0</v>
      </c>
      <c r="BG200" s="106">
        <f t="shared" si="21"/>
        <v>0</v>
      </c>
      <c r="BH200" s="106">
        <f t="shared" si="22"/>
        <v>0</v>
      </c>
      <c r="BI200" s="106">
        <f t="shared" si="23"/>
        <v>0</v>
      </c>
      <c r="BJ200" s="20" t="s">
        <v>80</v>
      </c>
      <c r="BK200" s="106">
        <f t="shared" si="24"/>
        <v>0</v>
      </c>
      <c r="BL200" s="20" t="s">
        <v>171</v>
      </c>
      <c r="BM200" s="20" t="s">
        <v>305</v>
      </c>
    </row>
    <row r="201" spans="2:65" s="1" customFormat="1" ht="38.25" customHeight="1">
      <c r="B201" s="132"/>
      <c r="C201" s="161" t="s">
        <v>306</v>
      </c>
      <c r="D201" s="161" t="s">
        <v>167</v>
      </c>
      <c r="E201" s="162" t="s">
        <v>307</v>
      </c>
      <c r="F201" s="262" t="s">
        <v>308</v>
      </c>
      <c r="G201" s="262"/>
      <c r="H201" s="262"/>
      <c r="I201" s="262"/>
      <c r="J201" s="163" t="s">
        <v>304</v>
      </c>
      <c r="K201" s="164">
        <v>4</v>
      </c>
      <c r="L201" s="263">
        <v>0</v>
      </c>
      <c r="M201" s="263"/>
      <c r="N201" s="264">
        <f t="shared" si="15"/>
        <v>0</v>
      </c>
      <c r="O201" s="264"/>
      <c r="P201" s="264"/>
      <c r="Q201" s="264"/>
      <c r="R201" s="135"/>
      <c r="T201" s="165" t="s">
        <v>5</v>
      </c>
      <c r="U201" s="44" t="s">
        <v>40</v>
      </c>
      <c r="V201" s="36"/>
      <c r="W201" s="166">
        <f t="shared" si="16"/>
        <v>0</v>
      </c>
      <c r="X201" s="166">
        <v>0.11728</v>
      </c>
      <c r="Y201" s="166">
        <f t="shared" si="17"/>
        <v>0.46911999999999998</v>
      </c>
      <c r="Z201" s="166">
        <v>0</v>
      </c>
      <c r="AA201" s="167">
        <f t="shared" si="18"/>
        <v>0</v>
      </c>
      <c r="AR201" s="20" t="s">
        <v>171</v>
      </c>
      <c r="AT201" s="20" t="s">
        <v>167</v>
      </c>
      <c r="AU201" s="20" t="s">
        <v>80</v>
      </c>
      <c r="AY201" s="20" t="s">
        <v>165</v>
      </c>
      <c r="BE201" s="106">
        <f t="shared" si="19"/>
        <v>0</v>
      </c>
      <c r="BF201" s="106">
        <f t="shared" si="20"/>
        <v>0</v>
      </c>
      <c r="BG201" s="106">
        <f t="shared" si="21"/>
        <v>0</v>
      </c>
      <c r="BH201" s="106">
        <f t="shared" si="22"/>
        <v>0</v>
      </c>
      <c r="BI201" s="106">
        <f t="shared" si="23"/>
        <v>0</v>
      </c>
      <c r="BJ201" s="20" t="s">
        <v>80</v>
      </c>
      <c r="BK201" s="106">
        <f t="shared" si="24"/>
        <v>0</v>
      </c>
      <c r="BL201" s="20" t="s">
        <v>171</v>
      </c>
      <c r="BM201" s="20" t="s">
        <v>309</v>
      </c>
    </row>
    <row r="202" spans="2:65" s="1" customFormat="1" ht="25.5" customHeight="1">
      <c r="B202" s="132"/>
      <c r="C202" s="161" t="s">
        <v>310</v>
      </c>
      <c r="D202" s="161" t="s">
        <v>167</v>
      </c>
      <c r="E202" s="162" t="s">
        <v>311</v>
      </c>
      <c r="F202" s="262" t="s">
        <v>312</v>
      </c>
      <c r="G202" s="262"/>
      <c r="H202" s="262"/>
      <c r="I202" s="262"/>
      <c r="J202" s="163" t="s">
        <v>304</v>
      </c>
      <c r="K202" s="164">
        <v>12</v>
      </c>
      <c r="L202" s="263">
        <v>0</v>
      </c>
      <c r="M202" s="263"/>
      <c r="N202" s="264">
        <f t="shared" si="15"/>
        <v>0</v>
      </c>
      <c r="O202" s="264"/>
      <c r="P202" s="264"/>
      <c r="Q202" s="264"/>
      <c r="R202" s="135"/>
      <c r="T202" s="165" t="s">
        <v>5</v>
      </c>
      <c r="U202" s="44" t="s">
        <v>40</v>
      </c>
      <c r="V202" s="36"/>
      <c r="W202" s="166">
        <f t="shared" si="16"/>
        <v>0</v>
      </c>
      <c r="X202" s="166">
        <v>1.9290000000000002E-2</v>
      </c>
      <c r="Y202" s="166">
        <f t="shared" si="17"/>
        <v>0.23148000000000002</v>
      </c>
      <c r="Z202" s="166">
        <v>0</v>
      </c>
      <c r="AA202" s="167">
        <f t="shared" si="18"/>
        <v>0</v>
      </c>
      <c r="AR202" s="20" t="s">
        <v>171</v>
      </c>
      <c r="AT202" s="20" t="s">
        <v>167</v>
      </c>
      <c r="AU202" s="20" t="s">
        <v>80</v>
      </c>
      <c r="AY202" s="20" t="s">
        <v>165</v>
      </c>
      <c r="BE202" s="106">
        <f t="shared" si="19"/>
        <v>0</v>
      </c>
      <c r="BF202" s="106">
        <f t="shared" si="20"/>
        <v>0</v>
      </c>
      <c r="BG202" s="106">
        <f t="shared" si="21"/>
        <v>0</v>
      </c>
      <c r="BH202" s="106">
        <f t="shared" si="22"/>
        <v>0</v>
      </c>
      <c r="BI202" s="106">
        <f t="shared" si="23"/>
        <v>0</v>
      </c>
      <c r="BJ202" s="20" t="s">
        <v>80</v>
      </c>
      <c r="BK202" s="106">
        <f t="shared" si="24"/>
        <v>0</v>
      </c>
      <c r="BL202" s="20" t="s">
        <v>171</v>
      </c>
      <c r="BM202" s="20" t="s">
        <v>313</v>
      </c>
    </row>
    <row r="203" spans="2:65" s="1" customFormat="1" ht="38.25" customHeight="1">
      <c r="B203" s="132"/>
      <c r="C203" s="161" t="s">
        <v>314</v>
      </c>
      <c r="D203" s="161" t="s">
        <v>167</v>
      </c>
      <c r="E203" s="162" t="s">
        <v>315</v>
      </c>
      <c r="F203" s="262" t="s">
        <v>316</v>
      </c>
      <c r="G203" s="262"/>
      <c r="H203" s="262"/>
      <c r="I203" s="262"/>
      <c r="J203" s="163" t="s">
        <v>243</v>
      </c>
      <c r="K203" s="164">
        <v>139.922</v>
      </c>
      <c r="L203" s="263">
        <v>0</v>
      </c>
      <c r="M203" s="263"/>
      <c r="N203" s="264">
        <f t="shared" si="15"/>
        <v>0</v>
      </c>
      <c r="O203" s="264"/>
      <c r="P203" s="264"/>
      <c r="Q203" s="264"/>
      <c r="R203" s="135"/>
      <c r="T203" s="165" t="s">
        <v>5</v>
      </c>
      <c r="U203" s="44" t="s">
        <v>40</v>
      </c>
      <c r="V203" s="36"/>
      <c r="W203" s="166">
        <f t="shared" si="16"/>
        <v>0</v>
      </c>
      <c r="X203" s="166">
        <v>0.10306999999999999</v>
      </c>
      <c r="Y203" s="166">
        <f t="shared" si="17"/>
        <v>14.421760539999999</v>
      </c>
      <c r="Z203" s="166">
        <v>0</v>
      </c>
      <c r="AA203" s="167">
        <f t="shared" si="18"/>
        <v>0</v>
      </c>
      <c r="AR203" s="20" t="s">
        <v>171</v>
      </c>
      <c r="AT203" s="20" t="s">
        <v>167</v>
      </c>
      <c r="AU203" s="20" t="s">
        <v>80</v>
      </c>
      <c r="AY203" s="20" t="s">
        <v>165</v>
      </c>
      <c r="BE203" s="106">
        <f t="shared" si="19"/>
        <v>0</v>
      </c>
      <c r="BF203" s="106">
        <f t="shared" si="20"/>
        <v>0</v>
      </c>
      <c r="BG203" s="106">
        <f t="shared" si="21"/>
        <v>0</v>
      </c>
      <c r="BH203" s="106">
        <f t="shared" si="22"/>
        <v>0</v>
      </c>
      <c r="BI203" s="106">
        <f t="shared" si="23"/>
        <v>0</v>
      </c>
      <c r="BJ203" s="20" t="s">
        <v>80</v>
      </c>
      <c r="BK203" s="106">
        <f t="shared" si="24"/>
        <v>0</v>
      </c>
      <c r="BL203" s="20" t="s">
        <v>171</v>
      </c>
      <c r="BM203" s="20" t="s">
        <v>317</v>
      </c>
    </row>
    <row r="204" spans="2:65" s="1" customFormat="1" ht="38.25" customHeight="1">
      <c r="B204" s="132"/>
      <c r="C204" s="161" t="s">
        <v>318</v>
      </c>
      <c r="D204" s="161" t="s">
        <v>167</v>
      </c>
      <c r="E204" s="162" t="s">
        <v>319</v>
      </c>
      <c r="F204" s="262" t="s">
        <v>320</v>
      </c>
      <c r="G204" s="262"/>
      <c r="H204" s="262"/>
      <c r="I204" s="262"/>
      <c r="J204" s="163" t="s">
        <v>243</v>
      </c>
      <c r="K204" s="164">
        <v>33.82</v>
      </c>
      <c r="L204" s="263">
        <v>0</v>
      </c>
      <c r="M204" s="263"/>
      <c r="N204" s="264">
        <f t="shared" si="15"/>
        <v>0</v>
      </c>
      <c r="O204" s="264"/>
      <c r="P204" s="264"/>
      <c r="Q204" s="264"/>
      <c r="R204" s="135"/>
      <c r="T204" s="165" t="s">
        <v>5</v>
      </c>
      <c r="U204" s="44" t="s">
        <v>40</v>
      </c>
      <c r="V204" s="36"/>
      <c r="W204" s="166">
        <f t="shared" si="16"/>
        <v>0</v>
      </c>
      <c r="X204" s="166">
        <v>0.11512</v>
      </c>
      <c r="Y204" s="166">
        <f t="shared" si="17"/>
        <v>3.8933583999999999</v>
      </c>
      <c r="Z204" s="166">
        <v>0</v>
      </c>
      <c r="AA204" s="167">
        <f t="shared" si="18"/>
        <v>0</v>
      </c>
      <c r="AR204" s="20" t="s">
        <v>171</v>
      </c>
      <c r="AT204" s="20" t="s">
        <v>167</v>
      </c>
      <c r="AU204" s="20" t="s">
        <v>80</v>
      </c>
      <c r="AY204" s="20" t="s">
        <v>165</v>
      </c>
      <c r="BE204" s="106">
        <f t="shared" si="19"/>
        <v>0</v>
      </c>
      <c r="BF204" s="106">
        <f t="shared" si="20"/>
        <v>0</v>
      </c>
      <c r="BG204" s="106">
        <f t="shared" si="21"/>
        <v>0</v>
      </c>
      <c r="BH204" s="106">
        <f t="shared" si="22"/>
        <v>0</v>
      </c>
      <c r="BI204" s="106">
        <f t="shared" si="23"/>
        <v>0</v>
      </c>
      <c r="BJ204" s="20" t="s">
        <v>80</v>
      </c>
      <c r="BK204" s="106">
        <f t="shared" si="24"/>
        <v>0</v>
      </c>
      <c r="BL204" s="20" t="s">
        <v>171</v>
      </c>
      <c r="BM204" s="20" t="s">
        <v>321</v>
      </c>
    </row>
    <row r="205" spans="2:65" s="9" customFormat="1" ht="29.85" customHeight="1">
      <c r="B205" s="150"/>
      <c r="C205" s="151"/>
      <c r="D205" s="160" t="s">
        <v>110</v>
      </c>
      <c r="E205" s="160"/>
      <c r="F205" s="160"/>
      <c r="G205" s="160"/>
      <c r="H205" s="160"/>
      <c r="I205" s="160"/>
      <c r="J205" s="160"/>
      <c r="K205" s="160"/>
      <c r="L205" s="160"/>
      <c r="M205" s="160"/>
      <c r="N205" s="276">
        <f>BK205</f>
        <v>0</v>
      </c>
      <c r="O205" s="277"/>
      <c r="P205" s="277"/>
      <c r="Q205" s="277"/>
      <c r="R205" s="153"/>
      <c r="T205" s="154"/>
      <c r="U205" s="151"/>
      <c r="V205" s="151"/>
      <c r="W205" s="155">
        <f>SUM(W206:W226)</f>
        <v>0</v>
      </c>
      <c r="X205" s="151"/>
      <c r="Y205" s="155">
        <f>SUM(Y206:Y226)</f>
        <v>0</v>
      </c>
      <c r="Z205" s="151"/>
      <c r="AA205" s="156">
        <f>SUM(AA206:AA226)</f>
        <v>0</v>
      </c>
      <c r="AR205" s="157" t="s">
        <v>78</v>
      </c>
      <c r="AT205" s="158" t="s">
        <v>72</v>
      </c>
      <c r="AU205" s="158" t="s">
        <v>78</v>
      </c>
      <c r="AY205" s="157" t="s">
        <v>165</v>
      </c>
      <c r="BK205" s="159">
        <f>SUM(BK206:BK226)</f>
        <v>0</v>
      </c>
    </row>
    <row r="206" spans="2:65" s="1" customFormat="1" ht="25.5" customHeight="1">
      <c r="B206" s="132"/>
      <c r="C206" s="161" t="s">
        <v>322</v>
      </c>
      <c r="D206" s="161" t="s">
        <v>167</v>
      </c>
      <c r="E206" s="162" t="s">
        <v>323</v>
      </c>
      <c r="F206" s="262" t="s">
        <v>324</v>
      </c>
      <c r="G206" s="262"/>
      <c r="H206" s="262"/>
      <c r="I206" s="262"/>
      <c r="J206" s="163" t="s">
        <v>170</v>
      </c>
      <c r="K206" s="164">
        <v>70.53</v>
      </c>
      <c r="L206" s="263">
        <v>0</v>
      </c>
      <c r="M206" s="263"/>
      <c r="N206" s="264">
        <f t="shared" ref="N206:N223" si="25">ROUND(L206*K206,2)</f>
        <v>0</v>
      </c>
      <c r="O206" s="264"/>
      <c r="P206" s="264"/>
      <c r="Q206" s="264"/>
      <c r="R206" s="135"/>
      <c r="T206" s="165" t="s">
        <v>5</v>
      </c>
      <c r="U206" s="44" t="s">
        <v>40</v>
      </c>
      <c r="V206" s="36"/>
      <c r="W206" s="166">
        <f t="shared" ref="W206:W223" si="26">V206*K206</f>
        <v>0</v>
      </c>
      <c r="X206" s="166">
        <v>0</v>
      </c>
      <c r="Y206" s="166">
        <f t="shared" ref="Y206:Y223" si="27">X206*K206</f>
        <v>0</v>
      </c>
      <c r="Z206" s="166">
        <v>0</v>
      </c>
      <c r="AA206" s="167">
        <f t="shared" ref="AA206:AA223" si="28">Z206*K206</f>
        <v>0</v>
      </c>
      <c r="AR206" s="20" t="s">
        <v>171</v>
      </c>
      <c r="AT206" s="20" t="s">
        <v>167</v>
      </c>
      <c r="AU206" s="20" t="s">
        <v>80</v>
      </c>
      <c r="AY206" s="20" t="s">
        <v>165</v>
      </c>
      <c r="BE206" s="106">
        <f t="shared" ref="BE206:BE223" si="29">IF(U206="základná",N206,0)</f>
        <v>0</v>
      </c>
      <c r="BF206" s="106">
        <f t="shared" ref="BF206:BF223" si="30">IF(U206="znížená",N206,0)</f>
        <v>0</v>
      </c>
      <c r="BG206" s="106">
        <f t="shared" ref="BG206:BG223" si="31">IF(U206="zákl. prenesená",N206,0)</f>
        <v>0</v>
      </c>
      <c r="BH206" s="106">
        <f t="shared" ref="BH206:BH223" si="32">IF(U206="zníž. prenesená",N206,0)</f>
        <v>0</v>
      </c>
      <c r="BI206" s="106">
        <f t="shared" ref="BI206:BI223" si="33">IF(U206="nulová",N206,0)</f>
        <v>0</v>
      </c>
      <c r="BJ206" s="20" t="s">
        <v>80</v>
      </c>
      <c r="BK206" s="106">
        <f t="shared" ref="BK206:BK223" si="34">ROUND(L206*K206,2)</f>
        <v>0</v>
      </c>
      <c r="BL206" s="20" t="s">
        <v>171</v>
      </c>
      <c r="BM206" s="20" t="s">
        <v>325</v>
      </c>
    </row>
    <row r="207" spans="2:65" s="1" customFormat="1" ht="25.5" customHeight="1">
      <c r="B207" s="132"/>
      <c r="C207" s="161" t="s">
        <v>326</v>
      </c>
      <c r="D207" s="161" t="s">
        <v>167</v>
      </c>
      <c r="E207" s="162" t="s">
        <v>327</v>
      </c>
      <c r="F207" s="262" t="s">
        <v>328</v>
      </c>
      <c r="G207" s="262"/>
      <c r="H207" s="262"/>
      <c r="I207" s="262"/>
      <c r="J207" s="163" t="s">
        <v>243</v>
      </c>
      <c r="K207" s="164">
        <v>340.57799999999997</v>
      </c>
      <c r="L207" s="263">
        <v>0</v>
      </c>
      <c r="M207" s="263"/>
      <c r="N207" s="264">
        <f t="shared" si="25"/>
        <v>0</v>
      </c>
      <c r="O207" s="264"/>
      <c r="P207" s="264"/>
      <c r="Q207" s="264"/>
      <c r="R207" s="135"/>
      <c r="T207" s="165" t="s">
        <v>5</v>
      </c>
      <c r="U207" s="44" t="s">
        <v>40</v>
      </c>
      <c r="V207" s="36"/>
      <c r="W207" s="166">
        <f t="shared" si="26"/>
        <v>0</v>
      </c>
      <c r="X207" s="166">
        <v>0</v>
      </c>
      <c r="Y207" s="166">
        <f t="shared" si="27"/>
        <v>0</v>
      </c>
      <c r="Z207" s="166">
        <v>0</v>
      </c>
      <c r="AA207" s="167">
        <f t="shared" si="28"/>
        <v>0</v>
      </c>
      <c r="AR207" s="20" t="s">
        <v>171</v>
      </c>
      <c r="AT207" s="20" t="s">
        <v>167</v>
      </c>
      <c r="AU207" s="20" t="s">
        <v>80</v>
      </c>
      <c r="AY207" s="20" t="s">
        <v>165</v>
      </c>
      <c r="BE207" s="106">
        <f t="shared" si="29"/>
        <v>0</v>
      </c>
      <c r="BF207" s="106">
        <f t="shared" si="30"/>
        <v>0</v>
      </c>
      <c r="BG207" s="106">
        <f t="shared" si="31"/>
        <v>0</v>
      </c>
      <c r="BH207" s="106">
        <f t="shared" si="32"/>
        <v>0</v>
      </c>
      <c r="BI207" s="106">
        <f t="shared" si="33"/>
        <v>0</v>
      </c>
      <c r="BJ207" s="20" t="s">
        <v>80</v>
      </c>
      <c r="BK207" s="106">
        <f t="shared" si="34"/>
        <v>0</v>
      </c>
      <c r="BL207" s="20" t="s">
        <v>171</v>
      </c>
      <c r="BM207" s="20" t="s">
        <v>329</v>
      </c>
    </row>
    <row r="208" spans="2:65" s="1" customFormat="1" ht="25.5" customHeight="1">
      <c r="B208" s="132"/>
      <c r="C208" s="161" t="s">
        <v>296</v>
      </c>
      <c r="D208" s="161" t="s">
        <v>167</v>
      </c>
      <c r="E208" s="162" t="s">
        <v>330</v>
      </c>
      <c r="F208" s="262" t="s">
        <v>331</v>
      </c>
      <c r="G208" s="262"/>
      <c r="H208" s="262"/>
      <c r="I208" s="262"/>
      <c r="J208" s="163" t="s">
        <v>243</v>
      </c>
      <c r="K208" s="164">
        <v>340.57799999999997</v>
      </c>
      <c r="L208" s="263">
        <v>0</v>
      </c>
      <c r="M208" s="263"/>
      <c r="N208" s="264">
        <f t="shared" si="25"/>
        <v>0</v>
      </c>
      <c r="O208" s="264"/>
      <c r="P208" s="264"/>
      <c r="Q208" s="264"/>
      <c r="R208" s="135"/>
      <c r="T208" s="165" t="s">
        <v>5</v>
      </c>
      <c r="U208" s="44" t="s">
        <v>40</v>
      </c>
      <c r="V208" s="36"/>
      <c r="W208" s="166">
        <f t="shared" si="26"/>
        <v>0</v>
      </c>
      <c r="X208" s="166">
        <v>0</v>
      </c>
      <c r="Y208" s="166">
        <f t="shared" si="27"/>
        <v>0</v>
      </c>
      <c r="Z208" s="166">
        <v>0</v>
      </c>
      <c r="AA208" s="167">
        <f t="shared" si="28"/>
        <v>0</v>
      </c>
      <c r="AR208" s="20" t="s">
        <v>171</v>
      </c>
      <c r="AT208" s="20" t="s">
        <v>167</v>
      </c>
      <c r="AU208" s="20" t="s">
        <v>80</v>
      </c>
      <c r="AY208" s="20" t="s">
        <v>165</v>
      </c>
      <c r="BE208" s="106">
        <f t="shared" si="29"/>
        <v>0</v>
      </c>
      <c r="BF208" s="106">
        <f t="shared" si="30"/>
        <v>0</v>
      </c>
      <c r="BG208" s="106">
        <f t="shared" si="31"/>
        <v>0</v>
      </c>
      <c r="BH208" s="106">
        <f t="shared" si="32"/>
        <v>0</v>
      </c>
      <c r="BI208" s="106">
        <f t="shared" si="33"/>
        <v>0</v>
      </c>
      <c r="BJ208" s="20" t="s">
        <v>80</v>
      </c>
      <c r="BK208" s="106">
        <f t="shared" si="34"/>
        <v>0</v>
      </c>
      <c r="BL208" s="20" t="s">
        <v>171</v>
      </c>
      <c r="BM208" s="20" t="s">
        <v>332</v>
      </c>
    </row>
    <row r="209" spans="2:65" s="1" customFormat="1" ht="25.5" customHeight="1">
      <c r="B209" s="132"/>
      <c r="C209" s="161" t="s">
        <v>333</v>
      </c>
      <c r="D209" s="161" t="s">
        <v>167</v>
      </c>
      <c r="E209" s="162" t="s">
        <v>334</v>
      </c>
      <c r="F209" s="262" t="s">
        <v>335</v>
      </c>
      <c r="G209" s="262"/>
      <c r="H209" s="262"/>
      <c r="I209" s="262"/>
      <c r="J209" s="163" t="s">
        <v>243</v>
      </c>
      <c r="K209" s="164">
        <v>340.57799999999997</v>
      </c>
      <c r="L209" s="263">
        <v>0</v>
      </c>
      <c r="M209" s="263"/>
      <c r="N209" s="264">
        <f t="shared" si="25"/>
        <v>0</v>
      </c>
      <c r="O209" s="264"/>
      <c r="P209" s="264"/>
      <c r="Q209" s="264"/>
      <c r="R209" s="135"/>
      <c r="T209" s="165" t="s">
        <v>5</v>
      </c>
      <c r="U209" s="44" t="s">
        <v>40</v>
      </c>
      <c r="V209" s="36"/>
      <c r="W209" s="166">
        <f t="shared" si="26"/>
        <v>0</v>
      </c>
      <c r="X209" s="166">
        <v>0</v>
      </c>
      <c r="Y209" s="166">
        <f t="shared" si="27"/>
        <v>0</v>
      </c>
      <c r="Z209" s="166">
        <v>0</v>
      </c>
      <c r="AA209" s="167">
        <f t="shared" si="28"/>
        <v>0</v>
      </c>
      <c r="AR209" s="20" t="s">
        <v>171</v>
      </c>
      <c r="AT209" s="20" t="s">
        <v>167</v>
      </c>
      <c r="AU209" s="20" t="s">
        <v>80</v>
      </c>
      <c r="AY209" s="20" t="s">
        <v>165</v>
      </c>
      <c r="BE209" s="106">
        <f t="shared" si="29"/>
        <v>0</v>
      </c>
      <c r="BF209" s="106">
        <f t="shared" si="30"/>
        <v>0</v>
      </c>
      <c r="BG209" s="106">
        <f t="shared" si="31"/>
        <v>0</v>
      </c>
      <c r="BH209" s="106">
        <f t="shared" si="32"/>
        <v>0</v>
      </c>
      <c r="BI209" s="106">
        <f t="shared" si="33"/>
        <v>0</v>
      </c>
      <c r="BJ209" s="20" t="s">
        <v>80</v>
      </c>
      <c r="BK209" s="106">
        <f t="shared" si="34"/>
        <v>0</v>
      </c>
      <c r="BL209" s="20" t="s">
        <v>171</v>
      </c>
      <c r="BM209" s="20" t="s">
        <v>336</v>
      </c>
    </row>
    <row r="210" spans="2:65" s="1" customFormat="1" ht="25.5" customHeight="1">
      <c r="B210" s="132"/>
      <c r="C210" s="161" t="s">
        <v>300</v>
      </c>
      <c r="D210" s="161" t="s">
        <v>167</v>
      </c>
      <c r="E210" s="162" t="s">
        <v>337</v>
      </c>
      <c r="F210" s="262" t="s">
        <v>338</v>
      </c>
      <c r="G210" s="262"/>
      <c r="H210" s="262"/>
      <c r="I210" s="262"/>
      <c r="J210" s="163" t="s">
        <v>243</v>
      </c>
      <c r="K210" s="164">
        <v>340.57799999999997</v>
      </c>
      <c r="L210" s="263">
        <v>0</v>
      </c>
      <c r="M210" s="263"/>
      <c r="N210" s="264">
        <f t="shared" si="25"/>
        <v>0</v>
      </c>
      <c r="O210" s="264"/>
      <c r="P210" s="264"/>
      <c r="Q210" s="264"/>
      <c r="R210" s="135"/>
      <c r="T210" s="165" t="s">
        <v>5</v>
      </c>
      <c r="U210" s="44" t="s">
        <v>40</v>
      </c>
      <c r="V210" s="36"/>
      <c r="W210" s="166">
        <f t="shared" si="26"/>
        <v>0</v>
      </c>
      <c r="X210" s="166">
        <v>0</v>
      </c>
      <c r="Y210" s="166">
        <f t="shared" si="27"/>
        <v>0</v>
      </c>
      <c r="Z210" s="166">
        <v>0</v>
      </c>
      <c r="AA210" s="167">
        <f t="shared" si="28"/>
        <v>0</v>
      </c>
      <c r="AR210" s="20" t="s">
        <v>171</v>
      </c>
      <c r="AT210" s="20" t="s">
        <v>167</v>
      </c>
      <c r="AU210" s="20" t="s">
        <v>80</v>
      </c>
      <c r="AY210" s="20" t="s">
        <v>165</v>
      </c>
      <c r="BE210" s="106">
        <f t="shared" si="29"/>
        <v>0</v>
      </c>
      <c r="BF210" s="106">
        <f t="shared" si="30"/>
        <v>0</v>
      </c>
      <c r="BG210" s="106">
        <f t="shared" si="31"/>
        <v>0</v>
      </c>
      <c r="BH210" s="106">
        <f t="shared" si="32"/>
        <v>0</v>
      </c>
      <c r="BI210" s="106">
        <f t="shared" si="33"/>
        <v>0</v>
      </c>
      <c r="BJ210" s="20" t="s">
        <v>80</v>
      </c>
      <c r="BK210" s="106">
        <f t="shared" si="34"/>
        <v>0</v>
      </c>
      <c r="BL210" s="20" t="s">
        <v>171</v>
      </c>
      <c r="BM210" s="20" t="s">
        <v>339</v>
      </c>
    </row>
    <row r="211" spans="2:65" s="1" customFormat="1" ht="51" customHeight="1">
      <c r="B211" s="132"/>
      <c r="C211" s="161" t="s">
        <v>340</v>
      </c>
      <c r="D211" s="161" t="s">
        <v>167</v>
      </c>
      <c r="E211" s="162" t="s">
        <v>341</v>
      </c>
      <c r="F211" s="262" t="s">
        <v>342</v>
      </c>
      <c r="G211" s="262"/>
      <c r="H211" s="262"/>
      <c r="I211" s="262"/>
      <c r="J211" s="163" t="s">
        <v>221</v>
      </c>
      <c r="K211" s="164">
        <v>8.4369999999999994</v>
      </c>
      <c r="L211" s="263">
        <v>0</v>
      </c>
      <c r="M211" s="263"/>
      <c r="N211" s="264">
        <f t="shared" si="25"/>
        <v>0</v>
      </c>
      <c r="O211" s="264"/>
      <c r="P211" s="264"/>
      <c r="Q211" s="264"/>
      <c r="R211" s="135"/>
      <c r="T211" s="165" t="s">
        <v>5</v>
      </c>
      <c r="U211" s="44" t="s">
        <v>40</v>
      </c>
      <c r="V211" s="36"/>
      <c r="W211" s="166">
        <f t="shared" si="26"/>
        <v>0</v>
      </c>
      <c r="X211" s="166">
        <v>0</v>
      </c>
      <c r="Y211" s="166">
        <f t="shared" si="27"/>
        <v>0</v>
      </c>
      <c r="Z211" s="166">
        <v>0</v>
      </c>
      <c r="AA211" s="167">
        <f t="shared" si="28"/>
        <v>0</v>
      </c>
      <c r="AR211" s="20" t="s">
        <v>171</v>
      </c>
      <c r="AT211" s="20" t="s">
        <v>167</v>
      </c>
      <c r="AU211" s="20" t="s">
        <v>80</v>
      </c>
      <c r="AY211" s="20" t="s">
        <v>165</v>
      </c>
      <c r="BE211" s="106">
        <f t="shared" si="29"/>
        <v>0</v>
      </c>
      <c r="BF211" s="106">
        <f t="shared" si="30"/>
        <v>0</v>
      </c>
      <c r="BG211" s="106">
        <f t="shared" si="31"/>
        <v>0</v>
      </c>
      <c r="BH211" s="106">
        <f t="shared" si="32"/>
        <v>0</v>
      </c>
      <c r="BI211" s="106">
        <f t="shared" si="33"/>
        <v>0</v>
      </c>
      <c r="BJ211" s="20" t="s">
        <v>80</v>
      </c>
      <c r="BK211" s="106">
        <f t="shared" si="34"/>
        <v>0</v>
      </c>
      <c r="BL211" s="20" t="s">
        <v>171</v>
      </c>
      <c r="BM211" s="20" t="s">
        <v>343</v>
      </c>
    </row>
    <row r="212" spans="2:65" s="1" customFormat="1" ht="25.5" customHeight="1">
      <c r="B212" s="132"/>
      <c r="C212" s="161" t="s">
        <v>344</v>
      </c>
      <c r="D212" s="161" t="s">
        <v>167</v>
      </c>
      <c r="E212" s="162" t="s">
        <v>345</v>
      </c>
      <c r="F212" s="262" t="s">
        <v>346</v>
      </c>
      <c r="G212" s="262"/>
      <c r="H212" s="262"/>
      <c r="I212" s="262"/>
      <c r="J212" s="163" t="s">
        <v>243</v>
      </c>
      <c r="K212" s="164">
        <v>6.9429999999999996</v>
      </c>
      <c r="L212" s="263">
        <v>0</v>
      </c>
      <c r="M212" s="263"/>
      <c r="N212" s="264">
        <f t="shared" si="25"/>
        <v>0</v>
      </c>
      <c r="O212" s="264"/>
      <c r="P212" s="264"/>
      <c r="Q212" s="264"/>
      <c r="R212" s="135"/>
      <c r="T212" s="165" t="s">
        <v>5</v>
      </c>
      <c r="U212" s="44" t="s">
        <v>40</v>
      </c>
      <c r="V212" s="36"/>
      <c r="W212" s="166">
        <f t="shared" si="26"/>
        <v>0</v>
      </c>
      <c r="X212" s="166">
        <v>0</v>
      </c>
      <c r="Y212" s="166">
        <f t="shared" si="27"/>
        <v>0</v>
      </c>
      <c r="Z212" s="166">
        <v>0</v>
      </c>
      <c r="AA212" s="167">
        <f t="shared" si="28"/>
        <v>0</v>
      </c>
      <c r="AR212" s="20" t="s">
        <v>171</v>
      </c>
      <c r="AT212" s="20" t="s">
        <v>167</v>
      </c>
      <c r="AU212" s="20" t="s">
        <v>80</v>
      </c>
      <c r="AY212" s="20" t="s">
        <v>165</v>
      </c>
      <c r="BE212" s="106">
        <f t="shared" si="29"/>
        <v>0</v>
      </c>
      <c r="BF212" s="106">
        <f t="shared" si="30"/>
        <v>0</v>
      </c>
      <c r="BG212" s="106">
        <f t="shared" si="31"/>
        <v>0</v>
      </c>
      <c r="BH212" s="106">
        <f t="shared" si="32"/>
        <v>0</v>
      </c>
      <c r="BI212" s="106">
        <f t="shared" si="33"/>
        <v>0</v>
      </c>
      <c r="BJ212" s="20" t="s">
        <v>80</v>
      </c>
      <c r="BK212" s="106">
        <f t="shared" si="34"/>
        <v>0</v>
      </c>
      <c r="BL212" s="20" t="s">
        <v>171</v>
      </c>
      <c r="BM212" s="20" t="s">
        <v>347</v>
      </c>
    </row>
    <row r="213" spans="2:65" s="1" customFormat="1" ht="25.5" customHeight="1">
      <c r="B213" s="132"/>
      <c r="C213" s="161" t="s">
        <v>348</v>
      </c>
      <c r="D213" s="161" t="s">
        <v>167</v>
      </c>
      <c r="E213" s="162" t="s">
        <v>349</v>
      </c>
      <c r="F213" s="262" t="s">
        <v>350</v>
      </c>
      <c r="G213" s="262"/>
      <c r="H213" s="262"/>
      <c r="I213" s="262"/>
      <c r="J213" s="163" t="s">
        <v>243</v>
      </c>
      <c r="K213" s="164">
        <v>6.9429999999999996</v>
      </c>
      <c r="L213" s="263">
        <v>0</v>
      </c>
      <c r="M213" s="263"/>
      <c r="N213" s="264">
        <f t="shared" si="25"/>
        <v>0</v>
      </c>
      <c r="O213" s="264"/>
      <c r="P213" s="264"/>
      <c r="Q213" s="264"/>
      <c r="R213" s="135"/>
      <c r="T213" s="165" t="s">
        <v>5</v>
      </c>
      <c r="U213" s="44" t="s">
        <v>40</v>
      </c>
      <c r="V213" s="36"/>
      <c r="W213" s="166">
        <f t="shared" si="26"/>
        <v>0</v>
      </c>
      <c r="X213" s="166">
        <v>0</v>
      </c>
      <c r="Y213" s="166">
        <f t="shared" si="27"/>
        <v>0</v>
      </c>
      <c r="Z213" s="166">
        <v>0</v>
      </c>
      <c r="AA213" s="167">
        <f t="shared" si="28"/>
        <v>0</v>
      </c>
      <c r="AR213" s="20" t="s">
        <v>171</v>
      </c>
      <c r="AT213" s="20" t="s">
        <v>167</v>
      </c>
      <c r="AU213" s="20" t="s">
        <v>80</v>
      </c>
      <c r="AY213" s="20" t="s">
        <v>165</v>
      </c>
      <c r="BE213" s="106">
        <f t="shared" si="29"/>
        <v>0</v>
      </c>
      <c r="BF213" s="106">
        <f t="shared" si="30"/>
        <v>0</v>
      </c>
      <c r="BG213" s="106">
        <f t="shared" si="31"/>
        <v>0</v>
      </c>
      <c r="BH213" s="106">
        <f t="shared" si="32"/>
        <v>0</v>
      </c>
      <c r="BI213" s="106">
        <f t="shared" si="33"/>
        <v>0</v>
      </c>
      <c r="BJ213" s="20" t="s">
        <v>80</v>
      </c>
      <c r="BK213" s="106">
        <f t="shared" si="34"/>
        <v>0</v>
      </c>
      <c r="BL213" s="20" t="s">
        <v>171</v>
      </c>
      <c r="BM213" s="20" t="s">
        <v>351</v>
      </c>
    </row>
    <row r="214" spans="2:65" s="1" customFormat="1" ht="25.5" customHeight="1">
      <c r="B214" s="132"/>
      <c r="C214" s="161" t="s">
        <v>352</v>
      </c>
      <c r="D214" s="161" t="s">
        <v>167</v>
      </c>
      <c r="E214" s="162" t="s">
        <v>353</v>
      </c>
      <c r="F214" s="262" t="s">
        <v>354</v>
      </c>
      <c r="G214" s="262"/>
      <c r="H214" s="262"/>
      <c r="I214" s="262"/>
      <c r="J214" s="163" t="s">
        <v>170</v>
      </c>
      <c r="K214" s="164">
        <v>13.846</v>
      </c>
      <c r="L214" s="263">
        <v>0</v>
      </c>
      <c r="M214" s="263"/>
      <c r="N214" s="264">
        <f t="shared" si="25"/>
        <v>0</v>
      </c>
      <c r="O214" s="264"/>
      <c r="P214" s="264"/>
      <c r="Q214" s="264"/>
      <c r="R214" s="135"/>
      <c r="T214" s="165" t="s">
        <v>5</v>
      </c>
      <c r="U214" s="44" t="s">
        <v>40</v>
      </c>
      <c r="V214" s="36"/>
      <c r="W214" s="166">
        <f t="shared" si="26"/>
        <v>0</v>
      </c>
      <c r="X214" s="166">
        <v>0</v>
      </c>
      <c r="Y214" s="166">
        <f t="shared" si="27"/>
        <v>0</v>
      </c>
      <c r="Z214" s="166">
        <v>0</v>
      </c>
      <c r="AA214" s="167">
        <f t="shared" si="28"/>
        <v>0</v>
      </c>
      <c r="AR214" s="20" t="s">
        <v>171</v>
      </c>
      <c r="AT214" s="20" t="s">
        <v>167</v>
      </c>
      <c r="AU214" s="20" t="s">
        <v>80</v>
      </c>
      <c r="AY214" s="20" t="s">
        <v>165</v>
      </c>
      <c r="BE214" s="106">
        <f t="shared" si="29"/>
        <v>0</v>
      </c>
      <c r="BF214" s="106">
        <f t="shared" si="30"/>
        <v>0</v>
      </c>
      <c r="BG214" s="106">
        <f t="shared" si="31"/>
        <v>0</v>
      </c>
      <c r="BH214" s="106">
        <f t="shared" si="32"/>
        <v>0</v>
      </c>
      <c r="BI214" s="106">
        <f t="shared" si="33"/>
        <v>0</v>
      </c>
      <c r="BJ214" s="20" t="s">
        <v>80</v>
      </c>
      <c r="BK214" s="106">
        <f t="shared" si="34"/>
        <v>0</v>
      </c>
      <c r="BL214" s="20" t="s">
        <v>171</v>
      </c>
      <c r="BM214" s="20" t="s">
        <v>355</v>
      </c>
    </row>
    <row r="215" spans="2:65" s="1" customFormat="1" ht="25.5" customHeight="1">
      <c r="B215" s="132"/>
      <c r="C215" s="161" t="s">
        <v>356</v>
      </c>
      <c r="D215" s="161" t="s">
        <v>167</v>
      </c>
      <c r="E215" s="162" t="s">
        <v>357</v>
      </c>
      <c r="F215" s="262" t="s">
        <v>358</v>
      </c>
      <c r="G215" s="262"/>
      <c r="H215" s="262"/>
      <c r="I215" s="262"/>
      <c r="J215" s="163" t="s">
        <v>243</v>
      </c>
      <c r="K215" s="164">
        <v>141.06299999999999</v>
      </c>
      <c r="L215" s="263">
        <v>0</v>
      </c>
      <c r="M215" s="263"/>
      <c r="N215" s="264">
        <f t="shared" si="25"/>
        <v>0</v>
      </c>
      <c r="O215" s="264"/>
      <c r="P215" s="264"/>
      <c r="Q215" s="264"/>
      <c r="R215" s="135"/>
      <c r="T215" s="165" t="s">
        <v>5</v>
      </c>
      <c r="U215" s="44" t="s">
        <v>40</v>
      </c>
      <c r="V215" s="36"/>
      <c r="W215" s="166">
        <f t="shared" si="26"/>
        <v>0</v>
      </c>
      <c r="X215" s="166">
        <v>0</v>
      </c>
      <c r="Y215" s="166">
        <f t="shared" si="27"/>
        <v>0</v>
      </c>
      <c r="Z215" s="166">
        <v>0</v>
      </c>
      <c r="AA215" s="167">
        <f t="shared" si="28"/>
        <v>0</v>
      </c>
      <c r="AR215" s="20" t="s">
        <v>171</v>
      </c>
      <c r="AT215" s="20" t="s">
        <v>167</v>
      </c>
      <c r="AU215" s="20" t="s">
        <v>80</v>
      </c>
      <c r="AY215" s="20" t="s">
        <v>165</v>
      </c>
      <c r="BE215" s="106">
        <f t="shared" si="29"/>
        <v>0</v>
      </c>
      <c r="BF215" s="106">
        <f t="shared" si="30"/>
        <v>0</v>
      </c>
      <c r="BG215" s="106">
        <f t="shared" si="31"/>
        <v>0</v>
      </c>
      <c r="BH215" s="106">
        <f t="shared" si="32"/>
        <v>0</v>
      </c>
      <c r="BI215" s="106">
        <f t="shared" si="33"/>
        <v>0</v>
      </c>
      <c r="BJ215" s="20" t="s">
        <v>80</v>
      </c>
      <c r="BK215" s="106">
        <f t="shared" si="34"/>
        <v>0</v>
      </c>
      <c r="BL215" s="20" t="s">
        <v>171</v>
      </c>
      <c r="BM215" s="20" t="s">
        <v>359</v>
      </c>
    </row>
    <row r="216" spans="2:65" s="1" customFormat="1" ht="38.25" customHeight="1">
      <c r="B216" s="132"/>
      <c r="C216" s="161" t="s">
        <v>360</v>
      </c>
      <c r="D216" s="161" t="s">
        <v>167</v>
      </c>
      <c r="E216" s="162" t="s">
        <v>361</v>
      </c>
      <c r="F216" s="262" t="s">
        <v>362</v>
      </c>
      <c r="G216" s="262"/>
      <c r="H216" s="262"/>
      <c r="I216" s="262"/>
      <c r="J216" s="163" t="s">
        <v>243</v>
      </c>
      <c r="K216" s="164">
        <v>141.06299999999999</v>
      </c>
      <c r="L216" s="263">
        <v>0</v>
      </c>
      <c r="M216" s="263"/>
      <c r="N216" s="264">
        <f t="shared" si="25"/>
        <v>0</v>
      </c>
      <c r="O216" s="264"/>
      <c r="P216" s="264"/>
      <c r="Q216" s="264"/>
      <c r="R216" s="135"/>
      <c r="T216" s="165" t="s">
        <v>5</v>
      </c>
      <c r="U216" s="44" t="s">
        <v>40</v>
      </c>
      <c r="V216" s="36"/>
      <c r="W216" s="166">
        <f t="shared" si="26"/>
        <v>0</v>
      </c>
      <c r="X216" s="166">
        <v>0</v>
      </c>
      <c r="Y216" s="166">
        <f t="shared" si="27"/>
        <v>0</v>
      </c>
      <c r="Z216" s="166">
        <v>0</v>
      </c>
      <c r="AA216" s="167">
        <f t="shared" si="28"/>
        <v>0</v>
      </c>
      <c r="AR216" s="20" t="s">
        <v>171</v>
      </c>
      <c r="AT216" s="20" t="s">
        <v>167</v>
      </c>
      <c r="AU216" s="20" t="s">
        <v>80</v>
      </c>
      <c r="AY216" s="20" t="s">
        <v>165</v>
      </c>
      <c r="BE216" s="106">
        <f t="shared" si="29"/>
        <v>0</v>
      </c>
      <c r="BF216" s="106">
        <f t="shared" si="30"/>
        <v>0</v>
      </c>
      <c r="BG216" s="106">
        <f t="shared" si="31"/>
        <v>0</v>
      </c>
      <c r="BH216" s="106">
        <f t="shared" si="32"/>
        <v>0</v>
      </c>
      <c r="BI216" s="106">
        <f t="shared" si="33"/>
        <v>0</v>
      </c>
      <c r="BJ216" s="20" t="s">
        <v>80</v>
      </c>
      <c r="BK216" s="106">
        <f t="shared" si="34"/>
        <v>0</v>
      </c>
      <c r="BL216" s="20" t="s">
        <v>171</v>
      </c>
      <c r="BM216" s="20" t="s">
        <v>363</v>
      </c>
    </row>
    <row r="217" spans="2:65" s="1" customFormat="1" ht="25.5" customHeight="1">
      <c r="B217" s="132"/>
      <c r="C217" s="161" t="s">
        <v>364</v>
      </c>
      <c r="D217" s="161" t="s">
        <v>167</v>
      </c>
      <c r="E217" s="162" t="s">
        <v>365</v>
      </c>
      <c r="F217" s="262" t="s">
        <v>366</v>
      </c>
      <c r="G217" s="262"/>
      <c r="H217" s="262"/>
      <c r="I217" s="262"/>
      <c r="J217" s="163" t="s">
        <v>170</v>
      </c>
      <c r="K217" s="164">
        <v>2.7919999999999998</v>
      </c>
      <c r="L217" s="263">
        <v>0</v>
      </c>
      <c r="M217" s="263"/>
      <c r="N217" s="264">
        <f t="shared" si="25"/>
        <v>0</v>
      </c>
      <c r="O217" s="264"/>
      <c r="P217" s="264"/>
      <c r="Q217" s="264"/>
      <c r="R217" s="135"/>
      <c r="T217" s="165" t="s">
        <v>5</v>
      </c>
      <c r="U217" s="44" t="s">
        <v>40</v>
      </c>
      <c r="V217" s="36"/>
      <c r="W217" s="166">
        <f t="shared" si="26"/>
        <v>0</v>
      </c>
      <c r="X217" s="166">
        <v>0</v>
      </c>
      <c r="Y217" s="166">
        <f t="shared" si="27"/>
        <v>0</v>
      </c>
      <c r="Z217" s="166">
        <v>0</v>
      </c>
      <c r="AA217" s="167">
        <f t="shared" si="28"/>
        <v>0</v>
      </c>
      <c r="AR217" s="20" t="s">
        <v>171</v>
      </c>
      <c r="AT217" s="20" t="s">
        <v>167</v>
      </c>
      <c r="AU217" s="20" t="s">
        <v>80</v>
      </c>
      <c r="AY217" s="20" t="s">
        <v>165</v>
      </c>
      <c r="BE217" s="106">
        <f t="shared" si="29"/>
        <v>0</v>
      </c>
      <c r="BF217" s="106">
        <f t="shared" si="30"/>
        <v>0</v>
      </c>
      <c r="BG217" s="106">
        <f t="shared" si="31"/>
        <v>0</v>
      </c>
      <c r="BH217" s="106">
        <f t="shared" si="32"/>
        <v>0</v>
      </c>
      <c r="BI217" s="106">
        <f t="shared" si="33"/>
        <v>0</v>
      </c>
      <c r="BJ217" s="20" t="s">
        <v>80</v>
      </c>
      <c r="BK217" s="106">
        <f t="shared" si="34"/>
        <v>0</v>
      </c>
      <c r="BL217" s="20" t="s">
        <v>171</v>
      </c>
      <c r="BM217" s="20" t="s">
        <v>367</v>
      </c>
    </row>
    <row r="218" spans="2:65" s="1" customFormat="1" ht="25.5" customHeight="1">
      <c r="B218" s="132"/>
      <c r="C218" s="161" t="s">
        <v>368</v>
      </c>
      <c r="D218" s="161" t="s">
        <v>167</v>
      </c>
      <c r="E218" s="162" t="s">
        <v>369</v>
      </c>
      <c r="F218" s="262" t="s">
        <v>370</v>
      </c>
      <c r="G218" s="262"/>
      <c r="H218" s="262"/>
      <c r="I218" s="262"/>
      <c r="J218" s="163" t="s">
        <v>221</v>
      </c>
      <c r="K218" s="164">
        <v>0.27900000000000003</v>
      </c>
      <c r="L218" s="263">
        <v>0</v>
      </c>
      <c r="M218" s="263"/>
      <c r="N218" s="264">
        <f t="shared" si="25"/>
        <v>0</v>
      </c>
      <c r="O218" s="264"/>
      <c r="P218" s="264"/>
      <c r="Q218" s="264"/>
      <c r="R218" s="135"/>
      <c r="T218" s="165" t="s">
        <v>5</v>
      </c>
      <c r="U218" s="44" t="s">
        <v>40</v>
      </c>
      <c r="V218" s="36"/>
      <c r="W218" s="166">
        <f t="shared" si="26"/>
        <v>0</v>
      </c>
      <c r="X218" s="166">
        <v>0</v>
      </c>
      <c r="Y218" s="166">
        <f t="shared" si="27"/>
        <v>0</v>
      </c>
      <c r="Z218" s="166">
        <v>0</v>
      </c>
      <c r="AA218" s="167">
        <f t="shared" si="28"/>
        <v>0</v>
      </c>
      <c r="AR218" s="20" t="s">
        <v>171</v>
      </c>
      <c r="AT218" s="20" t="s">
        <v>167</v>
      </c>
      <c r="AU218" s="20" t="s">
        <v>80</v>
      </c>
      <c r="AY218" s="20" t="s">
        <v>165</v>
      </c>
      <c r="BE218" s="106">
        <f t="shared" si="29"/>
        <v>0</v>
      </c>
      <c r="BF218" s="106">
        <f t="shared" si="30"/>
        <v>0</v>
      </c>
      <c r="BG218" s="106">
        <f t="shared" si="31"/>
        <v>0</v>
      </c>
      <c r="BH218" s="106">
        <f t="shared" si="32"/>
        <v>0</v>
      </c>
      <c r="BI218" s="106">
        <f t="shared" si="33"/>
        <v>0</v>
      </c>
      <c r="BJ218" s="20" t="s">
        <v>80</v>
      </c>
      <c r="BK218" s="106">
        <f t="shared" si="34"/>
        <v>0</v>
      </c>
      <c r="BL218" s="20" t="s">
        <v>171</v>
      </c>
      <c r="BM218" s="20" t="s">
        <v>371</v>
      </c>
    </row>
    <row r="219" spans="2:65" s="1" customFormat="1" ht="38.25" customHeight="1">
      <c r="B219" s="132"/>
      <c r="C219" s="161" t="s">
        <v>372</v>
      </c>
      <c r="D219" s="161" t="s">
        <v>167</v>
      </c>
      <c r="E219" s="162" t="s">
        <v>373</v>
      </c>
      <c r="F219" s="262" t="s">
        <v>374</v>
      </c>
      <c r="G219" s="262"/>
      <c r="H219" s="262"/>
      <c r="I219" s="262"/>
      <c r="J219" s="163" t="s">
        <v>243</v>
      </c>
      <c r="K219" s="164">
        <v>10.45</v>
      </c>
      <c r="L219" s="263">
        <v>0</v>
      </c>
      <c r="M219" s="263"/>
      <c r="N219" s="264">
        <f t="shared" si="25"/>
        <v>0</v>
      </c>
      <c r="O219" s="264"/>
      <c r="P219" s="264"/>
      <c r="Q219" s="264"/>
      <c r="R219" s="135"/>
      <c r="T219" s="165" t="s">
        <v>5</v>
      </c>
      <c r="U219" s="44" t="s">
        <v>40</v>
      </c>
      <c r="V219" s="36"/>
      <c r="W219" s="166">
        <f t="shared" si="26"/>
        <v>0</v>
      </c>
      <c r="X219" s="166">
        <v>0</v>
      </c>
      <c r="Y219" s="166">
        <f t="shared" si="27"/>
        <v>0</v>
      </c>
      <c r="Z219" s="166">
        <v>0</v>
      </c>
      <c r="AA219" s="167">
        <f t="shared" si="28"/>
        <v>0</v>
      </c>
      <c r="AR219" s="20" t="s">
        <v>171</v>
      </c>
      <c r="AT219" s="20" t="s">
        <v>167</v>
      </c>
      <c r="AU219" s="20" t="s">
        <v>80</v>
      </c>
      <c r="AY219" s="20" t="s">
        <v>165</v>
      </c>
      <c r="BE219" s="106">
        <f t="shared" si="29"/>
        <v>0</v>
      </c>
      <c r="BF219" s="106">
        <f t="shared" si="30"/>
        <v>0</v>
      </c>
      <c r="BG219" s="106">
        <f t="shared" si="31"/>
        <v>0</v>
      </c>
      <c r="BH219" s="106">
        <f t="shared" si="32"/>
        <v>0</v>
      </c>
      <c r="BI219" s="106">
        <f t="shared" si="33"/>
        <v>0</v>
      </c>
      <c r="BJ219" s="20" t="s">
        <v>80</v>
      </c>
      <c r="BK219" s="106">
        <f t="shared" si="34"/>
        <v>0</v>
      </c>
      <c r="BL219" s="20" t="s">
        <v>171</v>
      </c>
      <c r="BM219" s="20" t="s">
        <v>375</v>
      </c>
    </row>
    <row r="220" spans="2:65" s="1" customFormat="1" ht="38.25" customHeight="1">
      <c r="B220" s="132"/>
      <c r="C220" s="161" t="s">
        <v>325</v>
      </c>
      <c r="D220" s="161" t="s">
        <v>167</v>
      </c>
      <c r="E220" s="162" t="s">
        <v>376</v>
      </c>
      <c r="F220" s="262" t="s">
        <v>377</v>
      </c>
      <c r="G220" s="262"/>
      <c r="H220" s="262"/>
      <c r="I220" s="262"/>
      <c r="J220" s="163" t="s">
        <v>243</v>
      </c>
      <c r="K220" s="164">
        <v>10.45</v>
      </c>
      <c r="L220" s="263">
        <v>0</v>
      </c>
      <c r="M220" s="263"/>
      <c r="N220" s="264">
        <f t="shared" si="25"/>
        <v>0</v>
      </c>
      <c r="O220" s="264"/>
      <c r="P220" s="264"/>
      <c r="Q220" s="264"/>
      <c r="R220" s="135"/>
      <c r="T220" s="165" t="s">
        <v>5</v>
      </c>
      <c r="U220" s="44" t="s">
        <v>40</v>
      </c>
      <c r="V220" s="36"/>
      <c r="W220" s="166">
        <f t="shared" si="26"/>
        <v>0</v>
      </c>
      <c r="X220" s="166">
        <v>0</v>
      </c>
      <c r="Y220" s="166">
        <f t="shared" si="27"/>
        <v>0</v>
      </c>
      <c r="Z220" s="166">
        <v>0</v>
      </c>
      <c r="AA220" s="167">
        <f t="shared" si="28"/>
        <v>0</v>
      </c>
      <c r="AR220" s="20" t="s">
        <v>171</v>
      </c>
      <c r="AT220" s="20" t="s">
        <v>167</v>
      </c>
      <c r="AU220" s="20" t="s">
        <v>80</v>
      </c>
      <c r="AY220" s="20" t="s">
        <v>165</v>
      </c>
      <c r="BE220" s="106">
        <f t="shared" si="29"/>
        <v>0</v>
      </c>
      <c r="BF220" s="106">
        <f t="shared" si="30"/>
        <v>0</v>
      </c>
      <c r="BG220" s="106">
        <f t="shared" si="31"/>
        <v>0</v>
      </c>
      <c r="BH220" s="106">
        <f t="shared" si="32"/>
        <v>0</v>
      </c>
      <c r="BI220" s="106">
        <f t="shared" si="33"/>
        <v>0</v>
      </c>
      <c r="BJ220" s="20" t="s">
        <v>80</v>
      </c>
      <c r="BK220" s="106">
        <f t="shared" si="34"/>
        <v>0</v>
      </c>
      <c r="BL220" s="20" t="s">
        <v>171</v>
      </c>
      <c r="BM220" s="20" t="s">
        <v>378</v>
      </c>
    </row>
    <row r="221" spans="2:65" s="1" customFormat="1" ht="38.25" customHeight="1">
      <c r="B221" s="132"/>
      <c r="C221" s="161" t="s">
        <v>379</v>
      </c>
      <c r="D221" s="161" t="s">
        <v>167</v>
      </c>
      <c r="E221" s="162" t="s">
        <v>380</v>
      </c>
      <c r="F221" s="262" t="s">
        <v>381</v>
      </c>
      <c r="G221" s="262"/>
      <c r="H221" s="262"/>
      <c r="I221" s="262"/>
      <c r="J221" s="163" t="s">
        <v>243</v>
      </c>
      <c r="K221" s="164">
        <v>4.08</v>
      </c>
      <c r="L221" s="263">
        <v>0</v>
      </c>
      <c r="M221" s="263"/>
      <c r="N221" s="264">
        <f t="shared" si="25"/>
        <v>0</v>
      </c>
      <c r="O221" s="264"/>
      <c r="P221" s="264"/>
      <c r="Q221" s="264"/>
      <c r="R221" s="135"/>
      <c r="T221" s="165" t="s">
        <v>5</v>
      </c>
      <c r="U221" s="44" t="s">
        <v>40</v>
      </c>
      <c r="V221" s="36"/>
      <c r="W221" s="166">
        <f t="shared" si="26"/>
        <v>0</v>
      </c>
      <c r="X221" s="166">
        <v>0</v>
      </c>
      <c r="Y221" s="166">
        <f t="shared" si="27"/>
        <v>0</v>
      </c>
      <c r="Z221" s="166">
        <v>0</v>
      </c>
      <c r="AA221" s="167">
        <f t="shared" si="28"/>
        <v>0</v>
      </c>
      <c r="AR221" s="20" t="s">
        <v>171</v>
      </c>
      <c r="AT221" s="20" t="s">
        <v>167</v>
      </c>
      <c r="AU221" s="20" t="s">
        <v>80</v>
      </c>
      <c r="AY221" s="20" t="s">
        <v>165</v>
      </c>
      <c r="BE221" s="106">
        <f t="shared" si="29"/>
        <v>0</v>
      </c>
      <c r="BF221" s="106">
        <f t="shared" si="30"/>
        <v>0</v>
      </c>
      <c r="BG221" s="106">
        <f t="shared" si="31"/>
        <v>0</v>
      </c>
      <c r="BH221" s="106">
        <f t="shared" si="32"/>
        <v>0</v>
      </c>
      <c r="BI221" s="106">
        <f t="shared" si="33"/>
        <v>0</v>
      </c>
      <c r="BJ221" s="20" t="s">
        <v>80</v>
      </c>
      <c r="BK221" s="106">
        <f t="shared" si="34"/>
        <v>0</v>
      </c>
      <c r="BL221" s="20" t="s">
        <v>171</v>
      </c>
      <c r="BM221" s="20" t="s">
        <v>382</v>
      </c>
    </row>
    <row r="222" spans="2:65" s="1" customFormat="1" ht="38.25" customHeight="1">
      <c r="B222" s="132"/>
      <c r="C222" s="161" t="s">
        <v>329</v>
      </c>
      <c r="D222" s="161" t="s">
        <v>167</v>
      </c>
      <c r="E222" s="162" t="s">
        <v>383</v>
      </c>
      <c r="F222" s="262" t="s">
        <v>384</v>
      </c>
      <c r="G222" s="262"/>
      <c r="H222" s="262"/>
      <c r="I222" s="262"/>
      <c r="J222" s="163" t="s">
        <v>243</v>
      </c>
      <c r="K222" s="164">
        <v>4.08</v>
      </c>
      <c r="L222" s="263">
        <v>0</v>
      </c>
      <c r="M222" s="263"/>
      <c r="N222" s="264">
        <f t="shared" si="25"/>
        <v>0</v>
      </c>
      <c r="O222" s="264"/>
      <c r="P222" s="264"/>
      <c r="Q222" s="264"/>
      <c r="R222" s="135"/>
      <c r="T222" s="165" t="s">
        <v>5</v>
      </c>
      <c r="U222" s="44" t="s">
        <v>40</v>
      </c>
      <c r="V222" s="36"/>
      <c r="W222" s="166">
        <f t="shared" si="26"/>
        <v>0</v>
      </c>
      <c r="X222" s="166">
        <v>0</v>
      </c>
      <c r="Y222" s="166">
        <f t="shared" si="27"/>
        <v>0</v>
      </c>
      <c r="Z222" s="166">
        <v>0</v>
      </c>
      <c r="AA222" s="167">
        <f t="shared" si="28"/>
        <v>0</v>
      </c>
      <c r="AR222" s="20" t="s">
        <v>171</v>
      </c>
      <c r="AT222" s="20" t="s">
        <v>167</v>
      </c>
      <c r="AU222" s="20" t="s">
        <v>80</v>
      </c>
      <c r="AY222" s="20" t="s">
        <v>165</v>
      </c>
      <c r="BE222" s="106">
        <f t="shared" si="29"/>
        <v>0</v>
      </c>
      <c r="BF222" s="106">
        <f t="shared" si="30"/>
        <v>0</v>
      </c>
      <c r="BG222" s="106">
        <f t="shared" si="31"/>
        <v>0</v>
      </c>
      <c r="BH222" s="106">
        <f t="shared" si="32"/>
        <v>0</v>
      </c>
      <c r="BI222" s="106">
        <f t="shared" si="33"/>
        <v>0</v>
      </c>
      <c r="BJ222" s="20" t="s">
        <v>80</v>
      </c>
      <c r="BK222" s="106">
        <f t="shared" si="34"/>
        <v>0</v>
      </c>
      <c r="BL222" s="20" t="s">
        <v>171</v>
      </c>
      <c r="BM222" s="20" t="s">
        <v>385</v>
      </c>
    </row>
    <row r="223" spans="2:65" s="1" customFormat="1" ht="38.25" customHeight="1">
      <c r="B223" s="132"/>
      <c r="C223" s="161" t="s">
        <v>386</v>
      </c>
      <c r="D223" s="161" t="s">
        <v>167</v>
      </c>
      <c r="E223" s="162" t="s">
        <v>387</v>
      </c>
      <c r="F223" s="262" t="s">
        <v>388</v>
      </c>
      <c r="G223" s="262"/>
      <c r="H223" s="262"/>
      <c r="I223" s="262"/>
      <c r="J223" s="163" t="s">
        <v>170</v>
      </c>
      <c r="K223" s="164">
        <v>7.77</v>
      </c>
      <c r="L223" s="263">
        <v>0</v>
      </c>
      <c r="M223" s="263"/>
      <c r="N223" s="264">
        <f t="shared" si="25"/>
        <v>0</v>
      </c>
      <c r="O223" s="264"/>
      <c r="P223" s="264"/>
      <c r="Q223" s="264"/>
      <c r="R223" s="135"/>
      <c r="T223" s="165" t="s">
        <v>5</v>
      </c>
      <c r="U223" s="44" t="s">
        <v>40</v>
      </c>
      <c r="V223" s="36"/>
      <c r="W223" s="166">
        <f t="shared" si="26"/>
        <v>0</v>
      </c>
      <c r="X223" s="166">
        <v>0</v>
      </c>
      <c r="Y223" s="166">
        <f t="shared" si="27"/>
        <v>0</v>
      </c>
      <c r="Z223" s="166">
        <v>0</v>
      </c>
      <c r="AA223" s="167">
        <f t="shared" si="28"/>
        <v>0</v>
      </c>
      <c r="AR223" s="20" t="s">
        <v>171</v>
      </c>
      <c r="AT223" s="20" t="s">
        <v>167</v>
      </c>
      <c r="AU223" s="20" t="s">
        <v>80</v>
      </c>
      <c r="AY223" s="20" t="s">
        <v>165</v>
      </c>
      <c r="BE223" s="106">
        <f t="shared" si="29"/>
        <v>0</v>
      </c>
      <c r="BF223" s="106">
        <f t="shared" si="30"/>
        <v>0</v>
      </c>
      <c r="BG223" s="106">
        <f t="shared" si="31"/>
        <v>0</v>
      </c>
      <c r="BH223" s="106">
        <f t="shared" si="32"/>
        <v>0</v>
      </c>
      <c r="BI223" s="106">
        <f t="shared" si="33"/>
        <v>0</v>
      </c>
      <c r="BJ223" s="20" t="s">
        <v>80</v>
      </c>
      <c r="BK223" s="106">
        <f t="shared" si="34"/>
        <v>0</v>
      </c>
      <c r="BL223" s="20" t="s">
        <v>171</v>
      </c>
      <c r="BM223" s="20" t="s">
        <v>389</v>
      </c>
    </row>
    <row r="224" spans="2:65" s="10" customFormat="1" ht="16.5" customHeight="1">
      <c r="B224" s="168"/>
      <c r="C224" s="169"/>
      <c r="D224" s="169"/>
      <c r="E224" s="170" t="s">
        <v>5</v>
      </c>
      <c r="F224" s="265" t="s">
        <v>390</v>
      </c>
      <c r="G224" s="266"/>
      <c r="H224" s="266"/>
      <c r="I224" s="266"/>
      <c r="J224" s="169"/>
      <c r="K224" s="171">
        <v>7.77</v>
      </c>
      <c r="L224" s="169"/>
      <c r="M224" s="169"/>
      <c r="N224" s="169"/>
      <c r="O224" s="169"/>
      <c r="P224" s="169"/>
      <c r="Q224" s="169"/>
      <c r="R224" s="172"/>
      <c r="T224" s="173"/>
      <c r="U224" s="169"/>
      <c r="V224" s="169"/>
      <c r="W224" s="169"/>
      <c r="X224" s="169"/>
      <c r="Y224" s="169"/>
      <c r="Z224" s="169"/>
      <c r="AA224" s="174"/>
      <c r="AT224" s="175" t="s">
        <v>176</v>
      </c>
      <c r="AU224" s="175" t="s">
        <v>80</v>
      </c>
      <c r="AV224" s="10" t="s">
        <v>80</v>
      </c>
      <c r="AW224" s="10" t="s">
        <v>31</v>
      </c>
      <c r="AX224" s="10" t="s">
        <v>78</v>
      </c>
      <c r="AY224" s="175" t="s">
        <v>165</v>
      </c>
    </row>
    <row r="225" spans="2:65" s="1" customFormat="1" ht="25.5" customHeight="1">
      <c r="B225" s="132"/>
      <c r="C225" s="161" t="s">
        <v>391</v>
      </c>
      <c r="D225" s="161" t="s">
        <v>167</v>
      </c>
      <c r="E225" s="162" t="s">
        <v>392</v>
      </c>
      <c r="F225" s="262" t="s">
        <v>393</v>
      </c>
      <c r="G225" s="262"/>
      <c r="H225" s="262"/>
      <c r="I225" s="262"/>
      <c r="J225" s="163" t="s">
        <v>170</v>
      </c>
      <c r="K225" s="164">
        <v>0.27</v>
      </c>
      <c r="L225" s="263">
        <v>0</v>
      </c>
      <c r="M225" s="263"/>
      <c r="N225" s="264">
        <f>ROUND(L225*K225,2)</f>
        <v>0</v>
      </c>
      <c r="O225" s="264"/>
      <c r="P225" s="264"/>
      <c r="Q225" s="264"/>
      <c r="R225" s="135"/>
      <c r="T225" s="165" t="s">
        <v>5</v>
      </c>
      <c r="U225" s="44" t="s">
        <v>40</v>
      </c>
      <c r="V225" s="36"/>
      <c r="W225" s="166">
        <f>V225*K225</f>
        <v>0</v>
      </c>
      <c r="X225" s="166">
        <v>0</v>
      </c>
      <c r="Y225" s="166">
        <f>X225*K225</f>
        <v>0</v>
      </c>
      <c r="Z225" s="166">
        <v>0</v>
      </c>
      <c r="AA225" s="167">
        <f>Z225*K225</f>
        <v>0</v>
      </c>
      <c r="AR225" s="20" t="s">
        <v>171</v>
      </c>
      <c r="AT225" s="20" t="s">
        <v>167</v>
      </c>
      <c r="AU225" s="20" t="s">
        <v>80</v>
      </c>
      <c r="AY225" s="20" t="s">
        <v>165</v>
      </c>
      <c r="BE225" s="106">
        <f>IF(U225="základná",N225,0)</f>
        <v>0</v>
      </c>
      <c r="BF225" s="106">
        <f>IF(U225="znížená",N225,0)</f>
        <v>0</v>
      </c>
      <c r="BG225" s="106">
        <f>IF(U225="zákl. prenesená",N225,0)</f>
        <v>0</v>
      </c>
      <c r="BH225" s="106">
        <f>IF(U225="zníž. prenesená",N225,0)</f>
        <v>0</v>
      </c>
      <c r="BI225" s="106">
        <f>IF(U225="nulová",N225,0)</f>
        <v>0</v>
      </c>
      <c r="BJ225" s="20" t="s">
        <v>80</v>
      </c>
      <c r="BK225" s="106">
        <f>ROUND(L225*K225,2)</f>
        <v>0</v>
      </c>
      <c r="BL225" s="20" t="s">
        <v>171</v>
      </c>
      <c r="BM225" s="20" t="s">
        <v>394</v>
      </c>
    </row>
    <row r="226" spans="2:65" s="1" customFormat="1" ht="38.25" customHeight="1">
      <c r="B226" s="132"/>
      <c r="C226" s="161" t="s">
        <v>395</v>
      </c>
      <c r="D226" s="161" t="s">
        <v>167</v>
      </c>
      <c r="E226" s="162" t="s">
        <v>396</v>
      </c>
      <c r="F226" s="262" t="s">
        <v>397</v>
      </c>
      <c r="G226" s="262"/>
      <c r="H226" s="262"/>
      <c r="I226" s="262"/>
      <c r="J226" s="163" t="s">
        <v>243</v>
      </c>
      <c r="K226" s="164">
        <v>1.2</v>
      </c>
      <c r="L226" s="263">
        <v>0</v>
      </c>
      <c r="M226" s="263"/>
      <c r="N226" s="264">
        <f>ROUND(L226*K226,2)</f>
        <v>0</v>
      </c>
      <c r="O226" s="264"/>
      <c r="P226" s="264"/>
      <c r="Q226" s="264"/>
      <c r="R226" s="135"/>
      <c r="T226" s="165" t="s">
        <v>5</v>
      </c>
      <c r="U226" s="44" t="s">
        <v>40</v>
      </c>
      <c r="V226" s="36"/>
      <c r="W226" s="166">
        <f>V226*K226</f>
        <v>0</v>
      </c>
      <c r="X226" s="166">
        <v>0</v>
      </c>
      <c r="Y226" s="166">
        <f>X226*K226</f>
        <v>0</v>
      </c>
      <c r="Z226" s="166">
        <v>0</v>
      </c>
      <c r="AA226" s="167">
        <f>Z226*K226</f>
        <v>0</v>
      </c>
      <c r="AR226" s="20" t="s">
        <v>171</v>
      </c>
      <c r="AT226" s="20" t="s">
        <v>167</v>
      </c>
      <c r="AU226" s="20" t="s">
        <v>80</v>
      </c>
      <c r="AY226" s="20" t="s">
        <v>165</v>
      </c>
      <c r="BE226" s="106">
        <f>IF(U226="základná",N226,0)</f>
        <v>0</v>
      </c>
      <c r="BF226" s="106">
        <f>IF(U226="znížená",N226,0)</f>
        <v>0</v>
      </c>
      <c r="BG226" s="106">
        <f>IF(U226="zákl. prenesená",N226,0)</f>
        <v>0</v>
      </c>
      <c r="BH226" s="106">
        <f>IF(U226="zníž. prenesená",N226,0)</f>
        <v>0</v>
      </c>
      <c r="BI226" s="106">
        <f>IF(U226="nulová",N226,0)</f>
        <v>0</v>
      </c>
      <c r="BJ226" s="20" t="s">
        <v>80</v>
      </c>
      <c r="BK226" s="106">
        <f>ROUND(L226*K226,2)</f>
        <v>0</v>
      </c>
      <c r="BL226" s="20" t="s">
        <v>171</v>
      </c>
      <c r="BM226" s="20" t="s">
        <v>398</v>
      </c>
    </row>
    <row r="227" spans="2:65" s="9" customFormat="1" ht="29.85" customHeight="1">
      <c r="B227" s="150"/>
      <c r="C227" s="151"/>
      <c r="D227" s="160" t="s">
        <v>111</v>
      </c>
      <c r="E227" s="160"/>
      <c r="F227" s="160"/>
      <c r="G227" s="160"/>
      <c r="H227" s="160"/>
      <c r="I227" s="160"/>
      <c r="J227" s="160"/>
      <c r="K227" s="160"/>
      <c r="L227" s="160"/>
      <c r="M227" s="160"/>
      <c r="N227" s="276">
        <f>BK227</f>
        <v>0</v>
      </c>
      <c r="O227" s="277"/>
      <c r="P227" s="277"/>
      <c r="Q227" s="277"/>
      <c r="R227" s="153"/>
      <c r="T227" s="154"/>
      <c r="U227" s="151"/>
      <c r="V227" s="151"/>
      <c r="W227" s="155">
        <f>SUM(W228:W231)</f>
        <v>0</v>
      </c>
      <c r="X227" s="151"/>
      <c r="Y227" s="155">
        <f>SUM(Y228:Y231)</f>
        <v>0</v>
      </c>
      <c r="Z227" s="151"/>
      <c r="AA227" s="156">
        <f>SUM(AA228:AA231)</f>
        <v>0</v>
      </c>
      <c r="AR227" s="157" t="s">
        <v>78</v>
      </c>
      <c r="AT227" s="158" t="s">
        <v>72</v>
      </c>
      <c r="AU227" s="158" t="s">
        <v>78</v>
      </c>
      <c r="AY227" s="157" t="s">
        <v>165</v>
      </c>
      <c r="BK227" s="159">
        <f>SUM(BK228:BK231)</f>
        <v>0</v>
      </c>
    </row>
    <row r="228" spans="2:65" s="1" customFormat="1" ht="25.5" customHeight="1">
      <c r="B228" s="132"/>
      <c r="C228" s="161" t="s">
        <v>399</v>
      </c>
      <c r="D228" s="161" t="s">
        <v>167</v>
      </c>
      <c r="E228" s="162" t="s">
        <v>400</v>
      </c>
      <c r="F228" s="262" t="s">
        <v>401</v>
      </c>
      <c r="G228" s="262"/>
      <c r="H228" s="262"/>
      <c r="I228" s="262"/>
      <c r="J228" s="163" t="s">
        <v>243</v>
      </c>
      <c r="K228" s="164">
        <v>220</v>
      </c>
      <c r="L228" s="263">
        <v>0</v>
      </c>
      <c r="M228" s="263"/>
      <c r="N228" s="264">
        <f>ROUND(L228*K228,2)</f>
        <v>0</v>
      </c>
      <c r="O228" s="264"/>
      <c r="P228" s="264"/>
      <c r="Q228" s="264"/>
      <c r="R228" s="135"/>
      <c r="T228" s="165" t="s">
        <v>5</v>
      </c>
      <c r="U228" s="44" t="s">
        <v>40</v>
      </c>
      <c r="V228" s="36"/>
      <c r="W228" s="166">
        <f>V228*K228</f>
        <v>0</v>
      </c>
      <c r="X228" s="166">
        <v>0</v>
      </c>
      <c r="Y228" s="166">
        <f>X228*K228</f>
        <v>0</v>
      </c>
      <c r="Z228" s="166">
        <v>0</v>
      </c>
      <c r="AA228" s="167">
        <f>Z228*K228</f>
        <v>0</v>
      </c>
      <c r="AR228" s="20" t="s">
        <v>171</v>
      </c>
      <c r="AT228" s="20" t="s">
        <v>167</v>
      </c>
      <c r="AU228" s="20" t="s">
        <v>80</v>
      </c>
      <c r="AY228" s="20" t="s">
        <v>165</v>
      </c>
      <c r="BE228" s="106">
        <f>IF(U228="základná",N228,0)</f>
        <v>0</v>
      </c>
      <c r="BF228" s="106">
        <f>IF(U228="znížená",N228,0)</f>
        <v>0</v>
      </c>
      <c r="BG228" s="106">
        <f>IF(U228="zákl. prenesená",N228,0)</f>
        <v>0</v>
      </c>
      <c r="BH228" s="106">
        <f>IF(U228="zníž. prenesená",N228,0)</f>
        <v>0</v>
      </c>
      <c r="BI228" s="106">
        <f>IF(U228="nulová",N228,0)</f>
        <v>0</v>
      </c>
      <c r="BJ228" s="20" t="s">
        <v>80</v>
      </c>
      <c r="BK228" s="106">
        <f>ROUND(L228*K228,2)</f>
        <v>0</v>
      </c>
      <c r="BL228" s="20" t="s">
        <v>171</v>
      </c>
      <c r="BM228" s="20" t="s">
        <v>402</v>
      </c>
    </row>
    <row r="229" spans="2:65" s="1" customFormat="1" ht="25.5" customHeight="1">
      <c r="B229" s="132"/>
      <c r="C229" s="161" t="s">
        <v>332</v>
      </c>
      <c r="D229" s="161" t="s">
        <v>167</v>
      </c>
      <c r="E229" s="162" t="s">
        <v>403</v>
      </c>
      <c r="F229" s="262" t="s">
        <v>404</v>
      </c>
      <c r="G229" s="262"/>
      <c r="H229" s="262"/>
      <c r="I229" s="262"/>
      <c r="J229" s="163" t="s">
        <v>243</v>
      </c>
      <c r="K229" s="164">
        <v>220</v>
      </c>
      <c r="L229" s="263">
        <v>0</v>
      </c>
      <c r="M229" s="263"/>
      <c r="N229" s="264">
        <f>ROUND(L229*K229,2)</f>
        <v>0</v>
      </c>
      <c r="O229" s="264"/>
      <c r="P229" s="264"/>
      <c r="Q229" s="264"/>
      <c r="R229" s="135"/>
      <c r="T229" s="165" t="s">
        <v>5</v>
      </c>
      <c r="U229" s="44" t="s">
        <v>40</v>
      </c>
      <c r="V229" s="36"/>
      <c r="W229" s="166">
        <f>V229*K229</f>
        <v>0</v>
      </c>
      <c r="X229" s="166">
        <v>0</v>
      </c>
      <c r="Y229" s="166">
        <f>X229*K229</f>
        <v>0</v>
      </c>
      <c r="Z229" s="166">
        <v>0</v>
      </c>
      <c r="AA229" s="167">
        <f>Z229*K229</f>
        <v>0</v>
      </c>
      <c r="AR229" s="20" t="s">
        <v>171</v>
      </c>
      <c r="AT229" s="20" t="s">
        <v>167</v>
      </c>
      <c r="AU229" s="20" t="s">
        <v>80</v>
      </c>
      <c r="AY229" s="20" t="s">
        <v>165</v>
      </c>
      <c r="BE229" s="106">
        <f>IF(U229="základná",N229,0)</f>
        <v>0</v>
      </c>
      <c r="BF229" s="106">
        <f>IF(U229="znížená",N229,0)</f>
        <v>0</v>
      </c>
      <c r="BG229" s="106">
        <f>IF(U229="zákl. prenesená",N229,0)</f>
        <v>0</v>
      </c>
      <c r="BH229" s="106">
        <f>IF(U229="zníž. prenesená",N229,0)</f>
        <v>0</v>
      </c>
      <c r="BI229" s="106">
        <f>IF(U229="nulová",N229,0)</f>
        <v>0</v>
      </c>
      <c r="BJ229" s="20" t="s">
        <v>80</v>
      </c>
      <c r="BK229" s="106">
        <f>ROUND(L229*K229,2)</f>
        <v>0</v>
      </c>
      <c r="BL229" s="20" t="s">
        <v>171</v>
      </c>
      <c r="BM229" s="20" t="s">
        <v>405</v>
      </c>
    </row>
    <row r="230" spans="2:65" s="1" customFormat="1" ht="38.25" customHeight="1">
      <c r="B230" s="132"/>
      <c r="C230" s="161" t="s">
        <v>406</v>
      </c>
      <c r="D230" s="161" t="s">
        <v>167</v>
      </c>
      <c r="E230" s="162" t="s">
        <v>407</v>
      </c>
      <c r="F230" s="262" t="s">
        <v>408</v>
      </c>
      <c r="G230" s="262"/>
      <c r="H230" s="262"/>
      <c r="I230" s="262"/>
      <c r="J230" s="163" t="s">
        <v>243</v>
      </c>
      <c r="K230" s="164">
        <v>220</v>
      </c>
      <c r="L230" s="263">
        <v>0</v>
      </c>
      <c r="M230" s="263"/>
      <c r="N230" s="264">
        <f>ROUND(L230*K230,2)</f>
        <v>0</v>
      </c>
      <c r="O230" s="264"/>
      <c r="P230" s="264"/>
      <c r="Q230" s="264"/>
      <c r="R230" s="135"/>
      <c r="T230" s="165" t="s">
        <v>5</v>
      </c>
      <c r="U230" s="44" t="s">
        <v>40</v>
      </c>
      <c r="V230" s="36"/>
      <c r="W230" s="166">
        <f>V230*K230</f>
        <v>0</v>
      </c>
      <c r="X230" s="166">
        <v>0</v>
      </c>
      <c r="Y230" s="166">
        <f>X230*K230</f>
        <v>0</v>
      </c>
      <c r="Z230" s="166">
        <v>0</v>
      </c>
      <c r="AA230" s="167">
        <f>Z230*K230</f>
        <v>0</v>
      </c>
      <c r="AR230" s="20" t="s">
        <v>171</v>
      </c>
      <c r="AT230" s="20" t="s">
        <v>167</v>
      </c>
      <c r="AU230" s="20" t="s">
        <v>80</v>
      </c>
      <c r="AY230" s="20" t="s">
        <v>165</v>
      </c>
      <c r="BE230" s="106">
        <f>IF(U230="základná",N230,0)</f>
        <v>0</v>
      </c>
      <c r="BF230" s="106">
        <f>IF(U230="znížená",N230,0)</f>
        <v>0</v>
      </c>
      <c r="BG230" s="106">
        <f>IF(U230="zákl. prenesená",N230,0)</f>
        <v>0</v>
      </c>
      <c r="BH230" s="106">
        <f>IF(U230="zníž. prenesená",N230,0)</f>
        <v>0</v>
      </c>
      <c r="BI230" s="106">
        <f>IF(U230="nulová",N230,0)</f>
        <v>0</v>
      </c>
      <c r="BJ230" s="20" t="s">
        <v>80</v>
      </c>
      <c r="BK230" s="106">
        <f>ROUND(L230*K230,2)</f>
        <v>0</v>
      </c>
      <c r="BL230" s="20" t="s">
        <v>171</v>
      </c>
      <c r="BM230" s="20" t="s">
        <v>409</v>
      </c>
    </row>
    <row r="231" spans="2:65" s="1" customFormat="1" ht="25.5" customHeight="1">
      <c r="B231" s="132"/>
      <c r="C231" s="184" t="s">
        <v>410</v>
      </c>
      <c r="D231" s="184" t="s">
        <v>235</v>
      </c>
      <c r="E231" s="185" t="s">
        <v>411</v>
      </c>
      <c r="F231" s="271" t="s">
        <v>412</v>
      </c>
      <c r="G231" s="271"/>
      <c r="H231" s="271"/>
      <c r="I231" s="271"/>
      <c r="J231" s="186" t="s">
        <v>243</v>
      </c>
      <c r="K231" s="187">
        <v>231</v>
      </c>
      <c r="L231" s="272">
        <v>0</v>
      </c>
      <c r="M231" s="272"/>
      <c r="N231" s="273">
        <f>ROUND(L231*K231,2)</f>
        <v>0</v>
      </c>
      <c r="O231" s="264"/>
      <c r="P231" s="264"/>
      <c r="Q231" s="264"/>
      <c r="R231" s="135"/>
      <c r="T231" s="165" t="s">
        <v>5</v>
      </c>
      <c r="U231" s="44" t="s">
        <v>40</v>
      </c>
      <c r="V231" s="36"/>
      <c r="W231" s="166">
        <f>V231*K231</f>
        <v>0</v>
      </c>
      <c r="X231" s="166">
        <v>0</v>
      </c>
      <c r="Y231" s="166">
        <f>X231*K231</f>
        <v>0</v>
      </c>
      <c r="Z231" s="166">
        <v>0</v>
      </c>
      <c r="AA231" s="167">
        <f>Z231*K231</f>
        <v>0</v>
      </c>
      <c r="AR231" s="20" t="s">
        <v>191</v>
      </c>
      <c r="AT231" s="20" t="s">
        <v>235</v>
      </c>
      <c r="AU231" s="20" t="s">
        <v>80</v>
      </c>
      <c r="AY231" s="20" t="s">
        <v>165</v>
      </c>
      <c r="BE231" s="106">
        <f>IF(U231="základná",N231,0)</f>
        <v>0</v>
      </c>
      <c r="BF231" s="106">
        <f>IF(U231="znížená",N231,0)</f>
        <v>0</v>
      </c>
      <c r="BG231" s="106">
        <f>IF(U231="zákl. prenesená",N231,0)</f>
        <v>0</v>
      </c>
      <c r="BH231" s="106">
        <f>IF(U231="zníž. prenesená",N231,0)</f>
        <v>0</v>
      </c>
      <c r="BI231" s="106">
        <f>IF(U231="nulová",N231,0)</f>
        <v>0</v>
      </c>
      <c r="BJ231" s="20" t="s">
        <v>80</v>
      </c>
      <c r="BK231" s="106">
        <f>ROUND(L231*K231,2)</f>
        <v>0</v>
      </c>
      <c r="BL231" s="20" t="s">
        <v>171</v>
      </c>
      <c r="BM231" s="20" t="s">
        <v>413</v>
      </c>
    </row>
    <row r="232" spans="2:65" s="9" customFormat="1" ht="29.85" customHeight="1">
      <c r="B232" s="150"/>
      <c r="C232" s="151"/>
      <c r="D232" s="160" t="s">
        <v>112</v>
      </c>
      <c r="E232" s="160"/>
      <c r="F232" s="160"/>
      <c r="G232" s="160"/>
      <c r="H232" s="160"/>
      <c r="I232" s="160"/>
      <c r="J232" s="160"/>
      <c r="K232" s="160"/>
      <c r="L232" s="160"/>
      <c r="M232" s="160"/>
      <c r="N232" s="276">
        <f>BK232</f>
        <v>0</v>
      </c>
      <c r="O232" s="277"/>
      <c r="P232" s="277"/>
      <c r="Q232" s="277"/>
      <c r="R232" s="153"/>
      <c r="T232" s="154"/>
      <c r="U232" s="151"/>
      <c r="V232" s="151"/>
      <c r="W232" s="155">
        <f>SUM(W233:W243)</f>
        <v>0</v>
      </c>
      <c r="X232" s="151"/>
      <c r="Y232" s="155">
        <f>SUM(Y233:Y243)</f>
        <v>18.178957830000002</v>
      </c>
      <c r="Z232" s="151"/>
      <c r="AA232" s="156">
        <f>SUM(AA233:AA243)</f>
        <v>0</v>
      </c>
      <c r="AR232" s="157" t="s">
        <v>78</v>
      </c>
      <c r="AT232" s="158" t="s">
        <v>72</v>
      </c>
      <c r="AU232" s="158" t="s">
        <v>78</v>
      </c>
      <c r="AY232" s="157" t="s">
        <v>165</v>
      </c>
      <c r="BK232" s="159">
        <f>SUM(BK233:BK243)</f>
        <v>0</v>
      </c>
    </row>
    <row r="233" spans="2:65" s="1" customFormat="1" ht="25.5" customHeight="1">
      <c r="B233" s="132"/>
      <c r="C233" s="161" t="s">
        <v>414</v>
      </c>
      <c r="D233" s="161" t="s">
        <v>167</v>
      </c>
      <c r="E233" s="162" t="s">
        <v>415</v>
      </c>
      <c r="F233" s="262" t="s">
        <v>416</v>
      </c>
      <c r="G233" s="262"/>
      <c r="H233" s="262"/>
      <c r="I233" s="262"/>
      <c r="J233" s="163" t="s">
        <v>243</v>
      </c>
      <c r="K233" s="164">
        <v>287.60000000000002</v>
      </c>
      <c r="L233" s="263">
        <v>0</v>
      </c>
      <c r="M233" s="263"/>
      <c r="N233" s="264">
        <f t="shared" ref="N233:N243" si="35">ROUND(L233*K233,2)</f>
        <v>0</v>
      </c>
      <c r="O233" s="264"/>
      <c r="P233" s="264"/>
      <c r="Q233" s="264"/>
      <c r="R233" s="135"/>
      <c r="T233" s="165" t="s">
        <v>5</v>
      </c>
      <c r="U233" s="44" t="s">
        <v>40</v>
      </c>
      <c r="V233" s="36"/>
      <c r="W233" s="166">
        <f t="shared" ref="W233:W243" si="36">V233*K233</f>
        <v>0</v>
      </c>
      <c r="X233" s="166">
        <v>0</v>
      </c>
      <c r="Y233" s="166">
        <f t="shared" ref="Y233:Y243" si="37">X233*K233</f>
        <v>0</v>
      </c>
      <c r="Z233" s="166">
        <v>0</v>
      </c>
      <c r="AA233" s="167">
        <f t="shared" ref="AA233:AA243" si="38">Z233*K233</f>
        <v>0</v>
      </c>
      <c r="AR233" s="20" t="s">
        <v>171</v>
      </c>
      <c r="AT233" s="20" t="s">
        <v>167</v>
      </c>
      <c r="AU233" s="20" t="s">
        <v>80</v>
      </c>
      <c r="AY233" s="20" t="s">
        <v>165</v>
      </c>
      <c r="BE233" s="106">
        <f t="shared" ref="BE233:BE243" si="39">IF(U233="základná",N233,0)</f>
        <v>0</v>
      </c>
      <c r="BF233" s="106">
        <f t="shared" ref="BF233:BF243" si="40">IF(U233="znížená",N233,0)</f>
        <v>0</v>
      </c>
      <c r="BG233" s="106">
        <f t="shared" ref="BG233:BG243" si="41">IF(U233="zákl. prenesená",N233,0)</f>
        <v>0</v>
      </c>
      <c r="BH233" s="106">
        <f t="shared" ref="BH233:BH243" si="42">IF(U233="zníž. prenesená",N233,0)</f>
        <v>0</v>
      </c>
      <c r="BI233" s="106">
        <f t="shared" ref="BI233:BI243" si="43">IF(U233="nulová",N233,0)</f>
        <v>0</v>
      </c>
      <c r="BJ233" s="20" t="s">
        <v>80</v>
      </c>
      <c r="BK233" s="106">
        <f t="shared" ref="BK233:BK243" si="44">ROUND(L233*K233,2)</f>
        <v>0</v>
      </c>
      <c r="BL233" s="20" t="s">
        <v>171</v>
      </c>
      <c r="BM233" s="20" t="s">
        <v>417</v>
      </c>
    </row>
    <row r="234" spans="2:65" s="1" customFormat="1" ht="38.25" customHeight="1">
      <c r="B234" s="132"/>
      <c r="C234" s="161" t="s">
        <v>418</v>
      </c>
      <c r="D234" s="161" t="s">
        <v>167</v>
      </c>
      <c r="E234" s="162" t="s">
        <v>419</v>
      </c>
      <c r="F234" s="262" t="s">
        <v>420</v>
      </c>
      <c r="G234" s="262"/>
      <c r="H234" s="262"/>
      <c r="I234" s="262"/>
      <c r="J234" s="163" t="s">
        <v>243</v>
      </c>
      <c r="K234" s="164">
        <v>287.60000000000002</v>
      </c>
      <c r="L234" s="263">
        <v>0</v>
      </c>
      <c r="M234" s="263"/>
      <c r="N234" s="264">
        <f t="shared" si="35"/>
        <v>0</v>
      </c>
      <c r="O234" s="264"/>
      <c r="P234" s="264"/>
      <c r="Q234" s="264"/>
      <c r="R234" s="135"/>
      <c r="T234" s="165" t="s">
        <v>5</v>
      </c>
      <c r="U234" s="44" t="s">
        <v>40</v>
      </c>
      <c r="V234" s="36"/>
      <c r="W234" s="166">
        <f t="shared" si="36"/>
        <v>0</v>
      </c>
      <c r="X234" s="166">
        <v>1.056E-2</v>
      </c>
      <c r="Y234" s="166">
        <f t="shared" si="37"/>
        <v>3.0370560000000002</v>
      </c>
      <c r="Z234" s="166">
        <v>0</v>
      </c>
      <c r="AA234" s="167">
        <f t="shared" si="38"/>
        <v>0</v>
      </c>
      <c r="AR234" s="20" t="s">
        <v>171</v>
      </c>
      <c r="AT234" s="20" t="s">
        <v>167</v>
      </c>
      <c r="AU234" s="20" t="s">
        <v>80</v>
      </c>
      <c r="AY234" s="20" t="s">
        <v>165</v>
      </c>
      <c r="BE234" s="106">
        <f t="shared" si="39"/>
        <v>0</v>
      </c>
      <c r="BF234" s="106">
        <f t="shared" si="40"/>
        <v>0</v>
      </c>
      <c r="BG234" s="106">
        <f t="shared" si="41"/>
        <v>0</v>
      </c>
      <c r="BH234" s="106">
        <f t="shared" si="42"/>
        <v>0</v>
      </c>
      <c r="BI234" s="106">
        <f t="shared" si="43"/>
        <v>0</v>
      </c>
      <c r="BJ234" s="20" t="s">
        <v>80</v>
      </c>
      <c r="BK234" s="106">
        <f t="shared" si="44"/>
        <v>0</v>
      </c>
      <c r="BL234" s="20" t="s">
        <v>171</v>
      </c>
      <c r="BM234" s="20" t="s">
        <v>421</v>
      </c>
    </row>
    <row r="235" spans="2:65" s="1" customFormat="1" ht="16.5" customHeight="1">
      <c r="B235" s="132"/>
      <c r="C235" s="161" t="s">
        <v>422</v>
      </c>
      <c r="D235" s="161" t="s">
        <v>167</v>
      </c>
      <c r="E235" s="162" t="s">
        <v>423</v>
      </c>
      <c r="F235" s="262" t="s">
        <v>424</v>
      </c>
      <c r="G235" s="262"/>
      <c r="H235" s="262"/>
      <c r="I235" s="262"/>
      <c r="J235" s="163" t="s">
        <v>243</v>
      </c>
      <c r="K235" s="164">
        <v>596.85799999999995</v>
      </c>
      <c r="L235" s="263">
        <v>0</v>
      </c>
      <c r="M235" s="263"/>
      <c r="N235" s="264">
        <f t="shared" si="35"/>
        <v>0</v>
      </c>
      <c r="O235" s="264"/>
      <c r="P235" s="264"/>
      <c r="Q235" s="264"/>
      <c r="R235" s="135"/>
      <c r="T235" s="165" t="s">
        <v>5</v>
      </c>
      <c r="U235" s="44" t="s">
        <v>40</v>
      </c>
      <c r="V235" s="36"/>
      <c r="W235" s="166">
        <f t="shared" si="36"/>
        <v>0</v>
      </c>
      <c r="X235" s="166">
        <v>0</v>
      </c>
      <c r="Y235" s="166">
        <f t="shared" si="37"/>
        <v>0</v>
      </c>
      <c r="Z235" s="166">
        <v>0</v>
      </c>
      <c r="AA235" s="167">
        <f t="shared" si="38"/>
        <v>0</v>
      </c>
      <c r="AR235" s="20" t="s">
        <v>171</v>
      </c>
      <c r="AT235" s="20" t="s">
        <v>167</v>
      </c>
      <c r="AU235" s="20" t="s">
        <v>80</v>
      </c>
      <c r="AY235" s="20" t="s">
        <v>165</v>
      </c>
      <c r="BE235" s="106">
        <f t="shared" si="39"/>
        <v>0</v>
      </c>
      <c r="BF235" s="106">
        <f t="shared" si="40"/>
        <v>0</v>
      </c>
      <c r="BG235" s="106">
        <f t="shared" si="41"/>
        <v>0</v>
      </c>
      <c r="BH235" s="106">
        <f t="shared" si="42"/>
        <v>0</v>
      </c>
      <c r="BI235" s="106">
        <f t="shared" si="43"/>
        <v>0</v>
      </c>
      <c r="BJ235" s="20" t="s">
        <v>80</v>
      </c>
      <c r="BK235" s="106">
        <f t="shared" si="44"/>
        <v>0</v>
      </c>
      <c r="BL235" s="20" t="s">
        <v>171</v>
      </c>
      <c r="BM235" s="20" t="s">
        <v>425</v>
      </c>
    </row>
    <row r="236" spans="2:65" s="1" customFormat="1" ht="38.25" customHeight="1">
      <c r="B236" s="132"/>
      <c r="C236" s="161" t="s">
        <v>426</v>
      </c>
      <c r="D236" s="161" t="s">
        <v>167</v>
      </c>
      <c r="E236" s="162" t="s">
        <v>427</v>
      </c>
      <c r="F236" s="262" t="s">
        <v>428</v>
      </c>
      <c r="G236" s="262"/>
      <c r="H236" s="262"/>
      <c r="I236" s="262"/>
      <c r="J236" s="163" t="s">
        <v>243</v>
      </c>
      <c r="K236" s="164">
        <v>596.85799999999995</v>
      </c>
      <c r="L236" s="263">
        <v>0</v>
      </c>
      <c r="M236" s="263"/>
      <c r="N236" s="264">
        <f t="shared" si="35"/>
        <v>0</v>
      </c>
      <c r="O236" s="264"/>
      <c r="P236" s="264"/>
      <c r="Q236" s="264"/>
      <c r="R236" s="135"/>
      <c r="T236" s="165" t="s">
        <v>5</v>
      </c>
      <c r="U236" s="44" t="s">
        <v>40</v>
      </c>
      <c r="V236" s="36"/>
      <c r="W236" s="166">
        <f t="shared" si="36"/>
        <v>0</v>
      </c>
      <c r="X236" s="166">
        <v>1.26E-2</v>
      </c>
      <c r="Y236" s="166">
        <f t="shared" si="37"/>
        <v>7.5204107999999996</v>
      </c>
      <c r="Z236" s="166">
        <v>0</v>
      </c>
      <c r="AA236" s="167">
        <f t="shared" si="38"/>
        <v>0</v>
      </c>
      <c r="AR236" s="20" t="s">
        <v>171</v>
      </c>
      <c r="AT236" s="20" t="s">
        <v>167</v>
      </c>
      <c r="AU236" s="20" t="s">
        <v>80</v>
      </c>
      <c r="AY236" s="20" t="s">
        <v>165</v>
      </c>
      <c r="BE236" s="106">
        <f t="shared" si="39"/>
        <v>0</v>
      </c>
      <c r="BF236" s="106">
        <f t="shared" si="40"/>
        <v>0</v>
      </c>
      <c r="BG236" s="106">
        <f t="shared" si="41"/>
        <v>0</v>
      </c>
      <c r="BH236" s="106">
        <f t="shared" si="42"/>
        <v>0</v>
      </c>
      <c r="BI236" s="106">
        <f t="shared" si="43"/>
        <v>0</v>
      </c>
      <c r="BJ236" s="20" t="s">
        <v>80</v>
      </c>
      <c r="BK236" s="106">
        <f t="shared" si="44"/>
        <v>0</v>
      </c>
      <c r="BL236" s="20" t="s">
        <v>171</v>
      </c>
      <c r="BM236" s="20" t="s">
        <v>429</v>
      </c>
    </row>
    <row r="237" spans="2:65" s="1" customFormat="1" ht="25.5" customHeight="1">
      <c r="B237" s="132"/>
      <c r="C237" s="161" t="s">
        <v>430</v>
      </c>
      <c r="D237" s="161" t="s">
        <v>167</v>
      </c>
      <c r="E237" s="162" t="s">
        <v>431</v>
      </c>
      <c r="F237" s="262" t="s">
        <v>432</v>
      </c>
      <c r="G237" s="262"/>
      <c r="H237" s="262"/>
      <c r="I237" s="262"/>
      <c r="J237" s="163" t="s">
        <v>243</v>
      </c>
      <c r="K237" s="164">
        <v>596.85799999999995</v>
      </c>
      <c r="L237" s="263">
        <v>0</v>
      </c>
      <c r="M237" s="263"/>
      <c r="N237" s="264">
        <f t="shared" si="35"/>
        <v>0</v>
      </c>
      <c r="O237" s="264"/>
      <c r="P237" s="264"/>
      <c r="Q237" s="264"/>
      <c r="R237" s="135"/>
      <c r="T237" s="165" t="s">
        <v>5</v>
      </c>
      <c r="U237" s="44" t="s">
        <v>40</v>
      </c>
      <c r="V237" s="36"/>
      <c r="W237" s="166">
        <f t="shared" si="36"/>
        <v>0</v>
      </c>
      <c r="X237" s="166">
        <v>0</v>
      </c>
      <c r="Y237" s="166">
        <f t="shared" si="37"/>
        <v>0</v>
      </c>
      <c r="Z237" s="166">
        <v>0</v>
      </c>
      <c r="AA237" s="167">
        <f t="shared" si="38"/>
        <v>0</v>
      </c>
      <c r="AR237" s="20" t="s">
        <v>171</v>
      </c>
      <c r="AT237" s="20" t="s">
        <v>167</v>
      </c>
      <c r="AU237" s="20" t="s">
        <v>80</v>
      </c>
      <c r="AY237" s="20" t="s">
        <v>165</v>
      </c>
      <c r="BE237" s="106">
        <f t="shared" si="39"/>
        <v>0</v>
      </c>
      <c r="BF237" s="106">
        <f t="shared" si="40"/>
        <v>0</v>
      </c>
      <c r="BG237" s="106">
        <f t="shared" si="41"/>
        <v>0</v>
      </c>
      <c r="BH237" s="106">
        <f t="shared" si="42"/>
        <v>0</v>
      </c>
      <c r="BI237" s="106">
        <f t="shared" si="43"/>
        <v>0</v>
      </c>
      <c r="BJ237" s="20" t="s">
        <v>80</v>
      </c>
      <c r="BK237" s="106">
        <f t="shared" si="44"/>
        <v>0</v>
      </c>
      <c r="BL237" s="20" t="s">
        <v>171</v>
      </c>
      <c r="BM237" s="20" t="s">
        <v>433</v>
      </c>
    </row>
    <row r="238" spans="2:65" s="1" customFormat="1" ht="38.25" customHeight="1">
      <c r="B238" s="132"/>
      <c r="C238" s="161" t="s">
        <v>434</v>
      </c>
      <c r="D238" s="161" t="s">
        <v>167</v>
      </c>
      <c r="E238" s="162" t="s">
        <v>435</v>
      </c>
      <c r="F238" s="262" t="s">
        <v>436</v>
      </c>
      <c r="G238" s="262"/>
      <c r="H238" s="262"/>
      <c r="I238" s="262"/>
      <c r="J238" s="163" t="s">
        <v>243</v>
      </c>
      <c r="K238" s="164">
        <v>245.661</v>
      </c>
      <c r="L238" s="263">
        <v>0</v>
      </c>
      <c r="M238" s="263"/>
      <c r="N238" s="264">
        <f t="shared" si="35"/>
        <v>0</v>
      </c>
      <c r="O238" s="264"/>
      <c r="P238" s="264"/>
      <c r="Q238" s="264"/>
      <c r="R238" s="135"/>
      <c r="T238" s="165" t="s">
        <v>5</v>
      </c>
      <c r="U238" s="44" t="s">
        <v>40</v>
      </c>
      <c r="V238" s="36"/>
      <c r="W238" s="166">
        <f t="shared" si="36"/>
        <v>0</v>
      </c>
      <c r="X238" s="166">
        <v>2.6800000000000001E-3</v>
      </c>
      <c r="Y238" s="166">
        <f t="shared" si="37"/>
        <v>0.65837148000000001</v>
      </c>
      <c r="Z238" s="166">
        <v>0</v>
      </c>
      <c r="AA238" s="167">
        <f t="shared" si="38"/>
        <v>0</v>
      </c>
      <c r="AR238" s="20" t="s">
        <v>171</v>
      </c>
      <c r="AT238" s="20" t="s">
        <v>167</v>
      </c>
      <c r="AU238" s="20" t="s">
        <v>80</v>
      </c>
      <c r="AY238" s="20" t="s">
        <v>165</v>
      </c>
      <c r="BE238" s="106">
        <f t="shared" si="39"/>
        <v>0</v>
      </c>
      <c r="BF238" s="106">
        <f t="shared" si="40"/>
        <v>0</v>
      </c>
      <c r="BG238" s="106">
        <f t="shared" si="41"/>
        <v>0</v>
      </c>
      <c r="BH238" s="106">
        <f t="shared" si="42"/>
        <v>0</v>
      </c>
      <c r="BI238" s="106">
        <f t="shared" si="43"/>
        <v>0</v>
      </c>
      <c r="BJ238" s="20" t="s">
        <v>80</v>
      </c>
      <c r="BK238" s="106">
        <f t="shared" si="44"/>
        <v>0</v>
      </c>
      <c r="BL238" s="20" t="s">
        <v>171</v>
      </c>
      <c r="BM238" s="20" t="s">
        <v>437</v>
      </c>
    </row>
    <row r="239" spans="2:65" s="1" customFormat="1" ht="25.5" customHeight="1">
      <c r="B239" s="132"/>
      <c r="C239" s="161" t="s">
        <v>438</v>
      </c>
      <c r="D239" s="161" t="s">
        <v>167</v>
      </c>
      <c r="E239" s="162" t="s">
        <v>439</v>
      </c>
      <c r="F239" s="262" t="s">
        <v>440</v>
      </c>
      <c r="G239" s="262"/>
      <c r="H239" s="262"/>
      <c r="I239" s="262"/>
      <c r="J239" s="163" t="s">
        <v>243</v>
      </c>
      <c r="K239" s="164">
        <v>52.41</v>
      </c>
      <c r="L239" s="263">
        <v>0</v>
      </c>
      <c r="M239" s="263"/>
      <c r="N239" s="264">
        <f t="shared" si="35"/>
        <v>0</v>
      </c>
      <c r="O239" s="264"/>
      <c r="P239" s="264"/>
      <c r="Q239" s="264"/>
      <c r="R239" s="135"/>
      <c r="T239" s="165" t="s">
        <v>5</v>
      </c>
      <c r="U239" s="44" t="s">
        <v>40</v>
      </c>
      <c r="V239" s="36"/>
      <c r="W239" s="166">
        <f t="shared" si="36"/>
        <v>0</v>
      </c>
      <c r="X239" s="166">
        <v>0</v>
      </c>
      <c r="Y239" s="166">
        <f t="shared" si="37"/>
        <v>0</v>
      </c>
      <c r="Z239" s="166">
        <v>0</v>
      </c>
      <c r="AA239" s="167">
        <f t="shared" si="38"/>
        <v>0</v>
      </c>
      <c r="AR239" s="20" t="s">
        <v>171</v>
      </c>
      <c r="AT239" s="20" t="s">
        <v>167</v>
      </c>
      <c r="AU239" s="20" t="s">
        <v>80</v>
      </c>
      <c r="AY239" s="20" t="s">
        <v>165</v>
      </c>
      <c r="BE239" s="106">
        <f t="shared" si="39"/>
        <v>0</v>
      </c>
      <c r="BF239" s="106">
        <f t="shared" si="40"/>
        <v>0</v>
      </c>
      <c r="BG239" s="106">
        <f t="shared" si="41"/>
        <v>0</v>
      </c>
      <c r="BH239" s="106">
        <f t="shared" si="42"/>
        <v>0</v>
      </c>
      <c r="BI239" s="106">
        <f t="shared" si="43"/>
        <v>0</v>
      </c>
      <c r="BJ239" s="20" t="s">
        <v>80</v>
      </c>
      <c r="BK239" s="106">
        <f t="shared" si="44"/>
        <v>0</v>
      </c>
      <c r="BL239" s="20" t="s">
        <v>171</v>
      </c>
      <c r="BM239" s="20" t="s">
        <v>441</v>
      </c>
    </row>
    <row r="240" spans="2:65" s="1" customFormat="1" ht="25.5" customHeight="1">
      <c r="B240" s="132"/>
      <c r="C240" s="161" t="s">
        <v>442</v>
      </c>
      <c r="D240" s="161" t="s">
        <v>167</v>
      </c>
      <c r="E240" s="162" t="s">
        <v>443</v>
      </c>
      <c r="F240" s="262" t="s">
        <v>444</v>
      </c>
      <c r="G240" s="262"/>
      <c r="H240" s="262"/>
      <c r="I240" s="262"/>
      <c r="J240" s="163" t="s">
        <v>243</v>
      </c>
      <c r="K240" s="164">
        <v>193.68899999999999</v>
      </c>
      <c r="L240" s="263">
        <v>0</v>
      </c>
      <c r="M240" s="263"/>
      <c r="N240" s="264">
        <f t="shared" si="35"/>
        <v>0</v>
      </c>
      <c r="O240" s="264"/>
      <c r="P240" s="264"/>
      <c r="Q240" s="264"/>
      <c r="R240" s="135"/>
      <c r="T240" s="165" t="s">
        <v>5</v>
      </c>
      <c r="U240" s="44" t="s">
        <v>40</v>
      </c>
      <c r="V240" s="36"/>
      <c r="W240" s="166">
        <f t="shared" si="36"/>
        <v>0</v>
      </c>
      <c r="X240" s="166">
        <v>3.5950000000000003E-2</v>
      </c>
      <c r="Y240" s="166">
        <f t="shared" si="37"/>
        <v>6.96311955</v>
      </c>
      <c r="Z240" s="166">
        <v>0</v>
      </c>
      <c r="AA240" s="167">
        <f t="shared" si="38"/>
        <v>0</v>
      </c>
      <c r="AR240" s="20" t="s">
        <v>171</v>
      </c>
      <c r="AT240" s="20" t="s">
        <v>167</v>
      </c>
      <c r="AU240" s="20" t="s">
        <v>80</v>
      </c>
      <c r="AY240" s="20" t="s">
        <v>165</v>
      </c>
      <c r="BE240" s="106">
        <f t="shared" si="39"/>
        <v>0</v>
      </c>
      <c r="BF240" s="106">
        <f t="shared" si="40"/>
        <v>0</v>
      </c>
      <c r="BG240" s="106">
        <f t="shared" si="41"/>
        <v>0</v>
      </c>
      <c r="BH240" s="106">
        <f t="shared" si="42"/>
        <v>0</v>
      </c>
      <c r="BI240" s="106">
        <f t="shared" si="43"/>
        <v>0</v>
      </c>
      <c r="BJ240" s="20" t="s">
        <v>80</v>
      </c>
      <c r="BK240" s="106">
        <f t="shared" si="44"/>
        <v>0</v>
      </c>
      <c r="BL240" s="20" t="s">
        <v>171</v>
      </c>
      <c r="BM240" s="20" t="s">
        <v>445</v>
      </c>
    </row>
    <row r="241" spans="2:65" s="1" customFormat="1" ht="25.5" customHeight="1">
      <c r="B241" s="132"/>
      <c r="C241" s="161" t="s">
        <v>363</v>
      </c>
      <c r="D241" s="161" t="s">
        <v>167</v>
      </c>
      <c r="E241" s="162" t="s">
        <v>446</v>
      </c>
      <c r="F241" s="262" t="s">
        <v>447</v>
      </c>
      <c r="G241" s="262"/>
      <c r="H241" s="262"/>
      <c r="I241" s="262"/>
      <c r="J241" s="163" t="s">
        <v>243</v>
      </c>
      <c r="K241" s="164">
        <v>18.239999999999998</v>
      </c>
      <c r="L241" s="263">
        <v>0</v>
      </c>
      <c r="M241" s="263"/>
      <c r="N241" s="264">
        <f t="shared" si="35"/>
        <v>0</v>
      </c>
      <c r="O241" s="264"/>
      <c r="P241" s="264"/>
      <c r="Q241" s="264"/>
      <c r="R241" s="135"/>
      <c r="T241" s="165" t="s">
        <v>5</v>
      </c>
      <c r="U241" s="44" t="s">
        <v>40</v>
      </c>
      <c r="V241" s="36"/>
      <c r="W241" s="166">
        <f t="shared" si="36"/>
        <v>0</v>
      </c>
      <c r="X241" s="166">
        <v>0</v>
      </c>
      <c r="Y241" s="166">
        <f t="shared" si="37"/>
        <v>0</v>
      </c>
      <c r="Z241" s="166">
        <v>0</v>
      </c>
      <c r="AA241" s="167">
        <f t="shared" si="38"/>
        <v>0</v>
      </c>
      <c r="AR241" s="20" t="s">
        <v>171</v>
      </c>
      <c r="AT241" s="20" t="s">
        <v>167</v>
      </c>
      <c r="AU241" s="20" t="s">
        <v>80</v>
      </c>
      <c r="AY241" s="20" t="s">
        <v>165</v>
      </c>
      <c r="BE241" s="106">
        <f t="shared" si="39"/>
        <v>0</v>
      </c>
      <c r="BF241" s="106">
        <f t="shared" si="40"/>
        <v>0</v>
      </c>
      <c r="BG241" s="106">
        <f t="shared" si="41"/>
        <v>0</v>
      </c>
      <c r="BH241" s="106">
        <f t="shared" si="42"/>
        <v>0</v>
      </c>
      <c r="BI241" s="106">
        <f t="shared" si="43"/>
        <v>0</v>
      </c>
      <c r="BJ241" s="20" t="s">
        <v>80</v>
      </c>
      <c r="BK241" s="106">
        <f t="shared" si="44"/>
        <v>0</v>
      </c>
      <c r="BL241" s="20" t="s">
        <v>171</v>
      </c>
      <c r="BM241" s="20" t="s">
        <v>448</v>
      </c>
    </row>
    <row r="242" spans="2:65" s="1" customFormat="1" ht="38.25" customHeight="1">
      <c r="B242" s="132"/>
      <c r="C242" s="161" t="s">
        <v>449</v>
      </c>
      <c r="D242" s="161" t="s">
        <v>167</v>
      </c>
      <c r="E242" s="162" t="s">
        <v>450</v>
      </c>
      <c r="F242" s="262" t="s">
        <v>451</v>
      </c>
      <c r="G242" s="262"/>
      <c r="H242" s="262"/>
      <c r="I242" s="262"/>
      <c r="J242" s="163" t="s">
        <v>170</v>
      </c>
      <c r="K242" s="164">
        <v>14.157</v>
      </c>
      <c r="L242" s="263">
        <v>0</v>
      </c>
      <c r="M242" s="263"/>
      <c r="N242" s="264">
        <f t="shared" si="35"/>
        <v>0</v>
      </c>
      <c r="O242" s="264"/>
      <c r="P242" s="264"/>
      <c r="Q242" s="264"/>
      <c r="R242" s="135"/>
      <c r="T242" s="165" t="s">
        <v>5</v>
      </c>
      <c r="U242" s="44" t="s">
        <v>40</v>
      </c>
      <c r="V242" s="36"/>
      <c r="W242" s="166">
        <f t="shared" si="36"/>
        <v>0</v>
      </c>
      <c r="X242" s="166">
        <v>0</v>
      </c>
      <c r="Y242" s="166">
        <f t="shared" si="37"/>
        <v>0</v>
      </c>
      <c r="Z242" s="166">
        <v>0</v>
      </c>
      <c r="AA242" s="167">
        <f t="shared" si="38"/>
        <v>0</v>
      </c>
      <c r="AR242" s="20" t="s">
        <v>171</v>
      </c>
      <c r="AT242" s="20" t="s">
        <v>167</v>
      </c>
      <c r="AU242" s="20" t="s">
        <v>80</v>
      </c>
      <c r="AY242" s="20" t="s">
        <v>165</v>
      </c>
      <c r="BE242" s="106">
        <f t="shared" si="39"/>
        <v>0</v>
      </c>
      <c r="BF242" s="106">
        <f t="shared" si="40"/>
        <v>0</v>
      </c>
      <c r="BG242" s="106">
        <f t="shared" si="41"/>
        <v>0</v>
      </c>
      <c r="BH242" s="106">
        <f t="shared" si="42"/>
        <v>0</v>
      </c>
      <c r="BI242" s="106">
        <f t="shared" si="43"/>
        <v>0</v>
      </c>
      <c r="BJ242" s="20" t="s">
        <v>80</v>
      </c>
      <c r="BK242" s="106">
        <f t="shared" si="44"/>
        <v>0</v>
      </c>
      <c r="BL242" s="20" t="s">
        <v>171</v>
      </c>
      <c r="BM242" s="20" t="s">
        <v>452</v>
      </c>
    </row>
    <row r="243" spans="2:65" s="1" customFormat="1" ht="16.5" customHeight="1">
      <c r="B243" s="132"/>
      <c r="C243" s="161" t="s">
        <v>378</v>
      </c>
      <c r="D243" s="161" t="s">
        <v>167</v>
      </c>
      <c r="E243" s="162" t="s">
        <v>453</v>
      </c>
      <c r="F243" s="262" t="s">
        <v>454</v>
      </c>
      <c r="G243" s="262"/>
      <c r="H243" s="262"/>
      <c r="I243" s="262"/>
      <c r="J243" s="163" t="s">
        <v>243</v>
      </c>
      <c r="K243" s="164">
        <v>287.60000000000002</v>
      </c>
      <c r="L243" s="263">
        <v>0</v>
      </c>
      <c r="M243" s="263"/>
      <c r="N243" s="264">
        <f t="shared" si="35"/>
        <v>0</v>
      </c>
      <c r="O243" s="264"/>
      <c r="P243" s="264"/>
      <c r="Q243" s="264"/>
      <c r="R243" s="135"/>
      <c r="T243" s="165" t="s">
        <v>5</v>
      </c>
      <c r="U243" s="44" t="s">
        <v>40</v>
      </c>
      <c r="V243" s="36"/>
      <c r="W243" s="166">
        <f t="shared" si="36"/>
        <v>0</v>
      </c>
      <c r="X243" s="166">
        <v>0</v>
      </c>
      <c r="Y243" s="166">
        <f t="shared" si="37"/>
        <v>0</v>
      </c>
      <c r="Z243" s="166">
        <v>0</v>
      </c>
      <c r="AA243" s="167">
        <f t="shared" si="38"/>
        <v>0</v>
      </c>
      <c r="AR243" s="20" t="s">
        <v>171</v>
      </c>
      <c r="AT243" s="20" t="s">
        <v>167</v>
      </c>
      <c r="AU243" s="20" t="s">
        <v>80</v>
      </c>
      <c r="AY243" s="20" t="s">
        <v>165</v>
      </c>
      <c r="BE243" s="106">
        <f t="shared" si="39"/>
        <v>0</v>
      </c>
      <c r="BF243" s="106">
        <f t="shared" si="40"/>
        <v>0</v>
      </c>
      <c r="BG243" s="106">
        <f t="shared" si="41"/>
        <v>0</v>
      </c>
      <c r="BH243" s="106">
        <f t="shared" si="42"/>
        <v>0</v>
      </c>
      <c r="BI243" s="106">
        <f t="shared" si="43"/>
        <v>0</v>
      </c>
      <c r="BJ243" s="20" t="s">
        <v>80</v>
      </c>
      <c r="BK243" s="106">
        <f t="shared" si="44"/>
        <v>0</v>
      </c>
      <c r="BL243" s="20" t="s">
        <v>171</v>
      </c>
      <c r="BM243" s="20" t="s">
        <v>455</v>
      </c>
    </row>
    <row r="244" spans="2:65" s="9" customFormat="1" ht="29.85" customHeight="1">
      <c r="B244" s="150"/>
      <c r="C244" s="151"/>
      <c r="D244" s="160" t="s">
        <v>113</v>
      </c>
      <c r="E244" s="160"/>
      <c r="F244" s="160"/>
      <c r="G244" s="160"/>
      <c r="H244" s="160"/>
      <c r="I244" s="160"/>
      <c r="J244" s="160"/>
      <c r="K244" s="160"/>
      <c r="L244" s="160"/>
      <c r="M244" s="160"/>
      <c r="N244" s="276">
        <f>BK244</f>
        <v>0</v>
      </c>
      <c r="O244" s="277"/>
      <c r="P244" s="277"/>
      <c r="Q244" s="277"/>
      <c r="R244" s="153"/>
      <c r="T244" s="154"/>
      <c r="U244" s="151"/>
      <c r="V244" s="151"/>
      <c r="W244" s="155">
        <f>SUM(W245:W289)</f>
        <v>0</v>
      </c>
      <c r="X244" s="151"/>
      <c r="Y244" s="155">
        <f>SUM(Y245:Y289)</f>
        <v>0</v>
      </c>
      <c r="Z244" s="151"/>
      <c r="AA244" s="156">
        <f>SUM(AA245:AA289)</f>
        <v>0</v>
      </c>
      <c r="AR244" s="157" t="s">
        <v>78</v>
      </c>
      <c r="AT244" s="158" t="s">
        <v>72</v>
      </c>
      <c r="AU244" s="158" t="s">
        <v>78</v>
      </c>
      <c r="AY244" s="157" t="s">
        <v>165</v>
      </c>
      <c r="BK244" s="159">
        <f>SUM(BK245:BK289)</f>
        <v>0</v>
      </c>
    </row>
    <row r="245" spans="2:65" s="1" customFormat="1" ht="16.5" customHeight="1">
      <c r="B245" s="132"/>
      <c r="C245" s="161" t="s">
        <v>456</v>
      </c>
      <c r="D245" s="161" t="s">
        <v>167</v>
      </c>
      <c r="E245" s="162" t="s">
        <v>457</v>
      </c>
      <c r="F245" s="262" t="s">
        <v>458</v>
      </c>
      <c r="G245" s="262"/>
      <c r="H245" s="262"/>
      <c r="I245" s="262"/>
      <c r="J245" s="163" t="s">
        <v>304</v>
      </c>
      <c r="K245" s="164">
        <v>2</v>
      </c>
      <c r="L245" s="263">
        <v>0</v>
      </c>
      <c r="M245" s="263"/>
      <c r="N245" s="264">
        <f t="shared" ref="N245:N289" si="45">ROUND(L245*K245,2)</f>
        <v>0</v>
      </c>
      <c r="O245" s="264"/>
      <c r="P245" s="264"/>
      <c r="Q245" s="264"/>
      <c r="R245" s="135"/>
      <c r="T245" s="165" t="s">
        <v>5</v>
      </c>
      <c r="U245" s="44" t="s">
        <v>40</v>
      </c>
      <c r="V245" s="36"/>
      <c r="W245" s="166">
        <f t="shared" ref="W245:W289" si="46">V245*K245</f>
        <v>0</v>
      </c>
      <c r="X245" s="166">
        <v>0</v>
      </c>
      <c r="Y245" s="166">
        <f t="shared" ref="Y245:Y289" si="47">X245*K245</f>
        <v>0</v>
      </c>
      <c r="Z245" s="166">
        <v>0</v>
      </c>
      <c r="AA245" s="167">
        <f t="shared" ref="AA245:AA289" si="48">Z245*K245</f>
        <v>0</v>
      </c>
      <c r="AR245" s="20" t="s">
        <v>171</v>
      </c>
      <c r="AT245" s="20" t="s">
        <v>167</v>
      </c>
      <c r="AU245" s="20" t="s">
        <v>80</v>
      </c>
      <c r="AY245" s="20" t="s">
        <v>165</v>
      </c>
      <c r="BE245" s="106">
        <f t="shared" ref="BE245:BE289" si="49">IF(U245="základná",N245,0)</f>
        <v>0</v>
      </c>
      <c r="BF245" s="106">
        <f t="shared" ref="BF245:BF289" si="50">IF(U245="znížená",N245,0)</f>
        <v>0</v>
      </c>
      <c r="BG245" s="106">
        <f t="shared" ref="BG245:BG289" si="51">IF(U245="zákl. prenesená",N245,0)</f>
        <v>0</v>
      </c>
      <c r="BH245" s="106">
        <f t="shared" ref="BH245:BH289" si="52">IF(U245="zníž. prenesená",N245,0)</f>
        <v>0</v>
      </c>
      <c r="BI245" s="106">
        <f t="shared" ref="BI245:BI289" si="53">IF(U245="nulová",N245,0)</f>
        <v>0</v>
      </c>
      <c r="BJ245" s="20" t="s">
        <v>80</v>
      </c>
      <c r="BK245" s="106">
        <f t="shared" ref="BK245:BK289" si="54">ROUND(L245*K245,2)</f>
        <v>0</v>
      </c>
      <c r="BL245" s="20" t="s">
        <v>171</v>
      </c>
      <c r="BM245" s="20" t="s">
        <v>459</v>
      </c>
    </row>
    <row r="246" spans="2:65" s="1" customFormat="1" ht="25.5" customHeight="1">
      <c r="B246" s="132"/>
      <c r="C246" s="161" t="s">
        <v>460</v>
      </c>
      <c r="D246" s="161" t="s">
        <v>167</v>
      </c>
      <c r="E246" s="162" t="s">
        <v>461</v>
      </c>
      <c r="F246" s="262" t="s">
        <v>462</v>
      </c>
      <c r="G246" s="262"/>
      <c r="H246" s="262"/>
      <c r="I246" s="262"/>
      <c r="J246" s="163" t="s">
        <v>304</v>
      </c>
      <c r="K246" s="164">
        <v>6</v>
      </c>
      <c r="L246" s="263">
        <v>0</v>
      </c>
      <c r="M246" s="263"/>
      <c r="N246" s="264">
        <f t="shared" si="45"/>
        <v>0</v>
      </c>
      <c r="O246" s="264"/>
      <c r="P246" s="264"/>
      <c r="Q246" s="264"/>
      <c r="R246" s="135"/>
      <c r="T246" s="165" t="s">
        <v>5</v>
      </c>
      <c r="U246" s="44" t="s">
        <v>40</v>
      </c>
      <c r="V246" s="36"/>
      <c r="W246" s="166">
        <f t="shared" si="46"/>
        <v>0</v>
      </c>
      <c r="X246" s="166">
        <v>0</v>
      </c>
      <c r="Y246" s="166">
        <f t="shared" si="47"/>
        <v>0</v>
      </c>
      <c r="Z246" s="166">
        <v>0</v>
      </c>
      <c r="AA246" s="167">
        <f t="shared" si="48"/>
        <v>0</v>
      </c>
      <c r="AR246" s="20" t="s">
        <v>171</v>
      </c>
      <c r="AT246" s="20" t="s">
        <v>167</v>
      </c>
      <c r="AU246" s="20" t="s">
        <v>80</v>
      </c>
      <c r="AY246" s="20" t="s">
        <v>165</v>
      </c>
      <c r="BE246" s="106">
        <f t="shared" si="49"/>
        <v>0</v>
      </c>
      <c r="BF246" s="106">
        <f t="shared" si="50"/>
        <v>0</v>
      </c>
      <c r="BG246" s="106">
        <f t="shared" si="51"/>
        <v>0</v>
      </c>
      <c r="BH246" s="106">
        <f t="shared" si="52"/>
        <v>0</v>
      </c>
      <c r="BI246" s="106">
        <f t="shared" si="53"/>
        <v>0</v>
      </c>
      <c r="BJ246" s="20" t="s">
        <v>80</v>
      </c>
      <c r="BK246" s="106">
        <f t="shared" si="54"/>
        <v>0</v>
      </c>
      <c r="BL246" s="20" t="s">
        <v>171</v>
      </c>
      <c r="BM246" s="20" t="s">
        <v>463</v>
      </c>
    </row>
    <row r="247" spans="2:65" s="1" customFormat="1" ht="25.5" customHeight="1">
      <c r="B247" s="132"/>
      <c r="C247" s="184" t="s">
        <v>464</v>
      </c>
      <c r="D247" s="184" t="s">
        <v>235</v>
      </c>
      <c r="E247" s="185" t="s">
        <v>465</v>
      </c>
      <c r="F247" s="271" t="s">
        <v>466</v>
      </c>
      <c r="G247" s="271"/>
      <c r="H247" s="271"/>
      <c r="I247" s="271"/>
      <c r="J247" s="186" t="s">
        <v>304</v>
      </c>
      <c r="K247" s="187">
        <v>2</v>
      </c>
      <c r="L247" s="272">
        <v>0</v>
      </c>
      <c r="M247" s="272"/>
      <c r="N247" s="273">
        <f t="shared" si="45"/>
        <v>0</v>
      </c>
      <c r="O247" s="264"/>
      <c r="P247" s="264"/>
      <c r="Q247" s="264"/>
      <c r="R247" s="135"/>
      <c r="T247" s="165" t="s">
        <v>5</v>
      </c>
      <c r="U247" s="44" t="s">
        <v>40</v>
      </c>
      <c r="V247" s="36"/>
      <c r="W247" s="166">
        <f t="shared" si="46"/>
        <v>0</v>
      </c>
      <c r="X247" s="166">
        <v>0</v>
      </c>
      <c r="Y247" s="166">
        <f t="shared" si="47"/>
        <v>0</v>
      </c>
      <c r="Z247" s="166">
        <v>0</v>
      </c>
      <c r="AA247" s="167">
        <f t="shared" si="48"/>
        <v>0</v>
      </c>
      <c r="AR247" s="20" t="s">
        <v>191</v>
      </c>
      <c r="AT247" s="20" t="s">
        <v>235</v>
      </c>
      <c r="AU247" s="20" t="s">
        <v>80</v>
      </c>
      <c r="AY247" s="20" t="s">
        <v>165</v>
      </c>
      <c r="BE247" s="106">
        <f t="shared" si="49"/>
        <v>0</v>
      </c>
      <c r="BF247" s="106">
        <f t="shared" si="50"/>
        <v>0</v>
      </c>
      <c r="BG247" s="106">
        <f t="shared" si="51"/>
        <v>0</v>
      </c>
      <c r="BH247" s="106">
        <f t="shared" si="52"/>
        <v>0</v>
      </c>
      <c r="BI247" s="106">
        <f t="shared" si="53"/>
        <v>0</v>
      </c>
      <c r="BJ247" s="20" t="s">
        <v>80</v>
      </c>
      <c r="BK247" s="106">
        <f t="shared" si="54"/>
        <v>0</v>
      </c>
      <c r="BL247" s="20" t="s">
        <v>171</v>
      </c>
      <c r="BM247" s="20" t="s">
        <v>467</v>
      </c>
    </row>
    <row r="248" spans="2:65" s="1" customFormat="1" ht="25.5" customHeight="1">
      <c r="B248" s="132"/>
      <c r="C248" s="184" t="s">
        <v>468</v>
      </c>
      <c r="D248" s="184" t="s">
        <v>235</v>
      </c>
      <c r="E248" s="185" t="s">
        <v>469</v>
      </c>
      <c r="F248" s="271" t="s">
        <v>470</v>
      </c>
      <c r="G248" s="271"/>
      <c r="H248" s="271"/>
      <c r="I248" s="271"/>
      <c r="J248" s="186" t="s">
        <v>304</v>
      </c>
      <c r="K248" s="187">
        <v>2</v>
      </c>
      <c r="L248" s="272">
        <v>0</v>
      </c>
      <c r="M248" s="272"/>
      <c r="N248" s="273">
        <f t="shared" si="45"/>
        <v>0</v>
      </c>
      <c r="O248" s="264"/>
      <c r="P248" s="264"/>
      <c r="Q248" s="264"/>
      <c r="R248" s="135"/>
      <c r="T248" s="165" t="s">
        <v>5</v>
      </c>
      <c r="U248" s="44" t="s">
        <v>40</v>
      </c>
      <c r="V248" s="36"/>
      <c r="W248" s="166">
        <f t="shared" si="46"/>
        <v>0</v>
      </c>
      <c r="X248" s="166">
        <v>0</v>
      </c>
      <c r="Y248" s="166">
        <f t="shared" si="47"/>
        <v>0</v>
      </c>
      <c r="Z248" s="166">
        <v>0</v>
      </c>
      <c r="AA248" s="167">
        <f t="shared" si="48"/>
        <v>0</v>
      </c>
      <c r="AR248" s="20" t="s">
        <v>191</v>
      </c>
      <c r="AT248" s="20" t="s">
        <v>235</v>
      </c>
      <c r="AU248" s="20" t="s">
        <v>80</v>
      </c>
      <c r="AY248" s="20" t="s">
        <v>165</v>
      </c>
      <c r="BE248" s="106">
        <f t="shared" si="49"/>
        <v>0</v>
      </c>
      <c r="BF248" s="106">
        <f t="shared" si="50"/>
        <v>0</v>
      </c>
      <c r="BG248" s="106">
        <f t="shared" si="51"/>
        <v>0</v>
      </c>
      <c r="BH248" s="106">
        <f t="shared" si="52"/>
        <v>0</v>
      </c>
      <c r="BI248" s="106">
        <f t="shared" si="53"/>
        <v>0</v>
      </c>
      <c r="BJ248" s="20" t="s">
        <v>80</v>
      </c>
      <c r="BK248" s="106">
        <f t="shared" si="54"/>
        <v>0</v>
      </c>
      <c r="BL248" s="20" t="s">
        <v>171</v>
      </c>
      <c r="BM248" s="20" t="s">
        <v>471</v>
      </c>
    </row>
    <row r="249" spans="2:65" s="1" customFormat="1" ht="38.25" customHeight="1">
      <c r="B249" s="132"/>
      <c r="C249" s="184" t="s">
        <v>472</v>
      </c>
      <c r="D249" s="184" t="s">
        <v>235</v>
      </c>
      <c r="E249" s="185" t="s">
        <v>473</v>
      </c>
      <c r="F249" s="271" t="s">
        <v>474</v>
      </c>
      <c r="G249" s="271"/>
      <c r="H249" s="271"/>
      <c r="I249" s="271"/>
      <c r="J249" s="186" t="s">
        <v>304</v>
      </c>
      <c r="K249" s="187">
        <v>2</v>
      </c>
      <c r="L249" s="272">
        <v>0</v>
      </c>
      <c r="M249" s="272"/>
      <c r="N249" s="273">
        <f t="shared" si="45"/>
        <v>0</v>
      </c>
      <c r="O249" s="264"/>
      <c r="P249" s="264"/>
      <c r="Q249" s="264"/>
      <c r="R249" s="135"/>
      <c r="T249" s="165" t="s">
        <v>5</v>
      </c>
      <c r="U249" s="44" t="s">
        <v>40</v>
      </c>
      <c r="V249" s="36"/>
      <c r="W249" s="166">
        <f t="shared" si="46"/>
        <v>0</v>
      </c>
      <c r="X249" s="166">
        <v>0</v>
      </c>
      <c r="Y249" s="166">
        <f t="shared" si="47"/>
        <v>0</v>
      </c>
      <c r="Z249" s="166">
        <v>0</v>
      </c>
      <c r="AA249" s="167">
        <f t="shared" si="48"/>
        <v>0</v>
      </c>
      <c r="AR249" s="20" t="s">
        <v>191</v>
      </c>
      <c r="AT249" s="20" t="s">
        <v>235</v>
      </c>
      <c r="AU249" s="20" t="s">
        <v>80</v>
      </c>
      <c r="AY249" s="20" t="s">
        <v>165</v>
      </c>
      <c r="BE249" s="106">
        <f t="shared" si="49"/>
        <v>0</v>
      </c>
      <c r="BF249" s="106">
        <f t="shared" si="50"/>
        <v>0</v>
      </c>
      <c r="BG249" s="106">
        <f t="shared" si="51"/>
        <v>0</v>
      </c>
      <c r="BH249" s="106">
        <f t="shared" si="52"/>
        <v>0</v>
      </c>
      <c r="BI249" s="106">
        <f t="shared" si="53"/>
        <v>0</v>
      </c>
      <c r="BJ249" s="20" t="s">
        <v>80</v>
      </c>
      <c r="BK249" s="106">
        <f t="shared" si="54"/>
        <v>0</v>
      </c>
      <c r="BL249" s="20" t="s">
        <v>171</v>
      </c>
      <c r="BM249" s="20" t="s">
        <v>475</v>
      </c>
    </row>
    <row r="250" spans="2:65" s="1" customFormat="1" ht="16.5" customHeight="1">
      <c r="B250" s="132"/>
      <c r="C250" s="161" t="s">
        <v>476</v>
      </c>
      <c r="D250" s="161" t="s">
        <v>167</v>
      </c>
      <c r="E250" s="162" t="s">
        <v>477</v>
      </c>
      <c r="F250" s="262" t="s">
        <v>478</v>
      </c>
      <c r="G250" s="262"/>
      <c r="H250" s="262"/>
      <c r="I250" s="262"/>
      <c r="J250" s="163" t="s">
        <v>304</v>
      </c>
      <c r="K250" s="164">
        <v>18</v>
      </c>
      <c r="L250" s="263">
        <v>0</v>
      </c>
      <c r="M250" s="263"/>
      <c r="N250" s="264">
        <f t="shared" si="45"/>
        <v>0</v>
      </c>
      <c r="O250" s="264"/>
      <c r="P250" s="264"/>
      <c r="Q250" s="264"/>
      <c r="R250" s="135"/>
      <c r="T250" s="165" t="s">
        <v>5</v>
      </c>
      <c r="U250" s="44" t="s">
        <v>40</v>
      </c>
      <c r="V250" s="36"/>
      <c r="W250" s="166">
        <f t="shared" si="46"/>
        <v>0</v>
      </c>
      <c r="X250" s="166">
        <v>0</v>
      </c>
      <c r="Y250" s="166">
        <f t="shared" si="47"/>
        <v>0</v>
      </c>
      <c r="Z250" s="166">
        <v>0</v>
      </c>
      <c r="AA250" s="167">
        <f t="shared" si="48"/>
        <v>0</v>
      </c>
      <c r="AR250" s="20" t="s">
        <v>171</v>
      </c>
      <c r="AT250" s="20" t="s">
        <v>167</v>
      </c>
      <c r="AU250" s="20" t="s">
        <v>80</v>
      </c>
      <c r="AY250" s="20" t="s">
        <v>165</v>
      </c>
      <c r="BE250" s="106">
        <f t="shared" si="49"/>
        <v>0</v>
      </c>
      <c r="BF250" s="106">
        <f t="shared" si="50"/>
        <v>0</v>
      </c>
      <c r="BG250" s="106">
        <f t="shared" si="51"/>
        <v>0</v>
      </c>
      <c r="BH250" s="106">
        <f t="shared" si="52"/>
        <v>0</v>
      </c>
      <c r="BI250" s="106">
        <f t="shared" si="53"/>
        <v>0</v>
      </c>
      <c r="BJ250" s="20" t="s">
        <v>80</v>
      </c>
      <c r="BK250" s="106">
        <f t="shared" si="54"/>
        <v>0</v>
      </c>
      <c r="BL250" s="20" t="s">
        <v>171</v>
      </c>
      <c r="BM250" s="20" t="s">
        <v>479</v>
      </c>
    </row>
    <row r="251" spans="2:65" s="1" customFormat="1" ht="25.5" customHeight="1">
      <c r="B251" s="132"/>
      <c r="C251" s="184" t="s">
        <v>480</v>
      </c>
      <c r="D251" s="184" t="s">
        <v>235</v>
      </c>
      <c r="E251" s="185" t="s">
        <v>481</v>
      </c>
      <c r="F251" s="271" t="s">
        <v>482</v>
      </c>
      <c r="G251" s="271"/>
      <c r="H251" s="271"/>
      <c r="I251" s="271"/>
      <c r="J251" s="186" t="s">
        <v>304</v>
      </c>
      <c r="K251" s="187">
        <v>18</v>
      </c>
      <c r="L251" s="272">
        <v>0</v>
      </c>
      <c r="M251" s="272"/>
      <c r="N251" s="273">
        <f t="shared" si="45"/>
        <v>0</v>
      </c>
      <c r="O251" s="264"/>
      <c r="P251" s="264"/>
      <c r="Q251" s="264"/>
      <c r="R251" s="135"/>
      <c r="T251" s="165" t="s">
        <v>5</v>
      </c>
      <c r="U251" s="44" t="s">
        <v>40</v>
      </c>
      <c r="V251" s="36"/>
      <c r="W251" s="166">
        <f t="shared" si="46"/>
        <v>0</v>
      </c>
      <c r="X251" s="166">
        <v>0</v>
      </c>
      <c r="Y251" s="166">
        <f t="shared" si="47"/>
        <v>0</v>
      </c>
      <c r="Z251" s="166">
        <v>0</v>
      </c>
      <c r="AA251" s="167">
        <f t="shared" si="48"/>
        <v>0</v>
      </c>
      <c r="AR251" s="20" t="s">
        <v>191</v>
      </c>
      <c r="AT251" s="20" t="s">
        <v>235</v>
      </c>
      <c r="AU251" s="20" t="s">
        <v>80</v>
      </c>
      <c r="AY251" s="20" t="s">
        <v>165</v>
      </c>
      <c r="BE251" s="106">
        <f t="shared" si="49"/>
        <v>0</v>
      </c>
      <c r="BF251" s="106">
        <f t="shared" si="50"/>
        <v>0</v>
      </c>
      <c r="BG251" s="106">
        <f t="shared" si="51"/>
        <v>0</v>
      </c>
      <c r="BH251" s="106">
        <f t="shared" si="52"/>
        <v>0</v>
      </c>
      <c r="BI251" s="106">
        <f t="shared" si="53"/>
        <v>0</v>
      </c>
      <c r="BJ251" s="20" t="s">
        <v>80</v>
      </c>
      <c r="BK251" s="106">
        <f t="shared" si="54"/>
        <v>0</v>
      </c>
      <c r="BL251" s="20" t="s">
        <v>171</v>
      </c>
      <c r="BM251" s="20" t="s">
        <v>483</v>
      </c>
    </row>
    <row r="252" spans="2:65" s="1" customFormat="1" ht="25.5" customHeight="1">
      <c r="B252" s="132"/>
      <c r="C252" s="161" t="s">
        <v>484</v>
      </c>
      <c r="D252" s="161" t="s">
        <v>167</v>
      </c>
      <c r="E252" s="162" t="s">
        <v>485</v>
      </c>
      <c r="F252" s="262" t="s">
        <v>486</v>
      </c>
      <c r="G252" s="262"/>
      <c r="H252" s="262"/>
      <c r="I252" s="262"/>
      <c r="J252" s="163" t="s">
        <v>487</v>
      </c>
      <c r="K252" s="164">
        <v>8</v>
      </c>
      <c r="L252" s="263">
        <v>0</v>
      </c>
      <c r="M252" s="263"/>
      <c r="N252" s="264">
        <f t="shared" si="45"/>
        <v>0</v>
      </c>
      <c r="O252" s="264"/>
      <c r="P252" s="264"/>
      <c r="Q252" s="264"/>
      <c r="R252" s="135"/>
      <c r="T252" s="165" t="s">
        <v>5</v>
      </c>
      <c r="U252" s="44" t="s">
        <v>40</v>
      </c>
      <c r="V252" s="36"/>
      <c r="W252" s="166">
        <f t="shared" si="46"/>
        <v>0</v>
      </c>
      <c r="X252" s="166">
        <v>0</v>
      </c>
      <c r="Y252" s="166">
        <f t="shared" si="47"/>
        <v>0</v>
      </c>
      <c r="Z252" s="166">
        <v>0</v>
      </c>
      <c r="AA252" s="167">
        <f t="shared" si="48"/>
        <v>0</v>
      </c>
      <c r="AR252" s="20" t="s">
        <v>171</v>
      </c>
      <c r="AT252" s="20" t="s">
        <v>167</v>
      </c>
      <c r="AU252" s="20" t="s">
        <v>80</v>
      </c>
      <c r="AY252" s="20" t="s">
        <v>165</v>
      </c>
      <c r="BE252" s="106">
        <f t="shared" si="49"/>
        <v>0</v>
      </c>
      <c r="BF252" s="106">
        <f t="shared" si="50"/>
        <v>0</v>
      </c>
      <c r="BG252" s="106">
        <f t="shared" si="51"/>
        <v>0</v>
      </c>
      <c r="BH252" s="106">
        <f t="shared" si="52"/>
        <v>0</v>
      </c>
      <c r="BI252" s="106">
        <f t="shared" si="53"/>
        <v>0</v>
      </c>
      <c r="BJ252" s="20" t="s">
        <v>80</v>
      </c>
      <c r="BK252" s="106">
        <f t="shared" si="54"/>
        <v>0</v>
      </c>
      <c r="BL252" s="20" t="s">
        <v>171</v>
      </c>
      <c r="BM252" s="20" t="s">
        <v>488</v>
      </c>
    </row>
    <row r="253" spans="2:65" s="1" customFormat="1" ht="25.5" customHeight="1">
      <c r="B253" s="132"/>
      <c r="C253" s="184" t="s">
        <v>489</v>
      </c>
      <c r="D253" s="184" t="s">
        <v>235</v>
      </c>
      <c r="E253" s="185" t="s">
        <v>490</v>
      </c>
      <c r="F253" s="271" t="s">
        <v>491</v>
      </c>
      <c r="G253" s="271"/>
      <c r="H253" s="271"/>
      <c r="I253" s="271"/>
      <c r="J253" s="186" t="s">
        <v>487</v>
      </c>
      <c r="K253" s="187">
        <v>8</v>
      </c>
      <c r="L253" s="272">
        <v>0</v>
      </c>
      <c r="M253" s="272"/>
      <c r="N253" s="273">
        <f t="shared" si="45"/>
        <v>0</v>
      </c>
      <c r="O253" s="264"/>
      <c r="P253" s="264"/>
      <c r="Q253" s="264"/>
      <c r="R253" s="135"/>
      <c r="T253" s="165" t="s">
        <v>5</v>
      </c>
      <c r="U253" s="44" t="s">
        <v>40</v>
      </c>
      <c r="V253" s="36"/>
      <c r="W253" s="166">
        <f t="shared" si="46"/>
        <v>0</v>
      </c>
      <c r="X253" s="166">
        <v>0</v>
      </c>
      <c r="Y253" s="166">
        <f t="shared" si="47"/>
        <v>0</v>
      </c>
      <c r="Z253" s="166">
        <v>0</v>
      </c>
      <c r="AA253" s="167">
        <f t="shared" si="48"/>
        <v>0</v>
      </c>
      <c r="AR253" s="20" t="s">
        <v>191</v>
      </c>
      <c r="AT253" s="20" t="s">
        <v>235</v>
      </c>
      <c r="AU253" s="20" t="s">
        <v>80</v>
      </c>
      <c r="AY253" s="20" t="s">
        <v>165</v>
      </c>
      <c r="BE253" s="106">
        <f t="shared" si="49"/>
        <v>0</v>
      </c>
      <c r="BF253" s="106">
        <f t="shared" si="50"/>
        <v>0</v>
      </c>
      <c r="BG253" s="106">
        <f t="shared" si="51"/>
        <v>0</v>
      </c>
      <c r="BH253" s="106">
        <f t="shared" si="52"/>
        <v>0</v>
      </c>
      <c r="BI253" s="106">
        <f t="shared" si="53"/>
        <v>0</v>
      </c>
      <c r="BJ253" s="20" t="s">
        <v>80</v>
      </c>
      <c r="BK253" s="106">
        <f t="shared" si="54"/>
        <v>0</v>
      </c>
      <c r="BL253" s="20" t="s">
        <v>171</v>
      </c>
      <c r="BM253" s="20" t="s">
        <v>492</v>
      </c>
    </row>
    <row r="254" spans="2:65" s="1" customFormat="1" ht="25.5" customHeight="1">
      <c r="B254" s="132"/>
      <c r="C254" s="161" t="s">
        <v>493</v>
      </c>
      <c r="D254" s="161" t="s">
        <v>167</v>
      </c>
      <c r="E254" s="162" t="s">
        <v>485</v>
      </c>
      <c r="F254" s="262" t="s">
        <v>486</v>
      </c>
      <c r="G254" s="262"/>
      <c r="H254" s="262"/>
      <c r="I254" s="262"/>
      <c r="J254" s="163" t="s">
        <v>487</v>
      </c>
      <c r="K254" s="164">
        <v>26</v>
      </c>
      <c r="L254" s="263">
        <v>0</v>
      </c>
      <c r="M254" s="263"/>
      <c r="N254" s="264">
        <f t="shared" si="45"/>
        <v>0</v>
      </c>
      <c r="O254" s="264"/>
      <c r="P254" s="264"/>
      <c r="Q254" s="264"/>
      <c r="R254" s="135"/>
      <c r="T254" s="165" t="s">
        <v>5</v>
      </c>
      <c r="U254" s="44" t="s">
        <v>40</v>
      </c>
      <c r="V254" s="36"/>
      <c r="W254" s="166">
        <f t="shared" si="46"/>
        <v>0</v>
      </c>
      <c r="X254" s="166">
        <v>0</v>
      </c>
      <c r="Y254" s="166">
        <f t="shared" si="47"/>
        <v>0</v>
      </c>
      <c r="Z254" s="166">
        <v>0</v>
      </c>
      <c r="AA254" s="167">
        <f t="shared" si="48"/>
        <v>0</v>
      </c>
      <c r="AR254" s="20" t="s">
        <v>171</v>
      </c>
      <c r="AT254" s="20" t="s">
        <v>167</v>
      </c>
      <c r="AU254" s="20" t="s">
        <v>80</v>
      </c>
      <c r="AY254" s="20" t="s">
        <v>165</v>
      </c>
      <c r="BE254" s="106">
        <f t="shared" si="49"/>
        <v>0</v>
      </c>
      <c r="BF254" s="106">
        <f t="shared" si="50"/>
        <v>0</v>
      </c>
      <c r="BG254" s="106">
        <f t="shared" si="51"/>
        <v>0</v>
      </c>
      <c r="BH254" s="106">
        <f t="shared" si="52"/>
        <v>0</v>
      </c>
      <c r="BI254" s="106">
        <f t="shared" si="53"/>
        <v>0</v>
      </c>
      <c r="BJ254" s="20" t="s">
        <v>80</v>
      </c>
      <c r="BK254" s="106">
        <f t="shared" si="54"/>
        <v>0</v>
      </c>
      <c r="BL254" s="20" t="s">
        <v>171</v>
      </c>
      <c r="BM254" s="20" t="s">
        <v>494</v>
      </c>
    </row>
    <row r="255" spans="2:65" s="1" customFormat="1" ht="25.5" customHeight="1">
      <c r="B255" s="132"/>
      <c r="C255" s="184" t="s">
        <v>495</v>
      </c>
      <c r="D255" s="184" t="s">
        <v>235</v>
      </c>
      <c r="E255" s="185" t="s">
        <v>496</v>
      </c>
      <c r="F255" s="271" t="s">
        <v>497</v>
      </c>
      <c r="G255" s="271"/>
      <c r="H255" s="271"/>
      <c r="I255" s="271"/>
      <c r="J255" s="186" t="s">
        <v>487</v>
      </c>
      <c r="K255" s="187">
        <v>26</v>
      </c>
      <c r="L255" s="272">
        <v>0</v>
      </c>
      <c r="M255" s="272"/>
      <c r="N255" s="273">
        <f t="shared" si="45"/>
        <v>0</v>
      </c>
      <c r="O255" s="264"/>
      <c r="P255" s="264"/>
      <c r="Q255" s="264"/>
      <c r="R255" s="135"/>
      <c r="T255" s="165" t="s">
        <v>5</v>
      </c>
      <c r="U255" s="44" t="s">
        <v>40</v>
      </c>
      <c r="V255" s="36"/>
      <c r="W255" s="166">
        <f t="shared" si="46"/>
        <v>0</v>
      </c>
      <c r="X255" s="166">
        <v>0</v>
      </c>
      <c r="Y255" s="166">
        <f t="shared" si="47"/>
        <v>0</v>
      </c>
      <c r="Z255" s="166">
        <v>0</v>
      </c>
      <c r="AA255" s="167">
        <f t="shared" si="48"/>
        <v>0</v>
      </c>
      <c r="AR255" s="20" t="s">
        <v>191</v>
      </c>
      <c r="AT255" s="20" t="s">
        <v>235</v>
      </c>
      <c r="AU255" s="20" t="s">
        <v>80</v>
      </c>
      <c r="AY255" s="20" t="s">
        <v>165</v>
      </c>
      <c r="BE255" s="106">
        <f t="shared" si="49"/>
        <v>0</v>
      </c>
      <c r="BF255" s="106">
        <f t="shared" si="50"/>
        <v>0</v>
      </c>
      <c r="BG255" s="106">
        <f t="shared" si="51"/>
        <v>0</v>
      </c>
      <c r="BH255" s="106">
        <f t="shared" si="52"/>
        <v>0</v>
      </c>
      <c r="BI255" s="106">
        <f t="shared" si="53"/>
        <v>0</v>
      </c>
      <c r="BJ255" s="20" t="s">
        <v>80</v>
      </c>
      <c r="BK255" s="106">
        <f t="shared" si="54"/>
        <v>0</v>
      </c>
      <c r="BL255" s="20" t="s">
        <v>171</v>
      </c>
      <c r="BM255" s="20" t="s">
        <v>498</v>
      </c>
    </row>
    <row r="256" spans="2:65" s="1" customFormat="1" ht="38.25" customHeight="1">
      <c r="B256" s="132"/>
      <c r="C256" s="161" t="s">
        <v>499</v>
      </c>
      <c r="D256" s="161" t="s">
        <v>167</v>
      </c>
      <c r="E256" s="162" t="s">
        <v>500</v>
      </c>
      <c r="F256" s="262" t="s">
        <v>501</v>
      </c>
      <c r="G256" s="262"/>
      <c r="H256" s="262"/>
      <c r="I256" s="262"/>
      <c r="J256" s="163" t="s">
        <v>487</v>
      </c>
      <c r="K256" s="164">
        <v>8</v>
      </c>
      <c r="L256" s="263">
        <v>0</v>
      </c>
      <c r="M256" s="263"/>
      <c r="N256" s="264">
        <f t="shared" si="45"/>
        <v>0</v>
      </c>
      <c r="O256" s="264"/>
      <c r="P256" s="264"/>
      <c r="Q256" s="264"/>
      <c r="R256" s="135"/>
      <c r="T256" s="165" t="s">
        <v>5</v>
      </c>
      <c r="U256" s="44" t="s">
        <v>40</v>
      </c>
      <c r="V256" s="36"/>
      <c r="W256" s="166">
        <f t="shared" si="46"/>
        <v>0</v>
      </c>
      <c r="X256" s="166">
        <v>0</v>
      </c>
      <c r="Y256" s="166">
        <f t="shared" si="47"/>
        <v>0</v>
      </c>
      <c r="Z256" s="166">
        <v>0</v>
      </c>
      <c r="AA256" s="167">
        <f t="shared" si="48"/>
        <v>0</v>
      </c>
      <c r="AR256" s="20" t="s">
        <v>171</v>
      </c>
      <c r="AT256" s="20" t="s">
        <v>167</v>
      </c>
      <c r="AU256" s="20" t="s">
        <v>80</v>
      </c>
      <c r="AY256" s="20" t="s">
        <v>165</v>
      </c>
      <c r="BE256" s="106">
        <f t="shared" si="49"/>
        <v>0</v>
      </c>
      <c r="BF256" s="106">
        <f t="shared" si="50"/>
        <v>0</v>
      </c>
      <c r="BG256" s="106">
        <f t="shared" si="51"/>
        <v>0</v>
      </c>
      <c r="BH256" s="106">
        <f t="shared" si="52"/>
        <v>0</v>
      </c>
      <c r="BI256" s="106">
        <f t="shared" si="53"/>
        <v>0</v>
      </c>
      <c r="BJ256" s="20" t="s">
        <v>80</v>
      </c>
      <c r="BK256" s="106">
        <f t="shared" si="54"/>
        <v>0</v>
      </c>
      <c r="BL256" s="20" t="s">
        <v>171</v>
      </c>
      <c r="BM256" s="20" t="s">
        <v>502</v>
      </c>
    </row>
    <row r="257" spans="2:65" s="1" customFormat="1" ht="25.5" customHeight="1">
      <c r="B257" s="132"/>
      <c r="C257" s="184" t="s">
        <v>503</v>
      </c>
      <c r="D257" s="184" t="s">
        <v>235</v>
      </c>
      <c r="E257" s="185" t="s">
        <v>504</v>
      </c>
      <c r="F257" s="271" t="s">
        <v>505</v>
      </c>
      <c r="G257" s="271"/>
      <c r="H257" s="271"/>
      <c r="I257" s="271"/>
      <c r="J257" s="186" t="s">
        <v>487</v>
      </c>
      <c r="K257" s="187">
        <v>8</v>
      </c>
      <c r="L257" s="272">
        <v>0</v>
      </c>
      <c r="M257" s="272"/>
      <c r="N257" s="273">
        <f t="shared" si="45"/>
        <v>0</v>
      </c>
      <c r="O257" s="264"/>
      <c r="P257" s="264"/>
      <c r="Q257" s="264"/>
      <c r="R257" s="135"/>
      <c r="T257" s="165" t="s">
        <v>5</v>
      </c>
      <c r="U257" s="44" t="s">
        <v>40</v>
      </c>
      <c r="V257" s="36"/>
      <c r="W257" s="166">
        <f t="shared" si="46"/>
        <v>0</v>
      </c>
      <c r="X257" s="166">
        <v>0</v>
      </c>
      <c r="Y257" s="166">
        <f t="shared" si="47"/>
        <v>0</v>
      </c>
      <c r="Z257" s="166">
        <v>0</v>
      </c>
      <c r="AA257" s="167">
        <f t="shared" si="48"/>
        <v>0</v>
      </c>
      <c r="AR257" s="20" t="s">
        <v>191</v>
      </c>
      <c r="AT257" s="20" t="s">
        <v>235</v>
      </c>
      <c r="AU257" s="20" t="s">
        <v>80</v>
      </c>
      <c r="AY257" s="20" t="s">
        <v>165</v>
      </c>
      <c r="BE257" s="106">
        <f t="shared" si="49"/>
        <v>0</v>
      </c>
      <c r="BF257" s="106">
        <f t="shared" si="50"/>
        <v>0</v>
      </c>
      <c r="BG257" s="106">
        <f t="shared" si="51"/>
        <v>0</v>
      </c>
      <c r="BH257" s="106">
        <f t="shared" si="52"/>
        <v>0</v>
      </c>
      <c r="BI257" s="106">
        <f t="shared" si="53"/>
        <v>0</v>
      </c>
      <c r="BJ257" s="20" t="s">
        <v>80</v>
      </c>
      <c r="BK257" s="106">
        <f t="shared" si="54"/>
        <v>0</v>
      </c>
      <c r="BL257" s="20" t="s">
        <v>171</v>
      </c>
      <c r="BM257" s="20" t="s">
        <v>506</v>
      </c>
    </row>
    <row r="258" spans="2:65" s="1" customFormat="1" ht="38.25" customHeight="1">
      <c r="B258" s="132"/>
      <c r="C258" s="161" t="s">
        <v>507</v>
      </c>
      <c r="D258" s="161" t="s">
        <v>167</v>
      </c>
      <c r="E258" s="162" t="s">
        <v>508</v>
      </c>
      <c r="F258" s="262" t="s">
        <v>509</v>
      </c>
      <c r="G258" s="262"/>
      <c r="H258" s="262"/>
      <c r="I258" s="262"/>
      <c r="J258" s="163" t="s">
        <v>487</v>
      </c>
      <c r="K258" s="164">
        <v>25</v>
      </c>
      <c r="L258" s="263">
        <v>0</v>
      </c>
      <c r="M258" s="263"/>
      <c r="N258" s="264">
        <f t="shared" si="45"/>
        <v>0</v>
      </c>
      <c r="O258" s="264"/>
      <c r="P258" s="264"/>
      <c r="Q258" s="264"/>
      <c r="R258" s="135"/>
      <c r="T258" s="165" t="s">
        <v>5</v>
      </c>
      <c r="U258" s="44" t="s">
        <v>40</v>
      </c>
      <c r="V258" s="36"/>
      <c r="W258" s="166">
        <f t="shared" si="46"/>
        <v>0</v>
      </c>
      <c r="X258" s="166">
        <v>0</v>
      </c>
      <c r="Y258" s="166">
        <f t="shared" si="47"/>
        <v>0</v>
      </c>
      <c r="Z258" s="166">
        <v>0</v>
      </c>
      <c r="AA258" s="167">
        <f t="shared" si="48"/>
        <v>0</v>
      </c>
      <c r="AR258" s="20" t="s">
        <v>171</v>
      </c>
      <c r="AT258" s="20" t="s">
        <v>167</v>
      </c>
      <c r="AU258" s="20" t="s">
        <v>80</v>
      </c>
      <c r="AY258" s="20" t="s">
        <v>165</v>
      </c>
      <c r="BE258" s="106">
        <f t="shared" si="49"/>
        <v>0</v>
      </c>
      <c r="BF258" s="106">
        <f t="shared" si="50"/>
        <v>0</v>
      </c>
      <c r="BG258" s="106">
        <f t="shared" si="51"/>
        <v>0</v>
      </c>
      <c r="BH258" s="106">
        <f t="shared" si="52"/>
        <v>0</v>
      </c>
      <c r="BI258" s="106">
        <f t="shared" si="53"/>
        <v>0</v>
      </c>
      <c r="BJ258" s="20" t="s">
        <v>80</v>
      </c>
      <c r="BK258" s="106">
        <f t="shared" si="54"/>
        <v>0</v>
      </c>
      <c r="BL258" s="20" t="s">
        <v>171</v>
      </c>
      <c r="BM258" s="20" t="s">
        <v>510</v>
      </c>
    </row>
    <row r="259" spans="2:65" s="1" customFormat="1" ht="25.5" customHeight="1">
      <c r="B259" s="132"/>
      <c r="C259" s="184" t="s">
        <v>511</v>
      </c>
      <c r="D259" s="184" t="s">
        <v>235</v>
      </c>
      <c r="E259" s="185" t="s">
        <v>512</v>
      </c>
      <c r="F259" s="271" t="s">
        <v>513</v>
      </c>
      <c r="G259" s="271"/>
      <c r="H259" s="271"/>
      <c r="I259" s="271"/>
      <c r="J259" s="186" t="s">
        <v>304</v>
      </c>
      <c r="K259" s="187">
        <v>5</v>
      </c>
      <c r="L259" s="272">
        <v>0</v>
      </c>
      <c r="M259" s="272"/>
      <c r="N259" s="273">
        <f t="shared" si="45"/>
        <v>0</v>
      </c>
      <c r="O259" s="264"/>
      <c r="P259" s="264"/>
      <c r="Q259" s="264"/>
      <c r="R259" s="135"/>
      <c r="T259" s="165" t="s">
        <v>5</v>
      </c>
      <c r="U259" s="44" t="s">
        <v>40</v>
      </c>
      <c r="V259" s="36"/>
      <c r="W259" s="166">
        <f t="shared" si="46"/>
        <v>0</v>
      </c>
      <c r="X259" s="166">
        <v>0</v>
      </c>
      <c r="Y259" s="166">
        <f t="shared" si="47"/>
        <v>0</v>
      </c>
      <c r="Z259" s="166">
        <v>0</v>
      </c>
      <c r="AA259" s="167">
        <f t="shared" si="48"/>
        <v>0</v>
      </c>
      <c r="AR259" s="20" t="s">
        <v>191</v>
      </c>
      <c r="AT259" s="20" t="s">
        <v>235</v>
      </c>
      <c r="AU259" s="20" t="s">
        <v>80</v>
      </c>
      <c r="AY259" s="20" t="s">
        <v>165</v>
      </c>
      <c r="BE259" s="106">
        <f t="shared" si="49"/>
        <v>0</v>
      </c>
      <c r="BF259" s="106">
        <f t="shared" si="50"/>
        <v>0</v>
      </c>
      <c r="BG259" s="106">
        <f t="shared" si="51"/>
        <v>0</v>
      </c>
      <c r="BH259" s="106">
        <f t="shared" si="52"/>
        <v>0</v>
      </c>
      <c r="BI259" s="106">
        <f t="shared" si="53"/>
        <v>0</v>
      </c>
      <c r="BJ259" s="20" t="s">
        <v>80</v>
      </c>
      <c r="BK259" s="106">
        <f t="shared" si="54"/>
        <v>0</v>
      </c>
      <c r="BL259" s="20" t="s">
        <v>171</v>
      </c>
      <c r="BM259" s="20" t="s">
        <v>514</v>
      </c>
    </row>
    <row r="260" spans="2:65" s="1" customFormat="1" ht="25.5" customHeight="1">
      <c r="B260" s="132"/>
      <c r="C260" s="184" t="s">
        <v>515</v>
      </c>
      <c r="D260" s="184" t="s">
        <v>235</v>
      </c>
      <c r="E260" s="185" t="s">
        <v>516</v>
      </c>
      <c r="F260" s="271" t="s">
        <v>517</v>
      </c>
      <c r="G260" s="271"/>
      <c r="H260" s="271"/>
      <c r="I260" s="271"/>
      <c r="J260" s="186" t="s">
        <v>304</v>
      </c>
      <c r="K260" s="187">
        <v>4</v>
      </c>
      <c r="L260" s="272">
        <v>0</v>
      </c>
      <c r="M260" s="272"/>
      <c r="N260" s="273">
        <f t="shared" si="45"/>
        <v>0</v>
      </c>
      <c r="O260" s="264"/>
      <c r="P260" s="264"/>
      <c r="Q260" s="264"/>
      <c r="R260" s="135"/>
      <c r="T260" s="165" t="s">
        <v>5</v>
      </c>
      <c r="U260" s="44" t="s">
        <v>40</v>
      </c>
      <c r="V260" s="36"/>
      <c r="W260" s="166">
        <f t="shared" si="46"/>
        <v>0</v>
      </c>
      <c r="X260" s="166">
        <v>0</v>
      </c>
      <c r="Y260" s="166">
        <f t="shared" si="47"/>
        <v>0</v>
      </c>
      <c r="Z260" s="166">
        <v>0</v>
      </c>
      <c r="AA260" s="167">
        <f t="shared" si="48"/>
        <v>0</v>
      </c>
      <c r="AR260" s="20" t="s">
        <v>191</v>
      </c>
      <c r="AT260" s="20" t="s">
        <v>235</v>
      </c>
      <c r="AU260" s="20" t="s">
        <v>80</v>
      </c>
      <c r="AY260" s="20" t="s">
        <v>165</v>
      </c>
      <c r="BE260" s="106">
        <f t="shared" si="49"/>
        <v>0</v>
      </c>
      <c r="BF260" s="106">
        <f t="shared" si="50"/>
        <v>0</v>
      </c>
      <c r="BG260" s="106">
        <f t="shared" si="51"/>
        <v>0</v>
      </c>
      <c r="BH260" s="106">
        <f t="shared" si="52"/>
        <v>0</v>
      </c>
      <c r="BI260" s="106">
        <f t="shared" si="53"/>
        <v>0</v>
      </c>
      <c r="BJ260" s="20" t="s">
        <v>80</v>
      </c>
      <c r="BK260" s="106">
        <f t="shared" si="54"/>
        <v>0</v>
      </c>
      <c r="BL260" s="20" t="s">
        <v>171</v>
      </c>
      <c r="BM260" s="20" t="s">
        <v>518</v>
      </c>
    </row>
    <row r="261" spans="2:65" s="1" customFormat="1" ht="38.25" customHeight="1">
      <c r="B261" s="132"/>
      <c r="C261" s="161" t="s">
        <v>519</v>
      </c>
      <c r="D261" s="161" t="s">
        <v>167</v>
      </c>
      <c r="E261" s="162" t="s">
        <v>520</v>
      </c>
      <c r="F261" s="262" t="s">
        <v>521</v>
      </c>
      <c r="G261" s="262"/>
      <c r="H261" s="262"/>
      <c r="I261" s="262"/>
      <c r="J261" s="163" t="s">
        <v>487</v>
      </c>
      <c r="K261" s="164">
        <v>1</v>
      </c>
      <c r="L261" s="263">
        <v>0</v>
      </c>
      <c r="M261" s="263"/>
      <c r="N261" s="264">
        <f t="shared" si="45"/>
        <v>0</v>
      </c>
      <c r="O261" s="264"/>
      <c r="P261" s="264"/>
      <c r="Q261" s="264"/>
      <c r="R261" s="135"/>
      <c r="T261" s="165" t="s">
        <v>5</v>
      </c>
      <c r="U261" s="44" t="s">
        <v>40</v>
      </c>
      <c r="V261" s="36"/>
      <c r="W261" s="166">
        <f t="shared" si="46"/>
        <v>0</v>
      </c>
      <c r="X261" s="166">
        <v>0</v>
      </c>
      <c r="Y261" s="166">
        <f t="shared" si="47"/>
        <v>0</v>
      </c>
      <c r="Z261" s="166">
        <v>0</v>
      </c>
      <c r="AA261" s="167">
        <f t="shared" si="48"/>
        <v>0</v>
      </c>
      <c r="AR261" s="20" t="s">
        <v>171</v>
      </c>
      <c r="AT261" s="20" t="s">
        <v>167</v>
      </c>
      <c r="AU261" s="20" t="s">
        <v>80</v>
      </c>
      <c r="AY261" s="20" t="s">
        <v>165</v>
      </c>
      <c r="BE261" s="106">
        <f t="shared" si="49"/>
        <v>0</v>
      </c>
      <c r="BF261" s="106">
        <f t="shared" si="50"/>
        <v>0</v>
      </c>
      <c r="BG261" s="106">
        <f t="shared" si="51"/>
        <v>0</v>
      </c>
      <c r="BH261" s="106">
        <f t="shared" si="52"/>
        <v>0</v>
      </c>
      <c r="BI261" s="106">
        <f t="shared" si="53"/>
        <v>0</v>
      </c>
      <c r="BJ261" s="20" t="s">
        <v>80</v>
      </c>
      <c r="BK261" s="106">
        <f t="shared" si="54"/>
        <v>0</v>
      </c>
      <c r="BL261" s="20" t="s">
        <v>171</v>
      </c>
      <c r="BM261" s="20" t="s">
        <v>522</v>
      </c>
    </row>
    <row r="262" spans="2:65" s="1" customFormat="1" ht="25.5" customHeight="1">
      <c r="B262" s="132"/>
      <c r="C262" s="184" t="s">
        <v>523</v>
      </c>
      <c r="D262" s="184" t="s">
        <v>235</v>
      </c>
      <c r="E262" s="185" t="s">
        <v>524</v>
      </c>
      <c r="F262" s="271" t="s">
        <v>525</v>
      </c>
      <c r="G262" s="271"/>
      <c r="H262" s="271"/>
      <c r="I262" s="271"/>
      <c r="J262" s="186" t="s">
        <v>304</v>
      </c>
      <c r="K262" s="187">
        <v>1</v>
      </c>
      <c r="L262" s="272">
        <v>0</v>
      </c>
      <c r="M262" s="272"/>
      <c r="N262" s="273">
        <f t="shared" si="45"/>
        <v>0</v>
      </c>
      <c r="O262" s="264"/>
      <c r="P262" s="264"/>
      <c r="Q262" s="264"/>
      <c r="R262" s="135"/>
      <c r="T262" s="165" t="s">
        <v>5</v>
      </c>
      <c r="U262" s="44" t="s">
        <v>40</v>
      </c>
      <c r="V262" s="36"/>
      <c r="W262" s="166">
        <f t="shared" si="46"/>
        <v>0</v>
      </c>
      <c r="X262" s="166">
        <v>0</v>
      </c>
      <c r="Y262" s="166">
        <f t="shared" si="47"/>
        <v>0</v>
      </c>
      <c r="Z262" s="166">
        <v>0</v>
      </c>
      <c r="AA262" s="167">
        <f t="shared" si="48"/>
        <v>0</v>
      </c>
      <c r="AR262" s="20" t="s">
        <v>191</v>
      </c>
      <c r="AT262" s="20" t="s">
        <v>235</v>
      </c>
      <c r="AU262" s="20" t="s">
        <v>80</v>
      </c>
      <c r="AY262" s="20" t="s">
        <v>165</v>
      </c>
      <c r="BE262" s="106">
        <f t="shared" si="49"/>
        <v>0</v>
      </c>
      <c r="BF262" s="106">
        <f t="shared" si="50"/>
        <v>0</v>
      </c>
      <c r="BG262" s="106">
        <f t="shared" si="51"/>
        <v>0</v>
      </c>
      <c r="BH262" s="106">
        <f t="shared" si="52"/>
        <v>0</v>
      </c>
      <c r="BI262" s="106">
        <f t="shared" si="53"/>
        <v>0</v>
      </c>
      <c r="BJ262" s="20" t="s">
        <v>80</v>
      </c>
      <c r="BK262" s="106">
        <f t="shared" si="54"/>
        <v>0</v>
      </c>
      <c r="BL262" s="20" t="s">
        <v>171</v>
      </c>
      <c r="BM262" s="20" t="s">
        <v>526</v>
      </c>
    </row>
    <row r="263" spans="2:65" s="1" customFormat="1" ht="25.5" customHeight="1">
      <c r="B263" s="132"/>
      <c r="C263" s="161" t="s">
        <v>527</v>
      </c>
      <c r="D263" s="161" t="s">
        <v>167</v>
      </c>
      <c r="E263" s="162" t="s">
        <v>528</v>
      </c>
      <c r="F263" s="262" t="s">
        <v>529</v>
      </c>
      <c r="G263" s="262"/>
      <c r="H263" s="262"/>
      <c r="I263" s="262"/>
      <c r="J263" s="163" t="s">
        <v>304</v>
      </c>
      <c r="K263" s="164">
        <v>3</v>
      </c>
      <c r="L263" s="263">
        <v>0</v>
      </c>
      <c r="M263" s="263"/>
      <c r="N263" s="264">
        <f t="shared" si="45"/>
        <v>0</v>
      </c>
      <c r="O263" s="264"/>
      <c r="P263" s="264"/>
      <c r="Q263" s="264"/>
      <c r="R263" s="135"/>
      <c r="T263" s="165" t="s">
        <v>5</v>
      </c>
      <c r="U263" s="44" t="s">
        <v>40</v>
      </c>
      <c r="V263" s="36"/>
      <c r="W263" s="166">
        <f t="shared" si="46"/>
        <v>0</v>
      </c>
      <c r="X263" s="166">
        <v>0</v>
      </c>
      <c r="Y263" s="166">
        <f t="shared" si="47"/>
        <v>0</v>
      </c>
      <c r="Z263" s="166">
        <v>0</v>
      </c>
      <c r="AA263" s="167">
        <f t="shared" si="48"/>
        <v>0</v>
      </c>
      <c r="AR263" s="20" t="s">
        <v>171</v>
      </c>
      <c r="AT263" s="20" t="s">
        <v>167</v>
      </c>
      <c r="AU263" s="20" t="s">
        <v>80</v>
      </c>
      <c r="AY263" s="20" t="s">
        <v>165</v>
      </c>
      <c r="BE263" s="106">
        <f t="shared" si="49"/>
        <v>0</v>
      </c>
      <c r="BF263" s="106">
        <f t="shared" si="50"/>
        <v>0</v>
      </c>
      <c r="BG263" s="106">
        <f t="shared" si="51"/>
        <v>0</v>
      </c>
      <c r="BH263" s="106">
        <f t="shared" si="52"/>
        <v>0</v>
      </c>
      <c r="BI263" s="106">
        <f t="shared" si="53"/>
        <v>0</v>
      </c>
      <c r="BJ263" s="20" t="s">
        <v>80</v>
      </c>
      <c r="BK263" s="106">
        <f t="shared" si="54"/>
        <v>0</v>
      </c>
      <c r="BL263" s="20" t="s">
        <v>171</v>
      </c>
      <c r="BM263" s="20" t="s">
        <v>530</v>
      </c>
    </row>
    <row r="264" spans="2:65" s="1" customFormat="1" ht="16.5" customHeight="1">
      <c r="B264" s="132"/>
      <c r="C264" s="184" t="s">
        <v>531</v>
      </c>
      <c r="D264" s="184" t="s">
        <v>235</v>
      </c>
      <c r="E264" s="185" t="s">
        <v>532</v>
      </c>
      <c r="F264" s="271" t="s">
        <v>533</v>
      </c>
      <c r="G264" s="271"/>
      <c r="H264" s="271"/>
      <c r="I264" s="271"/>
      <c r="J264" s="186" t="s">
        <v>304</v>
      </c>
      <c r="K264" s="187">
        <v>3</v>
      </c>
      <c r="L264" s="272">
        <v>0</v>
      </c>
      <c r="M264" s="272"/>
      <c r="N264" s="273">
        <f t="shared" si="45"/>
        <v>0</v>
      </c>
      <c r="O264" s="264"/>
      <c r="P264" s="264"/>
      <c r="Q264" s="264"/>
      <c r="R264" s="135"/>
      <c r="T264" s="165" t="s">
        <v>5</v>
      </c>
      <c r="U264" s="44" t="s">
        <v>40</v>
      </c>
      <c r="V264" s="36"/>
      <c r="W264" s="166">
        <f t="shared" si="46"/>
        <v>0</v>
      </c>
      <c r="X264" s="166">
        <v>0</v>
      </c>
      <c r="Y264" s="166">
        <f t="shared" si="47"/>
        <v>0</v>
      </c>
      <c r="Z264" s="166">
        <v>0</v>
      </c>
      <c r="AA264" s="167">
        <f t="shared" si="48"/>
        <v>0</v>
      </c>
      <c r="AR264" s="20" t="s">
        <v>191</v>
      </c>
      <c r="AT264" s="20" t="s">
        <v>235</v>
      </c>
      <c r="AU264" s="20" t="s">
        <v>80</v>
      </c>
      <c r="AY264" s="20" t="s">
        <v>165</v>
      </c>
      <c r="BE264" s="106">
        <f t="shared" si="49"/>
        <v>0</v>
      </c>
      <c r="BF264" s="106">
        <f t="shared" si="50"/>
        <v>0</v>
      </c>
      <c r="BG264" s="106">
        <f t="shared" si="51"/>
        <v>0</v>
      </c>
      <c r="BH264" s="106">
        <f t="shared" si="52"/>
        <v>0</v>
      </c>
      <c r="BI264" s="106">
        <f t="shared" si="53"/>
        <v>0</v>
      </c>
      <c r="BJ264" s="20" t="s">
        <v>80</v>
      </c>
      <c r="BK264" s="106">
        <f t="shared" si="54"/>
        <v>0</v>
      </c>
      <c r="BL264" s="20" t="s">
        <v>171</v>
      </c>
      <c r="BM264" s="20" t="s">
        <v>534</v>
      </c>
    </row>
    <row r="265" spans="2:65" s="1" customFormat="1" ht="16.5" customHeight="1">
      <c r="B265" s="132"/>
      <c r="C265" s="161" t="s">
        <v>535</v>
      </c>
      <c r="D265" s="161" t="s">
        <v>167</v>
      </c>
      <c r="E265" s="162" t="s">
        <v>536</v>
      </c>
      <c r="F265" s="262" t="s">
        <v>537</v>
      </c>
      <c r="G265" s="262"/>
      <c r="H265" s="262"/>
      <c r="I265" s="262"/>
      <c r="J265" s="163" t="s">
        <v>304</v>
      </c>
      <c r="K265" s="164">
        <v>1</v>
      </c>
      <c r="L265" s="263">
        <v>0</v>
      </c>
      <c r="M265" s="263"/>
      <c r="N265" s="264">
        <f t="shared" si="45"/>
        <v>0</v>
      </c>
      <c r="O265" s="264"/>
      <c r="P265" s="264"/>
      <c r="Q265" s="264"/>
      <c r="R265" s="135"/>
      <c r="T265" s="165" t="s">
        <v>5</v>
      </c>
      <c r="U265" s="44" t="s">
        <v>40</v>
      </c>
      <c r="V265" s="36"/>
      <c r="W265" s="166">
        <f t="shared" si="46"/>
        <v>0</v>
      </c>
      <c r="X265" s="166">
        <v>0</v>
      </c>
      <c r="Y265" s="166">
        <f t="shared" si="47"/>
        <v>0</v>
      </c>
      <c r="Z265" s="166">
        <v>0</v>
      </c>
      <c r="AA265" s="167">
        <f t="shared" si="48"/>
        <v>0</v>
      </c>
      <c r="AR265" s="20" t="s">
        <v>171</v>
      </c>
      <c r="AT265" s="20" t="s">
        <v>167</v>
      </c>
      <c r="AU265" s="20" t="s">
        <v>80</v>
      </c>
      <c r="AY265" s="20" t="s">
        <v>165</v>
      </c>
      <c r="BE265" s="106">
        <f t="shared" si="49"/>
        <v>0</v>
      </c>
      <c r="BF265" s="106">
        <f t="shared" si="50"/>
        <v>0</v>
      </c>
      <c r="BG265" s="106">
        <f t="shared" si="51"/>
        <v>0</v>
      </c>
      <c r="BH265" s="106">
        <f t="shared" si="52"/>
        <v>0</v>
      </c>
      <c r="BI265" s="106">
        <f t="shared" si="53"/>
        <v>0</v>
      </c>
      <c r="BJ265" s="20" t="s">
        <v>80</v>
      </c>
      <c r="BK265" s="106">
        <f t="shared" si="54"/>
        <v>0</v>
      </c>
      <c r="BL265" s="20" t="s">
        <v>171</v>
      </c>
      <c r="BM265" s="20" t="s">
        <v>538</v>
      </c>
    </row>
    <row r="266" spans="2:65" s="1" customFormat="1" ht="16.5" customHeight="1">
      <c r="B266" s="132"/>
      <c r="C266" s="184" t="s">
        <v>539</v>
      </c>
      <c r="D266" s="184" t="s">
        <v>235</v>
      </c>
      <c r="E266" s="185" t="s">
        <v>540</v>
      </c>
      <c r="F266" s="271" t="s">
        <v>541</v>
      </c>
      <c r="G266" s="271"/>
      <c r="H266" s="271"/>
      <c r="I266" s="271"/>
      <c r="J266" s="186" t="s">
        <v>304</v>
      </c>
      <c r="K266" s="187">
        <v>1</v>
      </c>
      <c r="L266" s="272">
        <v>0</v>
      </c>
      <c r="M266" s="272"/>
      <c r="N266" s="273">
        <f t="shared" si="45"/>
        <v>0</v>
      </c>
      <c r="O266" s="264"/>
      <c r="P266" s="264"/>
      <c r="Q266" s="264"/>
      <c r="R266" s="135"/>
      <c r="T266" s="165" t="s">
        <v>5</v>
      </c>
      <c r="U266" s="44" t="s">
        <v>40</v>
      </c>
      <c r="V266" s="36"/>
      <c r="W266" s="166">
        <f t="shared" si="46"/>
        <v>0</v>
      </c>
      <c r="X266" s="166">
        <v>0</v>
      </c>
      <c r="Y266" s="166">
        <f t="shared" si="47"/>
        <v>0</v>
      </c>
      <c r="Z266" s="166">
        <v>0</v>
      </c>
      <c r="AA266" s="167">
        <f t="shared" si="48"/>
        <v>0</v>
      </c>
      <c r="AR266" s="20" t="s">
        <v>191</v>
      </c>
      <c r="AT266" s="20" t="s">
        <v>235</v>
      </c>
      <c r="AU266" s="20" t="s">
        <v>80</v>
      </c>
      <c r="AY266" s="20" t="s">
        <v>165</v>
      </c>
      <c r="BE266" s="106">
        <f t="shared" si="49"/>
        <v>0</v>
      </c>
      <c r="BF266" s="106">
        <f t="shared" si="50"/>
        <v>0</v>
      </c>
      <c r="BG266" s="106">
        <f t="shared" si="51"/>
        <v>0</v>
      </c>
      <c r="BH266" s="106">
        <f t="shared" si="52"/>
        <v>0</v>
      </c>
      <c r="BI266" s="106">
        <f t="shared" si="53"/>
        <v>0</v>
      </c>
      <c r="BJ266" s="20" t="s">
        <v>80</v>
      </c>
      <c r="BK266" s="106">
        <f t="shared" si="54"/>
        <v>0</v>
      </c>
      <c r="BL266" s="20" t="s">
        <v>171</v>
      </c>
      <c r="BM266" s="20" t="s">
        <v>542</v>
      </c>
    </row>
    <row r="267" spans="2:65" s="1" customFormat="1" ht="25.5" customHeight="1">
      <c r="B267" s="132"/>
      <c r="C267" s="161" t="s">
        <v>543</v>
      </c>
      <c r="D267" s="161" t="s">
        <v>167</v>
      </c>
      <c r="E267" s="162" t="s">
        <v>544</v>
      </c>
      <c r="F267" s="262" t="s">
        <v>545</v>
      </c>
      <c r="G267" s="262"/>
      <c r="H267" s="262"/>
      <c r="I267" s="262"/>
      <c r="J267" s="163" t="s">
        <v>304</v>
      </c>
      <c r="K267" s="164">
        <v>3</v>
      </c>
      <c r="L267" s="263">
        <v>0</v>
      </c>
      <c r="M267" s="263"/>
      <c r="N267" s="264">
        <f t="shared" si="45"/>
        <v>0</v>
      </c>
      <c r="O267" s="264"/>
      <c r="P267" s="264"/>
      <c r="Q267" s="264"/>
      <c r="R267" s="135"/>
      <c r="T267" s="165" t="s">
        <v>5</v>
      </c>
      <c r="U267" s="44" t="s">
        <v>40</v>
      </c>
      <c r="V267" s="36"/>
      <c r="W267" s="166">
        <f t="shared" si="46"/>
        <v>0</v>
      </c>
      <c r="X267" s="166">
        <v>0</v>
      </c>
      <c r="Y267" s="166">
        <f t="shared" si="47"/>
        <v>0</v>
      </c>
      <c r="Z267" s="166">
        <v>0</v>
      </c>
      <c r="AA267" s="167">
        <f t="shared" si="48"/>
        <v>0</v>
      </c>
      <c r="AR267" s="20" t="s">
        <v>171</v>
      </c>
      <c r="AT267" s="20" t="s">
        <v>167</v>
      </c>
      <c r="AU267" s="20" t="s">
        <v>80</v>
      </c>
      <c r="AY267" s="20" t="s">
        <v>165</v>
      </c>
      <c r="BE267" s="106">
        <f t="shared" si="49"/>
        <v>0</v>
      </c>
      <c r="BF267" s="106">
        <f t="shared" si="50"/>
        <v>0</v>
      </c>
      <c r="BG267" s="106">
        <f t="shared" si="51"/>
        <v>0</v>
      </c>
      <c r="BH267" s="106">
        <f t="shared" si="52"/>
        <v>0</v>
      </c>
      <c r="BI267" s="106">
        <f t="shared" si="53"/>
        <v>0</v>
      </c>
      <c r="BJ267" s="20" t="s">
        <v>80</v>
      </c>
      <c r="BK267" s="106">
        <f t="shared" si="54"/>
        <v>0</v>
      </c>
      <c r="BL267" s="20" t="s">
        <v>171</v>
      </c>
      <c r="BM267" s="20" t="s">
        <v>546</v>
      </c>
    </row>
    <row r="268" spans="2:65" s="1" customFormat="1" ht="16.5" customHeight="1">
      <c r="B268" s="132"/>
      <c r="C268" s="184" t="s">
        <v>547</v>
      </c>
      <c r="D268" s="184" t="s">
        <v>235</v>
      </c>
      <c r="E268" s="185" t="s">
        <v>548</v>
      </c>
      <c r="F268" s="271" t="s">
        <v>549</v>
      </c>
      <c r="G268" s="271"/>
      <c r="H268" s="271"/>
      <c r="I268" s="271"/>
      <c r="J268" s="186" t="s">
        <v>304</v>
      </c>
      <c r="K268" s="187">
        <v>1</v>
      </c>
      <c r="L268" s="272">
        <v>0</v>
      </c>
      <c r="M268" s="272"/>
      <c r="N268" s="273">
        <f t="shared" si="45"/>
        <v>0</v>
      </c>
      <c r="O268" s="264"/>
      <c r="P268" s="264"/>
      <c r="Q268" s="264"/>
      <c r="R268" s="135"/>
      <c r="T268" s="165" t="s">
        <v>5</v>
      </c>
      <c r="U268" s="44" t="s">
        <v>40</v>
      </c>
      <c r="V268" s="36"/>
      <c r="W268" s="166">
        <f t="shared" si="46"/>
        <v>0</v>
      </c>
      <c r="X268" s="166">
        <v>0</v>
      </c>
      <c r="Y268" s="166">
        <f t="shared" si="47"/>
        <v>0</v>
      </c>
      <c r="Z268" s="166">
        <v>0</v>
      </c>
      <c r="AA268" s="167">
        <f t="shared" si="48"/>
        <v>0</v>
      </c>
      <c r="AR268" s="20" t="s">
        <v>191</v>
      </c>
      <c r="AT268" s="20" t="s">
        <v>235</v>
      </c>
      <c r="AU268" s="20" t="s">
        <v>80</v>
      </c>
      <c r="AY268" s="20" t="s">
        <v>165</v>
      </c>
      <c r="BE268" s="106">
        <f t="shared" si="49"/>
        <v>0</v>
      </c>
      <c r="BF268" s="106">
        <f t="shared" si="50"/>
        <v>0</v>
      </c>
      <c r="BG268" s="106">
        <f t="shared" si="51"/>
        <v>0</v>
      </c>
      <c r="BH268" s="106">
        <f t="shared" si="52"/>
        <v>0</v>
      </c>
      <c r="BI268" s="106">
        <f t="shared" si="53"/>
        <v>0</v>
      </c>
      <c r="BJ268" s="20" t="s">
        <v>80</v>
      </c>
      <c r="BK268" s="106">
        <f t="shared" si="54"/>
        <v>0</v>
      </c>
      <c r="BL268" s="20" t="s">
        <v>171</v>
      </c>
      <c r="BM268" s="20" t="s">
        <v>550</v>
      </c>
    </row>
    <row r="269" spans="2:65" s="1" customFormat="1" ht="16.5" customHeight="1">
      <c r="B269" s="132"/>
      <c r="C269" s="184" t="s">
        <v>551</v>
      </c>
      <c r="D269" s="184" t="s">
        <v>235</v>
      </c>
      <c r="E269" s="185" t="s">
        <v>552</v>
      </c>
      <c r="F269" s="271" t="s">
        <v>553</v>
      </c>
      <c r="G269" s="271"/>
      <c r="H269" s="271"/>
      <c r="I269" s="271"/>
      <c r="J269" s="186" t="s">
        <v>304</v>
      </c>
      <c r="K269" s="187">
        <v>2</v>
      </c>
      <c r="L269" s="272">
        <v>0</v>
      </c>
      <c r="M269" s="272"/>
      <c r="N269" s="273">
        <f t="shared" si="45"/>
        <v>0</v>
      </c>
      <c r="O269" s="264"/>
      <c r="P269" s="264"/>
      <c r="Q269" s="264"/>
      <c r="R269" s="135"/>
      <c r="T269" s="165" t="s">
        <v>5</v>
      </c>
      <c r="U269" s="44" t="s">
        <v>40</v>
      </c>
      <c r="V269" s="36"/>
      <c r="W269" s="166">
        <f t="shared" si="46"/>
        <v>0</v>
      </c>
      <c r="X269" s="166">
        <v>0</v>
      </c>
      <c r="Y269" s="166">
        <f t="shared" si="47"/>
        <v>0</v>
      </c>
      <c r="Z269" s="166">
        <v>0</v>
      </c>
      <c r="AA269" s="167">
        <f t="shared" si="48"/>
        <v>0</v>
      </c>
      <c r="AR269" s="20" t="s">
        <v>191</v>
      </c>
      <c r="AT269" s="20" t="s">
        <v>235</v>
      </c>
      <c r="AU269" s="20" t="s">
        <v>80</v>
      </c>
      <c r="AY269" s="20" t="s">
        <v>165</v>
      </c>
      <c r="BE269" s="106">
        <f t="shared" si="49"/>
        <v>0</v>
      </c>
      <c r="BF269" s="106">
        <f t="shared" si="50"/>
        <v>0</v>
      </c>
      <c r="BG269" s="106">
        <f t="shared" si="51"/>
        <v>0</v>
      </c>
      <c r="BH269" s="106">
        <f t="shared" si="52"/>
        <v>0</v>
      </c>
      <c r="BI269" s="106">
        <f t="shared" si="53"/>
        <v>0</v>
      </c>
      <c r="BJ269" s="20" t="s">
        <v>80</v>
      </c>
      <c r="BK269" s="106">
        <f t="shared" si="54"/>
        <v>0</v>
      </c>
      <c r="BL269" s="20" t="s">
        <v>171</v>
      </c>
      <c r="BM269" s="20" t="s">
        <v>554</v>
      </c>
    </row>
    <row r="270" spans="2:65" s="1" customFormat="1" ht="16.5" customHeight="1">
      <c r="B270" s="132"/>
      <c r="C270" s="161" t="s">
        <v>555</v>
      </c>
      <c r="D270" s="161" t="s">
        <v>167</v>
      </c>
      <c r="E270" s="162" t="s">
        <v>556</v>
      </c>
      <c r="F270" s="262" t="s">
        <v>557</v>
      </c>
      <c r="G270" s="262"/>
      <c r="H270" s="262"/>
      <c r="I270" s="262"/>
      <c r="J270" s="163" t="s">
        <v>304</v>
      </c>
      <c r="K270" s="164">
        <v>1</v>
      </c>
      <c r="L270" s="263">
        <v>0</v>
      </c>
      <c r="M270" s="263"/>
      <c r="N270" s="264">
        <f t="shared" si="45"/>
        <v>0</v>
      </c>
      <c r="O270" s="264"/>
      <c r="P270" s="264"/>
      <c r="Q270" s="264"/>
      <c r="R270" s="135"/>
      <c r="T270" s="165" t="s">
        <v>5</v>
      </c>
      <c r="U270" s="44" t="s">
        <v>40</v>
      </c>
      <c r="V270" s="36"/>
      <c r="W270" s="166">
        <f t="shared" si="46"/>
        <v>0</v>
      </c>
      <c r="X270" s="166">
        <v>0</v>
      </c>
      <c r="Y270" s="166">
        <f t="shared" si="47"/>
        <v>0</v>
      </c>
      <c r="Z270" s="166">
        <v>0</v>
      </c>
      <c r="AA270" s="167">
        <f t="shared" si="48"/>
        <v>0</v>
      </c>
      <c r="AR270" s="20" t="s">
        <v>171</v>
      </c>
      <c r="AT270" s="20" t="s">
        <v>167</v>
      </c>
      <c r="AU270" s="20" t="s">
        <v>80</v>
      </c>
      <c r="AY270" s="20" t="s">
        <v>165</v>
      </c>
      <c r="BE270" s="106">
        <f t="shared" si="49"/>
        <v>0</v>
      </c>
      <c r="BF270" s="106">
        <f t="shared" si="50"/>
        <v>0</v>
      </c>
      <c r="BG270" s="106">
        <f t="shared" si="51"/>
        <v>0</v>
      </c>
      <c r="BH270" s="106">
        <f t="shared" si="52"/>
        <v>0</v>
      </c>
      <c r="BI270" s="106">
        <f t="shared" si="53"/>
        <v>0</v>
      </c>
      <c r="BJ270" s="20" t="s">
        <v>80</v>
      </c>
      <c r="BK270" s="106">
        <f t="shared" si="54"/>
        <v>0</v>
      </c>
      <c r="BL270" s="20" t="s">
        <v>171</v>
      </c>
      <c r="BM270" s="20" t="s">
        <v>558</v>
      </c>
    </row>
    <row r="271" spans="2:65" s="1" customFormat="1" ht="25.5" customHeight="1">
      <c r="B271" s="132"/>
      <c r="C271" s="184" t="s">
        <v>559</v>
      </c>
      <c r="D271" s="184" t="s">
        <v>235</v>
      </c>
      <c r="E271" s="185" t="s">
        <v>560</v>
      </c>
      <c r="F271" s="271" t="s">
        <v>561</v>
      </c>
      <c r="G271" s="271"/>
      <c r="H271" s="271"/>
      <c r="I271" s="271"/>
      <c r="J271" s="186" t="s">
        <v>304</v>
      </c>
      <c r="K271" s="187">
        <v>1</v>
      </c>
      <c r="L271" s="272">
        <v>0</v>
      </c>
      <c r="M271" s="272"/>
      <c r="N271" s="273">
        <f t="shared" si="45"/>
        <v>0</v>
      </c>
      <c r="O271" s="264"/>
      <c r="P271" s="264"/>
      <c r="Q271" s="264"/>
      <c r="R271" s="135"/>
      <c r="T271" s="165" t="s">
        <v>5</v>
      </c>
      <c r="U271" s="44" t="s">
        <v>40</v>
      </c>
      <c r="V271" s="36"/>
      <c r="W271" s="166">
        <f t="shared" si="46"/>
        <v>0</v>
      </c>
      <c r="X271" s="166">
        <v>0</v>
      </c>
      <c r="Y271" s="166">
        <f t="shared" si="47"/>
        <v>0</v>
      </c>
      <c r="Z271" s="166">
        <v>0</v>
      </c>
      <c r="AA271" s="167">
        <f t="shared" si="48"/>
        <v>0</v>
      </c>
      <c r="AR271" s="20" t="s">
        <v>191</v>
      </c>
      <c r="AT271" s="20" t="s">
        <v>235</v>
      </c>
      <c r="AU271" s="20" t="s">
        <v>80</v>
      </c>
      <c r="AY271" s="20" t="s">
        <v>165</v>
      </c>
      <c r="BE271" s="106">
        <f t="shared" si="49"/>
        <v>0</v>
      </c>
      <c r="BF271" s="106">
        <f t="shared" si="50"/>
        <v>0</v>
      </c>
      <c r="BG271" s="106">
        <f t="shared" si="51"/>
        <v>0</v>
      </c>
      <c r="BH271" s="106">
        <f t="shared" si="52"/>
        <v>0</v>
      </c>
      <c r="BI271" s="106">
        <f t="shared" si="53"/>
        <v>0</v>
      </c>
      <c r="BJ271" s="20" t="s">
        <v>80</v>
      </c>
      <c r="BK271" s="106">
        <f t="shared" si="54"/>
        <v>0</v>
      </c>
      <c r="BL271" s="20" t="s">
        <v>171</v>
      </c>
      <c r="BM271" s="20" t="s">
        <v>562</v>
      </c>
    </row>
    <row r="272" spans="2:65" s="1" customFormat="1" ht="16.5" customHeight="1">
      <c r="B272" s="132"/>
      <c r="C272" s="161" t="s">
        <v>563</v>
      </c>
      <c r="D272" s="161" t="s">
        <v>167</v>
      </c>
      <c r="E272" s="162" t="s">
        <v>564</v>
      </c>
      <c r="F272" s="262" t="s">
        <v>565</v>
      </c>
      <c r="G272" s="262"/>
      <c r="H272" s="262"/>
      <c r="I272" s="262"/>
      <c r="J272" s="163" t="s">
        <v>304</v>
      </c>
      <c r="K272" s="164">
        <v>1</v>
      </c>
      <c r="L272" s="263">
        <v>0</v>
      </c>
      <c r="M272" s="263"/>
      <c r="N272" s="264">
        <f t="shared" si="45"/>
        <v>0</v>
      </c>
      <c r="O272" s="264"/>
      <c r="P272" s="264"/>
      <c r="Q272" s="264"/>
      <c r="R272" s="135"/>
      <c r="T272" s="165" t="s">
        <v>5</v>
      </c>
      <c r="U272" s="44" t="s">
        <v>40</v>
      </c>
      <c r="V272" s="36"/>
      <c r="W272" s="166">
        <f t="shared" si="46"/>
        <v>0</v>
      </c>
      <c r="X272" s="166">
        <v>0</v>
      </c>
      <c r="Y272" s="166">
        <f t="shared" si="47"/>
        <v>0</v>
      </c>
      <c r="Z272" s="166">
        <v>0</v>
      </c>
      <c r="AA272" s="167">
        <f t="shared" si="48"/>
        <v>0</v>
      </c>
      <c r="AR272" s="20" t="s">
        <v>171</v>
      </c>
      <c r="AT272" s="20" t="s">
        <v>167</v>
      </c>
      <c r="AU272" s="20" t="s">
        <v>80</v>
      </c>
      <c r="AY272" s="20" t="s">
        <v>165</v>
      </c>
      <c r="BE272" s="106">
        <f t="shared" si="49"/>
        <v>0</v>
      </c>
      <c r="BF272" s="106">
        <f t="shared" si="50"/>
        <v>0</v>
      </c>
      <c r="BG272" s="106">
        <f t="shared" si="51"/>
        <v>0</v>
      </c>
      <c r="BH272" s="106">
        <f t="shared" si="52"/>
        <v>0</v>
      </c>
      <c r="BI272" s="106">
        <f t="shared" si="53"/>
        <v>0</v>
      </c>
      <c r="BJ272" s="20" t="s">
        <v>80</v>
      </c>
      <c r="BK272" s="106">
        <f t="shared" si="54"/>
        <v>0</v>
      </c>
      <c r="BL272" s="20" t="s">
        <v>171</v>
      </c>
      <c r="BM272" s="20" t="s">
        <v>566</v>
      </c>
    </row>
    <row r="273" spans="2:65" s="1" customFormat="1" ht="16.5" customHeight="1">
      <c r="B273" s="132"/>
      <c r="C273" s="184" t="s">
        <v>567</v>
      </c>
      <c r="D273" s="184" t="s">
        <v>235</v>
      </c>
      <c r="E273" s="185" t="s">
        <v>568</v>
      </c>
      <c r="F273" s="271" t="s">
        <v>569</v>
      </c>
      <c r="G273" s="271"/>
      <c r="H273" s="271"/>
      <c r="I273" s="271"/>
      <c r="J273" s="186" t="s">
        <v>304</v>
      </c>
      <c r="K273" s="187">
        <v>1</v>
      </c>
      <c r="L273" s="272">
        <v>0</v>
      </c>
      <c r="M273" s="272"/>
      <c r="N273" s="273">
        <f t="shared" si="45"/>
        <v>0</v>
      </c>
      <c r="O273" s="264"/>
      <c r="P273" s="264"/>
      <c r="Q273" s="264"/>
      <c r="R273" s="135"/>
      <c r="T273" s="165" t="s">
        <v>5</v>
      </c>
      <c r="U273" s="44" t="s">
        <v>40</v>
      </c>
      <c r="V273" s="36"/>
      <c r="W273" s="166">
        <f t="shared" si="46"/>
        <v>0</v>
      </c>
      <c r="X273" s="166">
        <v>0</v>
      </c>
      <c r="Y273" s="166">
        <f t="shared" si="47"/>
        <v>0</v>
      </c>
      <c r="Z273" s="166">
        <v>0</v>
      </c>
      <c r="AA273" s="167">
        <f t="shared" si="48"/>
        <v>0</v>
      </c>
      <c r="AR273" s="20" t="s">
        <v>191</v>
      </c>
      <c r="AT273" s="20" t="s">
        <v>235</v>
      </c>
      <c r="AU273" s="20" t="s">
        <v>80</v>
      </c>
      <c r="AY273" s="20" t="s">
        <v>165</v>
      </c>
      <c r="BE273" s="106">
        <f t="shared" si="49"/>
        <v>0</v>
      </c>
      <c r="BF273" s="106">
        <f t="shared" si="50"/>
        <v>0</v>
      </c>
      <c r="BG273" s="106">
        <f t="shared" si="51"/>
        <v>0</v>
      </c>
      <c r="BH273" s="106">
        <f t="shared" si="52"/>
        <v>0</v>
      </c>
      <c r="BI273" s="106">
        <f t="shared" si="53"/>
        <v>0</v>
      </c>
      <c r="BJ273" s="20" t="s">
        <v>80</v>
      </c>
      <c r="BK273" s="106">
        <f t="shared" si="54"/>
        <v>0</v>
      </c>
      <c r="BL273" s="20" t="s">
        <v>171</v>
      </c>
      <c r="BM273" s="20" t="s">
        <v>570</v>
      </c>
    </row>
    <row r="274" spans="2:65" s="1" customFormat="1" ht="25.5" customHeight="1">
      <c r="B274" s="132"/>
      <c r="C274" s="161" t="s">
        <v>571</v>
      </c>
      <c r="D274" s="161" t="s">
        <v>167</v>
      </c>
      <c r="E274" s="162" t="s">
        <v>572</v>
      </c>
      <c r="F274" s="262" t="s">
        <v>573</v>
      </c>
      <c r="G274" s="262"/>
      <c r="H274" s="262"/>
      <c r="I274" s="262"/>
      <c r="J274" s="163" t="s">
        <v>487</v>
      </c>
      <c r="K274" s="164">
        <v>8</v>
      </c>
      <c r="L274" s="263">
        <v>0</v>
      </c>
      <c r="M274" s="263"/>
      <c r="N274" s="264">
        <f t="shared" si="45"/>
        <v>0</v>
      </c>
      <c r="O274" s="264"/>
      <c r="P274" s="264"/>
      <c r="Q274" s="264"/>
      <c r="R274" s="135"/>
      <c r="T274" s="165" t="s">
        <v>5</v>
      </c>
      <c r="U274" s="44" t="s">
        <v>40</v>
      </c>
      <c r="V274" s="36"/>
      <c r="W274" s="166">
        <f t="shared" si="46"/>
        <v>0</v>
      </c>
      <c r="X274" s="166">
        <v>0</v>
      </c>
      <c r="Y274" s="166">
        <f t="shared" si="47"/>
        <v>0</v>
      </c>
      <c r="Z274" s="166">
        <v>0</v>
      </c>
      <c r="AA274" s="167">
        <f t="shared" si="48"/>
        <v>0</v>
      </c>
      <c r="AR274" s="20" t="s">
        <v>171</v>
      </c>
      <c r="AT274" s="20" t="s">
        <v>167</v>
      </c>
      <c r="AU274" s="20" t="s">
        <v>80</v>
      </c>
      <c r="AY274" s="20" t="s">
        <v>165</v>
      </c>
      <c r="BE274" s="106">
        <f t="shared" si="49"/>
        <v>0</v>
      </c>
      <c r="BF274" s="106">
        <f t="shared" si="50"/>
        <v>0</v>
      </c>
      <c r="BG274" s="106">
        <f t="shared" si="51"/>
        <v>0</v>
      </c>
      <c r="BH274" s="106">
        <f t="shared" si="52"/>
        <v>0</v>
      </c>
      <c r="BI274" s="106">
        <f t="shared" si="53"/>
        <v>0</v>
      </c>
      <c r="BJ274" s="20" t="s">
        <v>80</v>
      </c>
      <c r="BK274" s="106">
        <f t="shared" si="54"/>
        <v>0</v>
      </c>
      <c r="BL274" s="20" t="s">
        <v>171</v>
      </c>
      <c r="BM274" s="20" t="s">
        <v>574</v>
      </c>
    </row>
    <row r="275" spans="2:65" s="1" customFormat="1" ht="25.5" customHeight="1">
      <c r="B275" s="132"/>
      <c r="C275" s="161" t="s">
        <v>575</v>
      </c>
      <c r="D275" s="161" t="s">
        <v>167</v>
      </c>
      <c r="E275" s="162" t="s">
        <v>576</v>
      </c>
      <c r="F275" s="262" t="s">
        <v>577</v>
      </c>
      <c r="G275" s="262"/>
      <c r="H275" s="262"/>
      <c r="I275" s="262"/>
      <c r="J275" s="163" t="s">
        <v>487</v>
      </c>
      <c r="K275" s="164">
        <v>8</v>
      </c>
      <c r="L275" s="263">
        <v>0</v>
      </c>
      <c r="M275" s="263"/>
      <c r="N275" s="264">
        <f t="shared" si="45"/>
        <v>0</v>
      </c>
      <c r="O275" s="264"/>
      <c r="P275" s="264"/>
      <c r="Q275" s="264"/>
      <c r="R275" s="135"/>
      <c r="T275" s="165" t="s">
        <v>5</v>
      </c>
      <c r="U275" s="44" t="s">
        <v>40</v>
      </c>
      <c r="V275" s="36"/>
      <c r="W275" s="166">
        <f t="shared" si="46"/>
        <v>0</v>
      </c>
      <c r="X275" s="166">
        <v>0</v>
      </c>
      <c r="Y275" s="166">
        <f t="shared" si="47"/>
        <v>0</v>
      </c>
      <c r="Z275" s="166">
        <v>0</v>
      </c>
      <c r="AA275" s="167">
        <f t="shared" si="48"/>
        <v>0</v>
      </c>
      <c r="AR275" s="20" t="s">
        <v>171</v>
      </c>
      <c r="AT275" s="20" t="s">
        <v>167</v>
      </c>
      <c r="AU275" s="20" t="s">
        <v>80</v>
      </c>
      <c r="AY275" s="20" t="s">
        <v>165</v>
      </c>
      <c r="BE275" s="106">
        <f t="shared" si="49"/>
        <v>0</v>
      </c>
      <c r="BF275" s="106">
        <f t="shared" si="50"/>
        <v>0</v>
      </c>
      <c r="BG275" s="106">
        <f t="shared" si="51"/>
        <v>0</v>
      </c>
      <c r="BH275" s="106">
        <f t="shared" si="52"/>
        <v>0</v>
      </c>
      <c r="BI275" s="106">
        <f t="shared" si="53"/>
        <v>0</v>
      </c>
      <c r="BJ275" s="20" t="s">
        <v>80</v>
      </c>
      <c r="BK275" s="106">
        <f t="shared" si="54"/>
        <v>0</v>
      </c>
      <c r="BL275" s="20" t="s">
        <v>171</v>
      </c>
      <c r="BM275" s="20" t="s">
        <v>578</v>
      </c>
    </row>
    <row r="276" spans="2:65" s="1" customFormat="1" ht="16.5" customHeight="1">
      <c r="B276" s="132"/>
      <c r="C276" s="161" t="s">
        <v>579</v>
      </c>
      <c r="D276" s="161" t="s">
        <v>167</v>
      </c>
      <c r="E276" s="162" t="s">
        <v>580</v>
      </c>
      <c r="F276" s="262" t="s">
        <v>581</v>
      </c>
      <c r="G276" s="262"/>
      <c r="H276" s="262"/>
      <c r="I276" s="262"/>
      <c r="J276" s="163" t="s">
        <v>487</v>
      </c>
      <c r="K276" s="164">
        <v>26</v>
      </c>
      <c r="L276" s="263">
        <v>0</v>
      </c>
      <c r="M276" s="263"/>
      <c r="N276" s="264">
        <f t="shared" si="45"/>
        <v>0</v>
      </c>
      <c r="O276" s="264"/>
      <c r="P276" s="264"/>
      <c r="Q276" s="264"/>
      <c r="R276" s="135"/>
      <c r="T276" s="165" t="s">
        <v>5</v>
      </c>
      <c r="U276" s="44" t="s">
        <v>40</v>
      </c>
      <c r="V276" s="36"/>
      <c r="W276" s="166">
        <f t="shared" si="46"/>
        <v>0</v>
      </c>
      <c r="X276" s="166">
        <v>0</v>
      </c>
      <c r="Y276" s="166">
        <f t="shared" si="47"/>
        <v>0</v>
      </c>
      <c r="Z276" s="166">
        <v>0</v>
      </c>
      <c r="AA276" s="167">
        <f t="shared" si="48"/>
        <v>0</v>
      </c>
      <c r="AR276" s="20" t="s">
        <v>171</v>
      </c>
      <c r="AT276" s="20" t="s">
        <v>167</v>
      </c>
      <c r="AU276" s="20" t="s">
        <v>80</v>
      </c>
      <c r="AY276" s="20" t="s">
        <v>165</v>
      </c>
      <c r="BE276" s="106">
        <f t="shared" si="49"/>
        <v>0</v>
      </c>
      <c r="BF276" s="106">
        <f t="shared" si="50"/>
        <v>0</v>
      </c>
      <c r="BG276" s="106">
        <f t="shared" si="51"/>
        <v>0</v>
      </c>
      <c r="BH276" s="106">
        <f t="shared" si="52"/>
        <v>0</v>
      </c>
      <c r="BI276" s="106">
        <f t="shared" si="53"/>
        <v>0</v>
      </c>
      <c r="BJ276" s="20" t="s">
        <v>80</v>
      </c>
      <c r="BK276" s="106">
        <f t="shared" si="54"/>
        <v>0</v>
      </c>
      <c r="BL276" s="20" t="s">
        <v>171</v>
      </c>
      <c r="BM276" s="20" t="s">
        <v>582</v>
      </c>
    </row>
    <row r="277" spans="2:65" s="1" customFormat="1" ht="25.5" customHeight="1">
      <c r="B277" s="132"/>
      <c r="C277" s="161" t="s">
        <v>583</v>
      </c>
      <c r="D277" s="161" t="s">
        <v>167</v>
      </c>
      <c r="E277" s="162" t="s">
        <v>584</v>
      </c>
      <c r="F277" s="262" t="s">
        <v>585</v>
      </c>
      <c r="G277" s="262"/>
      <c r="H277" s="262"/>
      <c r="I277" s="262"/>
      <c r="J277" s="163" t="s">
        <v>304</v>
      </c>
      <c r="K277" s="164">
        <v>1</v>
      </c>
      <c r="L277" s="263">
        <v>0</v>
      </c>
      <c r="M277" s="263"/>
      <c r="N277" s="264">
        <f t="shared" si="45"/>
        <v>0</v>
      </c>
      <c r="O277" s="264"/>
      <c r="P277" s="264"/>
      <c r="Q277" s="264"/>
      <c r="R277" s="135"/>
      <c r="T277" s="165" t="s">
        <v>5</v>
      </c>
      <c r="U277" s="44" t="s">
        <v>40</v>
      </c>
      <c r="V277" s="36"/>
      <c r="W277" s="166">
        <f t="shared" si="46"/>
        <v>0</v>
      </c>
      <c r="X277" s="166">
        <v>0</v>
      </c>
      <c r="Y277" s="166">
        <f t="shared" si="47"/>
        <v>0</v>
      </c>
      <c r="Z277" s="166">
        <v>0</v>
      </c>
      <c r="AA277" s="167">
        <f t="shared" si="48"/>
        <v>0</v>
      </c>
      <c r="AR277" s="20" t="s">
        <v>171</v>
      </c>
      <c r="AT277" s="20" t="s">
        <v>167</v>
      </c>
      <c r="AU277" s="20" t="s">
        <v>80</v>
      </c>
      <c r="AY277" s="20" t="s">
        <v>165</v>
      </c>
      <c r="BE277" s="106">
        <f t="shared" si="49"/>
        <v>0</v>
      </c>
      <c r="BF277" s="106">
        <f t="shared" si="50"/>
        <v>0</v>
      </c>
      <c r="BG277" s="106">
        <f t="shared" si="51"/>
        <v>0</v>
      </c>
      <c r="BH277" s="106">
        <f t="shared" si="52"/>
        <v>0</v>
      </c>
      <c r="BI277" s="106">
        <f t="shared" si="53"/>
        <v>0</v>
      </c>
      <c r="BJ277" s="20" t="s">
        <v>80</v>
      </c>
      <c r="BK277" s="106">
        <f t="shared" si="54"/>
        <v>0</v>
      </c>
      <c r="BL277" s="20" t="s">
        <v>171</v>
      </c>
      <c r="BM277" s="20" t="s">
        <v>586</v>
      </c>
    </row>
    <row r="278" spans="2:65" s="1" customFormat="1" ht="16.5" customHeight="1">
      <c r="B278" s="132"/>
      <c r="C278" s="161" t="s">
        <v>587</v>
      </c>
      <c r="D278" s="161" t="s">
        <v>167</v>
      </c>
      <c r="E278" s="162" t="s">
        <v>588</v>
      </c>
      <c r="F278" s="262" t="s">
        <v>589</v>
      </c>
      <c r="G278" s="262"/>
      <c r="H278" s="262"/>
      <c r="I278" s="262"/>
      <c r="J278" s="163" t="s">
        <v>304</v>
      </c>
      <c r="K278" s="164">
        <v>1</v>
      </c>
      <c r="L278" s="263">
        <v>0</v>
      </c>
      <c r="M278" s="263"/>
      <c r="N278" s="264">
        <f t="shared" si="45"/>
        <v>0</v>
      </c>
      <c r="O278" s="264"/>
      <c r="P278" s="264"/>
      <c r="Q278" s="264"/>
      <c r="R278" s="135"/>
      <c r="T278" s="165" t="s">
        <v>5</v>
      </c>
      <c r="U278" s="44" t="s">
        <v>40</v>
      </c>
      <c r="V278" s="36"/>
      <c r="W278" s="166">
        <f t="shared" si="46"/>
        <v>0</v>
      </c>
      <c r="X278" s="166">
        <v>0</v>
      </c>
      <c r="Y278" s="166">
        <f t="shared" si="47"/>
        <v>0</v>
      </c>
      <c r="Z278" s="166">
        <v>0</v>
      </c>
      <c r="AA278" s="167">
        <f t="shared" si="48"/>
        <v>0</v>
      </c>
      <c r="AR278" s="20" t="s">
        <v>171</v>
      </c>
      <c r="AT278" s="20" t="s">
        <v>167</v>
      </c>
      <c r="AU278" s="20" t="s">
        <v>80</v>
      </c>
      <c r="AY278" s="20" t="s">
        <v>165</v>
      </c>
      <c r="BE278" s="106">
        <f t="shared" si="49"/>
        <v>0</v>
      </c>
      <c r="BF278" s="106">
        <f t="shared" si="50"/>
        <v>0</v>
      </c>
      <c r="BG278" s="106">
        <f t="shared" si="51"/>
        <v>0</v>
      </c>
      <c r="BH278" s="106">
        <f t="shared" si="52"/>
        <v>0</v>
      </c>
      <c r="BI278" s="106">
        <f t="shared" si="53"/>
        <v>0</v>
      </c>
      <c r="BJ278" s="20" t="s">
        <v>80</v>
      </c>
      <c r="BK278" s="106">
        <f t="shared" si="54"/>
        <v>0</v>
      </c>
      <c r="BL278" s="20" t="s">
        <v>171</v>
      </c>
      <c r="BM278" s="20" t="s">
        <v>590</v>
      </c>
    </row>
    <row r="279" spans="2:65" s="1" customFormat="1" ht="25.5" customHeight="1">
      <c r="B279" s="132"/>
      <c r="C279" s="184" t="s">
        <v>591</v>
      </c>
      <c r="D279" s="184" t="s">
        <v>235</v>
      </c>
      <c r="E279" s="185" t="s">
        <v>592</v>
      </c>
      <c r="F279" s="271" t="s">
        <v>593</v>
      </c>
      <c r="G279" s="271"/>
      <c r="H279" s="271"/>
      <c r="I279" s="271"/>
      <c r="J279" s="186" t="s">
        <v>304</v>
      </c>
      <c r="K279" s="187">
        <v>1</v>
      </c>
      <c r="L279" s="272">
        <v>0</v>
      </c>
      <c r="M279" s="272"/>
      <c r="N279" s="273">
        <f t="shared" si="45"/>
        <v>0</v>
      </c>
      <c r="O279" s="264"/>
      <c r="P279" s="264"/>
      <c r="Q279" s="264"/>
      <c r="R279" s="135"/>
      <c r="T279" s="165" t="s">
        <v>5</v>
      </c>
      <c r="U279" s="44" t="s">
        <v>40</v>
      </c>
      <c r="V279" s="36"/>
      <c r="W279" s="166">
        <f t="shared" si="46"/>
        <v>0</v>
      </c>
      <c r="X279" s="166">
        <v>0</v>
      </c>
      <c r="Y279" s="166">
        <f t="shared" si="47"/>
        <v>0</v>
      </c>
      <c r="Z279" s="166">
        <v>0</v>
      </c>
      <c r="AA279" s="167">
        <f t="shared" si="48"/>
        <v>0</v>
      </c>
      <c r="AR279" s="20" t="s">
        <v>191</v>
      </c>
      <c r="AT279" s="20" t="s">
        <v>235</v>
      </c>
      <c r="AU279" s="20" t="s">
        <v>80</v>
      </c>
      <c r="AY279" s="20" t="s">
        <v>165</v>
      </c>
      <c r="BE279" s="106">
        <f t="shared" si="49"/>
        <v>0</v>
      </c>
      <c r="BF279" s="106">
        <f t="shared" si="50"/>
        <v>0</v>
      </c>
      <c r="BG279" s="106">
        <f t="shared" si="51"/>
        <v>0</v>
      </c>
      <c r="BH279" s="106">
        <f t="shared" si="52"/>
        <v>0</v>
      </c>
      <c r="BI279" s="106">
        <f t="shared" si="53"/>
        <v>0</v>
      </c>
      <c r="BJ279" s="20" t="s">
        <v>80</v>
      </c>
      <c r="BK279" s="106">
        <f t="shared" si="54"/>
        <v>0</v>
      </c>
      <c r="BL279" s="20" t="s">
        <v>171</v>
      </c>
      <c r="BM279" s="20" t="s">
        <v>594</v>
      </c>
    </row>
    <row r="280" spans="2:65" s="1" customFormat="1" ht="38.25" customHeight="1">
      <c r="B280" s="132"/>
      <c r="C280" s="161" t="s">
        <v>595</v>
      </c>
      <c r="D280" s="161" t="s">
        <v>167</v>
      </c>
      <c r="E280" s="162" t="s">
        <v>596</v>
      </c>
      <c r="F280" s="262" t="s">
        <v>597</v>
      </c>
      <c r="G280" s="262"/>
      <c r="H280" s="262"/>
      <c r="I280" s="262"/>
      <c r="J280" s="163" t="s">
        <v>304</v>
      </c>
      <c r="K280" s="164">
        <v>1</v>
      </c>
      <c r="L280" s="263">
        <v>0</v>
      </c>
      <c r="M280" s="263"/>
      <c r="N280" s="264">
        <f t="shared" si="45"/>
        <v>0</v>
      </c>
      <c r="O280" s="264"/>
      <c r="P280" s="264"/>
      <c r="Q280" s="264"/>
      <c r="R280" s="135"/>
      <c r="T280" s="165" t="s">
        <v>5</v>
      </c>
      <c r="U280" s="44" t="s">
        <v>40</v>
      </c>
      <c r="V280" s="36"/>
      <c r="W280" s="166">
        <f t="shared" si="46"/>
        <v>0</v>
      </c>
      <c r="X280" s="166">
        <v>0</v>
      </c>
      <c r="Y280" s="166">
        <f t="shared" si="47"/>
        <v>0</v>
      </c>
      <c r="Z280" s="166">
        <v>0</v>
      </c>
      <c r="AA280" s="167">
        <f t="shared" si="48"/>
        <v>0</v>
      </c>
      <c r="AR280" s="20" t="s">
        <v>171</v>
      </c>
      <c r="AT280" s="20" t="s">
        <v>167</v>
      </c>
      <c r="AU280" s="20" t="s">
        <v>80</v>
      </c>
      <c r="AY280" s="20" t="s">
        <v>165</v>
      </c>
      <c r="BE280" s="106">
        <f t="shared" si="49"/>
        <v>0</v>
      </c>
      <c r="BF280" s="106">
        <f t="shared" si="50"/>
        <v>0</v>
      </c>
      <c r="BG280" s="106">
        <f t="shared" si="51"/>
        <v>0</v>
      </c>
      <c r="BH280" s="106">
        <f t="shared" si="52"/>
        <v>0</v>
      </c>
      <c r="BI280" s="106">
        <f t="shared" si="53"/>
        <v>0</v>
      </c>
      <c r="BJ280" s="20" t="s">
        <v>80</v>
      </c>
      <c r="BK280" s="106">
        <f t="shared" si="54"/>
        <v>0</v>
      </c>
      <c r="BL280" s="20" t="s">
        <v>171</v>
      </c>
      <c r="BM280" s="20" t="s">
        <v>598</v>
      </c>
    </row>
    <row r="281" spans="2:65" s="1" customFormat="1" ht="25.5" customHeight="1">
      <c r="B281" s="132"/>
      <c r="C281" s="184" t="s">
        <v>599</v>
      </c>
      <c r="D281" s="184" t="s">
        <v>235</v>
      </c>
      <c r="E281" s="185" t="s">
        <v>600</v>
      </c>
      <c r="F281" s="271" t="s">
        <v>601</v>
      </c>
      <c r="G281" s="271"/>
      <c r="H281" s="271"/>
      <c r="I281" s="271"/>
      <c r="J281" s="186" t="s">
        <v>304</v>
      </c>
      <c r="K281" s="187">
        <v>1</v>
      </c>
      <c r="L281" s="272">
        <v>0</v>
      </c>
      <c r="M281" s="272"/>
      <c r="N281" s="273">
        <f t="shared" si="45"/>
        <v>0</v>
      </c>
      <c r="O281" s="264"/>
      <c r="P281" s="264"/>
      <c r="Q281" s="264"/>
      <c r="R281" s="135"/>
      <c r="T281" s="165" t="s">
        <v>5</v>
      </c>
      <c r="U281" s="44" t="s">
        <v>40</v>
      </c>
      <c r="V281" s="36"/>
      <c r="W281" s="166">
        <f t="shared" si="46"/>
        <v>0</v>
      </c>
      <c r="X281" s="166">
        <v>0</v>
      </c>
      <c r="Y281" s="166">
        <f t="shared" si="47"/>
        <v>0</v>
      </c>
      <c r="Z281" s="166">
        <v>0</v>
      </c>
      <c r="AA281" s="167">
        <f t="shared" si="48"/>
        <v>0</v>
      </c>
      <c r="AR281" s="20" t="s">
        <v>191</v>
      </c>
      <c r="AT281" s="20" t="s">
        <v>235</v>
      </c>
      <c r="AU281" s="20" t="s">
        <v>80</v>
      </c>
      <c r="AY281" s="20" t="s">
        <v>165</v>
      </c>
      <c r="BE281" s="106">
        <f t="shared" si="49"/>
        <v>0</v>
      </c>
      <c r="BF281" s="106">
        <f t="shared" si="50"/>
        <v>0</v>
      </c>
      <c r="BG281" s="106">
        <f t="shared" si="51"/>
        <v>0</v>
      </c>
      <c r="BH281" s="106">
        <f t="shared" si="52"/>
        <v>0</v>
      </c>
      <c r="BI281" s="106">
        <f t="shared" si="53"/>
        <v>0</v>
      </c>
      <c r="BJ281" s="20" t="s">
        <v>80</v>
      </c>
      <c r="BK281" s="106">
        <f t="shared" si="54"/>
        <v>0</v>
      </c>
      <c r="BL281" s="20" t="s">
        <v>171</v>
      </c>
      <c r="BM281" s="20" t="s">
        <v>602</v>
      </c>
    </row>
    <row r="282" spans="2:65" s="1" customFormat="1" ht="25.5" customHeight="1">
      <c r="B282" s="132"/>
      <c r="C282" s="184" t="s">
        <v>603</v>
      </c>
      <c r="D282" s="184" t="s">
        <v>235</v>
      </c>
      <c r="E282" s="185" t="s">
        <v>604</v>
      </c>
      <c r="F282" s="271" t="s">
        <v>605</v>
      </c>
      <c r="G282" s="271"/>
      <c r="H282" s="271"/>
      <c r="I282" s="271"/>
      <c r="J282" s="186" t="s">
        <v>487</v>
      </c>
      <c r="K282" s="187">
        <v>2</v>
      </c>
      <c r="L282" s="272">
        <v>0</v>
      </c>
      <c r="M282" s="272"/>
      <c r="N282" s="273">
        <f t="shared" si="45"/>
        <v>0</v>
      </c>
      <c r="O282" s="264"/>
      <c r="P282" s="264"/>
      <c r="Q282" s="264"/>
      <c r="R282" s="135"/>
      <c r="T282" s="165" t="s">
        <v>5</v>
      </c>
      <c r="U282" s="44" t="s">
        <v>40</v>
      </c>
      <c r="V282" s="36"/>
      <c r="W282" s="166">
        <f t="shared" si="46"/>
        <v>0</v>
      </c>
      <c r="X282" s="166">
        <v>0</v>
      </c>
      <c r="Y282" s="166">
        <f t="shared" si="47"/>
        <v>0</v>
      </c>
      <c r="Z282" s="166">
        <v>0</v>
      </c>
      <c r="AA282" s="167">
        <f t="shared" si="48"/>
        <v>0</v>
      </c>
      <c r="AR282" s="20" t="s">
        <v>191</v>
      </c>
      <c r="AT282" s="20" t="s">
        <v>235</v>
      </c>
      <c r="AU282" s="20" t="s">
        <v>80</v>
      </c>
      <c r="AY282" s="20" t="s">
        <v>165</v>
      </c>
      <c r="BE282" s="106">
        <f t="shared" si="49"/>
        <v>0</v>
      </c>
      <c r="BF282" s="106">
        <f t="shared" si="50"/>
        <v>0</v>
      </c>
      <c r="BG282" s="106">
        <f t="shared" si="51"/>
        <v>0</v>
      </c>
      <c r="BH282" s="106">
        <f t="shared" si="52"/>
        <v>0</v>
      </c>
      <c r="BI282" s="106">
        <f t="shared" si="53"/>
        <v>0</v>
      </c>
      <c r="BJ282" s="20" t="s">
        <v>80</v>
      </c>
      <c r="BK282" s="106">
        <f t="shared" si="54"/>
        <v>0</v>
      </c>
      <c r="BL282" s="20" t="s">
        <v>171</v>
      </c>
      <c r="BM282" s="20" t="s">
        <v>606</v>
      </c>
    </row>
    <row r="283" spans="2:65" s="1" customFormat="1" ht="25.5" customHeight="1">
      <c r="B283" s="132"/>
      <c r="C283" s="184" t="s">
        <v>607</v>
      </c>
      <c r="D283" s="184" t="s">
        <v>235</v>
      </c>
      <c r="E283" s="185" t="s">
        <v>608</v>
      </c>
      <c r="F283" s="271" t="s">
        <v>609</v>
      </c>
      <c r="G283" s="271"/>
      <c r="H283" s="271"/>
      <c r="I283" s="271"/>
      <c r="J283" s="186" t="s">
        <v>304</v>
      </c>
      <c r="K283" s="187">
        <v>2</v>
      </c>
      <c r="L283" s="272">
        <v>0</v>
      </c>
      <c r="M283" s="272"/>
      <c r="N283" s="273">
        <f t="shared" si="45"/>
        <v>0</v>
      </c>
      <c r="O283" s="264"/>
      <c r="P283" s="264"/>
      <c r="Q283" s="264"/>
      <c r="R283" s="135"/>
      <c r="T283" s="165" t="s">
        <v>5</v>
      </c>
      <c r="U283" s="44" t="s">
        <v>40</v>
      </c>
      <c r="V283" s="36"/>
      <c r="W283" s="166">
        <f t="shared" si="46"/>
        <v>0</v>
      </c>
      <c r="X283" s="166">
        <v>0</v>
      </c>
      <c r="Y283" s="166">
        <f t="shared" si="47"/>
        <v>0</v>
      </c>
      <c r="Z283" s="166">
        <v>0</v>
      </c>
      <c r="AA283" s="167">
        <f t="shared" si="48"/>
        <v>0</v>
      </c>
      <c r="AR283" s="20" t="s">
        <v>191</v>
      </c>
      <c r="AT283" s="20" t="s">
        <v>235</v>
      </c>
      <c r="AU283" s="20" t="s">
        <v>80</v>
      </c>
      <c r="AY283" s="20" t="s">
        <v>165</v>
      </c>
      <c r="BE283" s="106">
        <f t="shared" si="49"/>
        <v>0</v>
      </c>
      <c r="BF283" s="106">
        <f t="shared" si="50"/>
        <v>0</v>
      </c>
      <c r="BG283" s="106">
        <f t="shared" si="51"/>
        <v>0</v>
      </c>
      <c r="BH283" s="106">
        <f t="shared" si="52"/>
        <v>0</v>
      </c>
      <c r="BI283" s="106">
        <f t="shared" si="53"/>
        <v>0</v>
      </c>
      <c r="BJ283" s="20" t="s">
        <v>80</v>
      </c>
      <c r="BK283" s="106">
        <f t="shared" si="54"/>
        <v>0</v>
      </c>
      <c r="BL283" s="20" t="s">
        <v>171</v>
      </c>
      <c r="BM283" s="20" t="s">
        <v>610</v>
      </c>
    </row>
    <row r="284" spans="2:65" s="1" customFormat="1" ht="16.5" customHeight="1">
      <c r="B284" s="132"/>
      <c r="C284" s="184" t="s">
        <v>611</v>
      </c>
      <c r="D284" s="184" t="s">
        <v>235</v>
      </c>
      <c r="E284" s="185" t="s">
        <v>612</v>
      </c>
      <c r="F284" s="271" t="s">
        <v>613</v>
      </c>
      <c r="G284" s="271"/>
      <c r="H284" s="271"/>
      <c r="I284" s="271"/>
      <c r="J284" s="186" t="s">
        <v>304</v>
      </c>
      <c r="K284" s="187">
        <v>1</v>
      </c>
      <c r="L284" s="272">
        <v>0</v>
      </c>
      <c r="M284" s="272"/>
      <c r="N284" s="273">
        <f t="shared" si="45"/>
        <v>0</v>
      </c>
      <c r="O284" s="264"/>
      <c r="P284" s="264"/>
      <c r="Q284" s="264"/>
      <c r="R284" s="135"/>
      <c r="T284" s="165" t="s">
        <v>5</v>
      </c>
      <c r="U284" s="44" t="s">
        <v>40</v>
      </c>
      <c r="V284" s="36"/>
      <c r="W284" s="166">
        <f t="shared" si="46"/>
        <v>0</v>
      </c>
      <c r="X284" s="166">
        <v>0</v>
      </c>
      <c r="Y284" s="166">
        <f t="shared" si="47"/>
        <v>0</v>
      </c>
      <c r="Z284" s="166">
        <v>0</v>
      </c>
      <c r="AA284" s="167">
        <f t="shared" si="48"/>
        <v>0</v>
      </c>
      <c r="AR284" s="20" t="s">
        <v>191</v>
      </c>
      <c r="AT284" s="20" t="s">
        <v>235</v>
      </c>
      <c r="AU284" s="20" t="s">
        <v>80</v>
      </c>
      <c r="AY284" s="20" t="s">
        <v>165</v>
      </c>
      <c r="BE284" s="106">
        <f t="shared" si="49"/>
        <v>0</v>
      </c>
      <c r="BF284" s="106">
        <f t="shared" si="50"/>
        <v>0</v>
      </c>
      <c r="BG284" s="106">
        <f t="shared" si="51"/>
        <v>0</v>
      </c>
      <c r="BH284" s="106">
        <f t="shared" si="52"/>
        <v>0</v>
      </c>
      <c r="BI284" s="106">
        <f t="shared" si="53"/>
        <v>0</v>
      </c>
      <c r="BJ284" s="20" t="s">
        <v>80</v>
      </c>
      <c r="BK284" s="106">
        <f t="shared" si="54"/>
        <v>0</v>
      </c>
      <c r="BL284" s="20" t="s">
        <v>171</v>
      </c>
      <c r="BM284" s="20" t="s">
        <v>614</v>
      </c>
    </row>
    <row r="285" spans="2:65" s="1" customFormat="1" ht="25.5" customHeight="1">
      <c r="B285" s="132"/>
      <c r="C285" s="161" t="s">
        <v>615</v>
      </c>
      <c r="D285" s="161" t="s">
        <v>167</v>
      </c>
      <c r="E285" s="162" t="s">
        <v>616</v>
      </c>
      <c r="F285" s="262" t="s">
        <v>617</v>
      </c>
      <c r="G285" s="262"/>
      <c r="H285" s="262"/>
      <c r="I285" s="262"/>
      <c r="J285" s="163" t="s">
        <v>304</v>
      </c>
      <c r="K285" s="164">
        <v>1</v>
      </c>
      <c r="L285" s="263">
        <v>0</v>
      </c>
      <c r="M285" s="263"/>
      <c r="N285" s="264">
        <f t="shared" si="45"/>
        <v>0</v>
      </c>
      <c r="O285" s="264"/>
      <c r="P285" s="264"/>
      <c r="Q285" s="264"/>
      <c r="R285" s="135"/>
      <c r="T285" s="165" t="s">
        <v>5</v>
      </c>
      <c r="U285" s="44" t="s">
        <v>40</v>
      </c>
      <c r="V285" s="36"/>
      <c r="W285" s="166">
        <f t="shared" si="46"/>
        <v>0</v>
      </c>
      <c r="X285" s="166">
        <v>0</v>
      </c>
      <c r="Y285" s="166">
        <f t="shared" si="47"/>
        <v>0</v>
      </c>
      <c r="Z285" s="166">
        <v>0</v>
      </c>
      <c r="AA285" s="167">
        <f t="shared" si="48"/>
        <v>0</v>
      </c>
      <c r="AR285" s="20" t="s">
        <v>171</v>
      </c>
      <c r="AT285" s="20" t="s">
        <v>167</v>
      </c>
      <c r="AU285" s="20" t="s">
        <v>80</v>
      </c>
      <c r="AY285" s="20" t="s">
        <v>165</v>
      </c>
      <c r="BE285" s="106">
        <f t="shared" si="49"/>
        <v>0</v>
      </c>
      <c r="BF285" s="106">
        <f t="shared" si="50"/>
        <v>0</v>
      </c>
      <c r="BG285" s="106">
        <f t="shared" si="51"/>
        <v>0</v>
      </c>
      <c r="BH285" s="106">
        <f t="shared" si="52"/>
        <v>0</v>
      </c>
      <c r="BI285" s="106">
        <f t="shared" si="53"/>
        <v>0</v>
      </c>
      <c r="BJ285" s="20" t="s">
        <v>80</v>
      </c>
      <c r="BK285" s="106">
        <f t="shared" si="54"/>
        <v>0</v>
      </c>
      <c r="BL285" s="20" t="s">
        <v>171</v>
      </c>
      <c r="BM285" s="20" t="s">
        <v>618</v>
      </c>
    </row>
    <row r="286" spans="2:65" s="1" customFormat="1" ht="16.5" customHeight="1">
      <c r="B286" s="132"/>
      <c r="C286" s="184" t="s">
        <v>619</v>
      </c>
      <c r="D286" s="184" t="s">
        <v>235</v>
      </c>
      <c r="E286" s="185" t="s">
        <v>620</v>
      </c>
      <c r="F286" s="271" t="s">
        <v>621</v>
      </c>
      <c r="G286" s="271"/>
      <c r="H286" s="271"/>
      <c r="I286" s="271"/>
      <c r="J286" s="186" t="s">
        <v>304</v>
      </c>
      <c r="K286" s="187">
        <v>1</v>
      </c>
      <c r="L286" s="272">
        <v>0</v>
      </c>
      <c r="M286" s="272"/>
      <c r="N286" s="273">
        <f t="shared" si="45"/>
        <v>0</v>
      </c>
      <c r="O286" s="264"/>
      <c r="P286" s="264"/>
      <c r="Q286" s="264"/>
      <c r="R286" s="135"/>
      <c r="T286" s="165" t="s">
        <v>5</v>
      </c>
      <c r="U286" s="44" t="s">
        <v>40</v>
      </c>
      <c r="V286" s="36"/>
      <c r="W286" s="166">
        <f t="shared" si="46"/>
        <v>0</v>
      </c>
      <c r="X286" s="166">
        <v>0</v>
      </c>
      <c r="Y286" s="166">
        <f t="shared" si="47"/>
        <v>0</v>
      </c>
      <c r="Z286" s="166">
        <v>0</v>
      </c>
      <c r="AA286" s="167">
        <f t="shared" si="48"/>
        <v>0</v>
      </c>
      <c r="AR286" s="20" t="s">
        <v>191</v>
      </c>
      <c r="AT286" s="20" t="s">
        <v>235</v>
      </c>
      <c r="AU286" s="20" t="s">
        <v>80</v>
      </c>
      <c r="AY286" s="20" t="s">
        <v>165</v>
      </c>
      <c r="BE286" s="106">
        <f t="shared" si="49"/>
        <v>0</v>
      </c>
      <c r="BF286" s="106">
        <f t="shared" si="50"/>
        <v>0</v>
      </c>
      <c r="BG286" s="106">
        <f t="shared" si="51"/>
        <v>0</v>
      </c>
      <c r="BH286" s="106">
        <f t="shared" si="52"/>
        <v>0</v>
      </c>
      <c r="BI286" s="106">
        <f t="shared" si="53"/>
        <v>0</v>
      </c>
      <c r="BJ286" s="20" t="s">
        <v>80</v>
      </c>
      <c r="BK286" s="106">
        <f t="shared" si="54"/>
        <v>0</v>
      </c>
      <c r="BL286" s="20" t="s">
        <v>171</v>
      </c>
      <c r="BM286" s="20" t="s">
        <v>622</v>
      </c>
    </row>
    <row r="287" spans="2:65" s="1" customFormat="1" ht="25.5" customHeight="1">
      <c r="B287" s="132"/>
      <c r="C287" s="161" t="s">
        <v>623</v>
      </c>
      <c r="D287" s="161" t="s">
        <v>167</v>
      </c>
      <c r="E287" s="162" t="s">
        <v>624</v>
      </c>
      <c r="F287" s="262" t="s">
        <v>625</v>
      </c>
      <c r="G287" s="262"/>
      <c r="H287" s="262"/>
      <c r="I287" s="262"/>
      <c r="J287" s="163" t="s">
        <v>487</v>
      </c>
      <c r="K287" s="164">
        <v>8</v>
      </c>
      <c r="L287" s="263">
        <v>0</v>
      </c>
      <c r="M287" s="263"/>
      <c r="N287" s="264">
        <f t="shared" si="45"/>
        <v>0</v>
      </c>
      <c r="O287" s="264"/>
      <c r="P287" s="264"/>
      <c r="Q287" s="264"/>
      <c r="R287" s="135"/>
      <c r="T287" s="165" t="s">
        <v>5</v>
      </c>
      <c r="U287" s="44" t="s">
        <v>40</v>
      </c>
      <c r="V287" s="36"/>
      <c r="W287" s="166">
        <f t="shared" si="46"/>
        <v>0</v>
      </c>
      <c r="X287" s="166">
        <v>0</v>
      </c>
      <c r="Y287" s="166">
        <f t="shared" si="47"/>
        <v>0</v>
      </c>
      <c r="Z287" s="166">
        <v>0</v>
      </c>
      <c r="AA287" s="167">
        <f t="shared" si="48"/>
        <v>0</v>
      </c>
      <c r="AR287" s="20" t="s">
        <v>171</v>
      </c>
      <c r="AT287" s="20" t="s">
        <v>167</v>
      </c>
      <c r="AU287" s="20" t="s">
        <v>80</v>
      </c>
      <c r="AY287" s="20" t="s">
        <v>165</v>
      </c>
      <c r="BE287" s="106">
        <f t="shared" si="49"/>
        <v>0</v>
      </c>
      <c r="BF287" s="106">
        <f t="shared" si="50"/>
        <v>0</v>
      </c>
      <c r="BG287" s="106">
        <f t="shared" si="51"/>
        <v>0</v>
      </c>
      <c r="BH287" s="106">
        <f t="shared" si="52"/>
        <v>0</v>
      </c>
      <c r="BI287" s="106">
        <f t="shared" si="53"/>
        <v>0</v>
      </c>
      <c r="BJ287" s="20" t="s">
        <v>80</v>
      </c>
      <c r="BK287" s="106">
        <f t="shared" si="54"/>
        <v>0</v>
      </c>
      <c r="BL287" s="20" t="s">
        <v>171</v>
      </c>
      <c r="BM287" s="20" t="s">
        <v>626</v>
      </c>
    </row>
    <row r="288" spans="2:65" s="1" customFormat="1" ht="16.5" customHeight="1">
      <c r="B288" s="132"/>
      <c r="C288" s="184" t="s">
        <v>627</v>
      </c>
      <c r="D288" s="184" t="s">
        <v>235</v>
      </c>
      <c r="E288" s="185" t="s">
        <v>628</v>
      </c>
      <c r="F288" s="271" t="s">
        <v>629</v>
      </c>
      <c r="G288" s="271"/>
      <c r="H288" s="271"/>
      <c r="I288" s="271"/>
      <c r="J288" s="186" t="s">
        <v>487</v>
      </c>
      <c r="K288" s="187">
        <v>8</v>
      </c>
      <c r="L288" s="272">
        <v>0</v>
      </c>
      <c r="M288" s="272"/>
      <c r="N288" s="273">
        <f t="shared" si="45"/>
        <v>0</v>
      </c>
      <c r="O288" s="264"/>
      <c r="P288" s="264"/>
      <c r="Q288" s="264"/>
      <c r="R288" s="135"/>
      <c r="T288" s="165" t="s">
        <v>5</v>
      </c>
      <c r="U288" s="44" t="s">
        <v>40</v>
      </c>
      <c r="V288" s="36"/>
      <c r="W288" s="166">
        <f t="shared" si="46"/>
        <v>0</v>
      </c>
      <c r="X288" s="166">
        <v>0</v>
      </c>
      <c r="Y288" s="166">
        <f t="shared" si="47"/>
        <v>0</v>
      </c>
      <c r="Z288" s="166">
        <v>0</v>
      </c>
      <c r="AA288" s="167">
        <f t="shared" si="48"/>
        <v>0</v>
      </c>
      <c r="AR288" s="20" t="s">
        <v>191</v>
      </c>
      <c r="AT288" s="20" t="s">
        <v>235</v>
      </c>
      <c r="AU288" s="20" t="s">
        <v>80</v>
      </c>
      <c r="AY288" s="20" t="s">
        <v>165</v>
      </c>
      <c r="BE288" s="106">
        <f t="shared" si="49"/>
        <v>0</v>
      </c>
      <c r="BF288" s="106">
        <f t="shared" si="50"/>
        <v>0</v>
      </c>
      <c r="BG288" s="106">
        <f t="shared" si="51"/>
        <v>0</v>
      </c>
      <c r="BH288" s="106">
        <f t="shared" si="52"/>
        <v>0</v>
      </c>
      <c r="BI288" s="106">
        <f t="shared" si="53"/>
        <v>0</v>
      </c>
      <c r="BJ288" s="20" t="s">
        <v>80</v>
      </c>
      <c r="BK288" s="106">
        <f t="shared" si="54"/>
        <v>0</v>
      </c>
      <c r="BL288" s="20" t="s">
        <v>171</v>
      </c>
      <c r="BM288" s="20" t="s">
        <v>630</v>
      </c>
    </row>
    <row r="289" spans="2:65" s="1" customFormat="1" ht="16.5" customHeight="1">
      <c r="B289" s="132"/>
      <c r="C289" s="161" t="s">
        <v>631</v>
      </c>
      <c r="D289" s="161" t="s">
        <v>167</v>
      </c>
      <c r="E289" s="162" t="s">
        <v>632</v>
      </c>
      <c r="F289" s="262" t="s">
        <v>633</v>
      </c>
      <c r="G289" s="262"/>
      <c r="H289" s="262"/>
      <c r="I289" s="262"/>
      <c r="J289" s="163" t="s">
        <v>304</v>
      </c>
      <c r="K289" s="164">
        <v>1</v>
      </c>
      <c r="L289" s="263">
        <v>0</v>
      </c>
      <c r="M289" s="263"/>
      <c r="N289" s="264">
        <f t="shared" si="45"/>
        <v>0</v>
      </c>
      <c r="O289" s="264"/>
      <c r="P289" s="264"/>
      <c r="Q289" s="264"/>
      <c r="R289" s="135"/>
      <c r="T289" s="165" t="s">
        <v>5</v>
      </c>
      <c r="U289" s="44" t="s">
        <v>40</v>
      </c>
      <c r="V289" s="36"/>
      <c r="W289" s="166">
        <f t="shared" si="46"/>
        <v>0</v>
      </c>
      <c r="X289" s="166">
        <v>0</v>
      </c>
      <c r="Y289" s="166">
        <f t="shared" si="47"/>
        <v>0</v>
      </c>
      <c r="Z289" s="166">
        <v>0</v>
      </c>
      <c r="AA289" s="167">
        <f t="shared" si="48"/>
        <v>0</v>
      </c>
      <c r="AR289" s="20" t="s">
        <v>171</v>
      </c>
      <c r="AT289" s="20" t="s">
        <v>167</v>
      </c>
      <c r="AU289" s="20" t="s">
        <v>80</v>
      </c>
      <c r="AY289" s="20" t="s">
        <v>165</v>
      </c>
      <c r="BE289" s="106">
        <f t="shared" si="49"/>
        <v>0</v>
      </c>
      <c r="BF289" s="106">
        <f t="shared" si="50"/>
        <v>0</v>
      </c>
      <c r="BG289" s="106">
        <f t="shared" si="51"/>
        <v>0</v>
      </c>
      <c r="BH289" s="106">
        <f t="shared" si="52"/>
        <v>0</v>
      </c>
      <c r="BI289" s="106">
        <f t="shared" si="53"/>
        <v>0</v>
      </c>
      <c r="BJ289" s="20" t="s">
        <v>80</v>
      </c>
      <c r="BK289" s="106">
        <f t="shared" si="54"/>
        <v>0</v>
      </c>
      <c r="BL289" s="20" t="s">
        <v>171</v>
      </c>
      <c r="BM289" s="20" t="s">
        <v>634</v>
      </c>
    </row>
    <row r="290" spans="2:65" s="9" customFormat="1" ht="29.85" customHeight="1">
      <c r="B290" s="150"/>
      <c r="C290" s="151"/>
      <c r="D290" s="160" t="s">
        <v>114</v>
      </c>
      <c r="E290" s="160"/>
      <c r="F290" s="160"/>
      <c r="G290" s="160"/>
      <c r="H290" s="160"/>
      <c r="I290" s="160"/>
      <c r="J290" s="160"/>
      <c r="K290" s="160"/>
      <c r="L290" s="160"/>
      <c r="M290" s="160"/>
      <c r="N290" s="276">
        <f>BK290</f>
        <v>0</v>
      </c>
      <c r="O290" s="277"/>
      <c r="P290" s="277"/>
      <c r="Q290" s="277"/>
      <c r="R290" s="153"/>
      <c r="T290" s="154"/>
      <c r="U290" s="151"/>
      <c r="V290" s="151"/>
      <c r="W290" s="155">
        <f>SUM(W291:W298)</f>
        <v>0</v>
      </c>
      <c r="X290" s="151"/>
      <c r="Y290" s="155">
        <f>SUM(Y291:Y298)</f>
        <v>0</v>
      </c>
      <c r="Z290" s="151"/>
      <c r="AA290" s="156">
        <f>SUM(AA291:AA298)</f>
        <v>0</v>
      </c>
      <c r="AR290" s="157" t="s">
        <v>78</v>
      </c>
      <c r="AT290" s="158" t="s">
        <v>72</v>
      </c>
      <c r="AU290" s="158" t="s">
        <v>78</v>
      </c>
      <c r="AY290" s="157" t="s">
        <v>165</v>
      </c>
      <c r="BK290" s="159">
        <f>SUM(BK291:BK298)</f>
        <v>0</v>
      </c>
    </row>
    <row r="291" spans="2:65" s="1" customFormat="1" ht="38.25" customHeight="1">
      <c r="B291" s="132"/>
      <c r="C291" s="161" t="s">
        <v>382</v>
      </c>
      <c r="D291" s="161" t="s">
        <v>167</v>
      </c>
      <c r="E291" s="162" t="s">
        <v>635</v>
      </c>
      <c r="F291" s="262" t="s">
        <v>636</v>
      </c>
      <c r="G291" s="262"/>
      <c r="H291" s="262"/>
      <c r="I291" s="262"/>
      <c r="J291" s="163" t="s">
        <v>243</v>
      </c>
      <c r="K291" s="164">
        <v>378.79899999999998</v>
      </c>
      <c r="L291" s="263">
        <v>0</v>
      </c>
      <c r="M291" s="263"/>
      <c r="N291" s="264">
        <f t="shared" ref="N291:N298" si="55">ROUND(L291*K291,2)</f>
        <v>0</v>
      </c>
      <c r="O291" s="264"/>
      <c r="P291" s="264"/>
      <c r="Q291" s="264"/>
      <c r="R291" s="135"/>
      <c r="T291" s="165" t="s">
        <v>5</v>
      </c>
      <c r="U291" s="44" t="s">
        <v>40</v>
      </c>
      <c r="V291" s="36"/>
      <c r="W291" s="166">
        <f t="shared" ref="W291:W298" si="56">V291*K291</f>
        <v>0</v>
      </c>
      <c r="X291" s="166">
        <v>0</v>
      </c>
      <c r="Y291" s="166">
        <f t="shared" ref="Y291:Y298" si="57">X291*K291</f>
        <v>0</v>
      </c>
      <c r="Z291" s="166">
        <v>0</v>
      </c>
      <c r="AA291" s="167">
        <f t="shared" ref="AA291:AA298" si="58">Z291*K291</f>
        <v>0</v>
      </c>
      <c r="AR291" s="20" t="s">
        <v>171</v>
      </c>
      <c r="AT291" s="20" t="s">
        <v>167</v>
      </c>
      <c r="AU291" s="20" t="s">
        <v>80</v>
      </c>
      <c r="AY291" s="20" t="s">
        <v>165</v>
      </c>
      <c r="BE291" s="106">
        <f t="shared" ref="BE291:BE298" si="59">IF(U291="základná",N291,0)</f>
        <v>0</v>
      </c>
      <c r="BF291" s="106">
        <f t="shared" ref="BF291:BF298" si="60">IF(U291="znížená",N291,0)</f>
        <v>0</v>
      </c>
      <c r="BG291" s="106">
        <f t="shared" ref="BG291:BG298" si="61">IF(U291="zákl. prenesená",N291,0)</f>
        <v>0</v>
      </c>
      <c r="BH291" s="106">
        <f t="shared" ref="BH291:BH298" si="62">IF(U291="zníž. prenesená",N291,0)</f>
        <v>0</v>
      </c>
      <c r="BI291" s="106">
        <f t="shared" ref="BI291:BI298" si="63">IF(U291="nulová",N291,0)</f>
        <v>0</v>
      </c>
      <c r="BJ291" s="20" t="s">
        <v>80</v>
      </c>
      <c r="BK291" s="106">
        <f t="shared" ref="BK291:BK298" si="64">ROUND(L291*K291,2)</f>
        <v>0</v>
      </c>
      <c r="BL291" s="20" t="s">
        <v>171</v>
      </c>
      <c r="BM291" s="20" t="s">
        <v>637</v>
      </c>
    </row>
    <row r="292" spans="2:65" s="1" customFormat="1" ht="38.25" customHeight="1">
      <c r="B292" s="132"/>
      <c r="C292" s="161" t="s">
        <v>638</v>
      </c>
      <c r="D292" s="161" t="s">
        <v>167</v>
      </c>
      <c r="E292" s="162" t="s">
        <v>639</v>
      </c>
      <c r="F292" s="262" t="s">
        <v>640</v>
      </c>
      <c r="G292" s="262"/>
      <c r="H292" s="262"/>
      <c r="I292" s="262"/>
      <c r="J292" s="163" t="s">
        <v>243</v>
      </c>
      <c r="K292" s="164">
        <v>378.79899999999998</v>
      </c>
      <c r="L292" s="263">
        <v>0</v>
      </c>
      <c r="M292" s="263"/>
      <c r="N292" s="264">
        <f t="shared" si="55"/>
        <v>0</v>
      </c>
      <c r="O292" s="264"/>
      <c r="P292" s="264"/>
      <c r="Q292" s="264"/>
      <c r="R292" s="135"/>
      <c r="T292" s="165" t="s">
        <v>5</v>
      </c>
      <c r="U292" s="44" t="s">
        <v>40</v>
      </c>
      <c r="V292" s="36"/>
      <c r="W292" s="166">
        <f t="shared" si="56"/>
        <v>0</v>
      </c>
      <c r="X292" s="166">
        <v>0</v>
      </c>
      <c r="Y292" s="166">
        <f t="shared" si="57"/>
        <v>0</v>
      </c>
      <c r="Z292" s="166">
        <v>0</v>
      </c>
      <c r="AA292" s="167">
        <f t="shared" si="58"/>
        <v>0</v>
      </c>
      <c r="AR292" s="20" t="s">
        <v>171</v>
      </c>
      <c r="AT292" s="20" t="s">
        <v>167</v>
      </c>
      <c r="AU292" s="20" t="s">
        <v>80</v>
      </c>
      <c r="AY292" s="20" t="s">
        <v>165</v>
      </c>
      <c r="BE292" s="106">
        <f t="shared" si="59"/>
        <v>0</v>
      </c>
      <c r="BF292" s="106">
        <f t="shared" si="60"/>
        <v>0</v>
      </c>
      <c r="BG292" s="106">
        <f t="shared" si="61"/>
        <v>0</v>
      </c>
      <c r="BH292" s="106">
        <f t="shared" si="62"/>
        <v>0</v>
      </c>
      <c r="BI292" s="106">
        <f t="shared" si="63"/>
        <v>0</v>
      </c>
      <c r="BJ292" s="20" t="s">
        <v>80</v>
      </c>
      <c r="BK292" s="106">
        <f t="shared" si="64"/>
        <v>0</v>
      </c>
      <c r="BL292" s="20" t="s">
        <v>171</v>
      </c>
      <c r="BM292" s="20" t="s">
        <v>641</v>
      </c>
    </row>
    <row r="293" spans="2:65" s="1" customFormat="1" ht="51" customHeight="1">
      <c r="B293" s="132"/>
      <c r="C293" s="161" t="s">
        <v>385</v>
      </c>
      <c r="D293" s="161" t="s">
        <v>167</v>
      </c>
      <c r="E293" s="162" t="s">
        <v>642</v>
      </c>
      <c r="F293" s="262" t="s">
        <v>643</v>
      </c>
      <c r="G293" s="262"/>
      <c r="H293" s="262"/>
      <c r="I293" s="262"/>
      <c r="J293" s="163" t="s">
        <v>243</v>
      </c>
      <c r="K293" s="164">
        <v>378.79899999999998</v>
      </c>
      <c r="L293" s="263">
        <v>0</v>
      </c>
      <c r="M293" s="263"/>
      <c r="N293" s="264">
        <f t="shared" si="55"/>
        <v>0</v>
      </c>
      <c r="O293" s="264"/>
      <c r="P293" s="264"/>
      <c r="Q293" s="264"/>
      <c r="R293" s="135"/>
      <c r="T293" s="165" t="s">
        <v>5</v>
      </c>
      <c r="U293" s="44" t="s">
        <v>40</v>
      </c>
      <c r="V293" s="36"/>
      <c r="W293" s="166">
        <f t="shared" si="56"/>
        <v>0</v>
      </c>
      <c r="X293" s="166">
        <v>0</v>
      </c>
      <c r="Y293" s="166">
        <f t="shared" si="57"/>
        <v>0</v>
      </c>
      <c r="Z293" s="166">
        <v>0</v>
      </c>
      <c r="AA293" s="167">
        <f t="shared" si="58"/>
        <v>0</v>
      </c>
      <c r="AR293" s="20" t="s">
        <v>171</v>
      </c>
      <c r="AT293" s="20" t="s">
        <v>167</v>
      </c>
      <c r="AU293" s="20" t="s">
        <v>80</v>
      </c>
      <c r="AY293" s="20" t="s">
        <v>165</v>
      </c>
      <c r="BE293" s="106">
        <f t="shared" si="59"/>
        <v>0</v>
      </c>
      <c r="BF293" s="106">
        <f t="shared" si="60"/>
        <v>0</v>
      </c>
      <c r="BG293" s="106">
        <f t="shared" si="61"/>
        <v>0</v>
      </c>
      <c r="BH293" s="106">
        <f t="shared" si="62"/>
        <v>0</v>
      </c>
      <c r="BI293" s="106">
        <f t="shared" si="63"/>
        <v>0</v>
      </c>
      <c r="BJ293" s="20" t="s">
        <v>80</v>
      </c>
      <c r="BK293" s="106">
        <f t="shared" si="64"/>
        <v>0</v>
      </c>
      <c r="BL293" s="20" t="s">
        <v>171</v>
      </c>
      <c r="BM293" s="20" t="s">
        <v>644</v>
      </c>
    </row>
    <row r="294" spans="2:65" s="1" customFormat="1" ht="25.5" customHeight="1">
      <c r="B294" s="132"/>
      <c r="C294" s="161" t="s">
        <v>645</v>
      </c>
      <c r="D294" s="161" t="s">
        <v>167</v>
      </c>
      <c r="E294" s="162" t="s">
        <v>646</v>
      </c>
      <c r="F294" s="262" t="s">
        <v>647</v>
      </c>
      <c r="G294" s="262"/>
      <c r="H294" s="262"/>
      <c r="I294" s="262"/>
      <c r="J294" s="163" t="s">
        <v>243</v>
      </c>
      <c r="K294" s="164">
        <v>287.60000000000002</v>
      </c>
      <c r="L294" s="263">
        <v>0</v>
      </c>
      <c r="M294" s="263"/>
      <c r="N294" s="264">
        <f t="shared" si="55"/>
        <v>0</v>
      </c>
      <c r="O294" s="264"/>
      <c r="P294" s="264"/>
      <c r="Q294" s="264"/>
      <c r="R294" s="135"/>
      <c r="T294" s="165" t="s">
        <v>5</v>
      </c>
      <c r="U294" s="44" t="s">
        <v>40</v>
      </c>
      <c r="V294" s="36"/>
      <c r="W294" s="166">
        <f t="shared" si="56"/>
        <v>0</v>
      </c>
      <c r="X294" s="166">
        <v>0</v>
      </c>
      <c r="Y294" s="166">
        <f t="shared" si="57"/>
        <v>0</v>
      </c>
      <c r="Z294" s="166">
        <v>0</v>
      </c>
      <c r="AA294" s="167">
        <f t="shared" si="58"/>
        <v>0</v>
      </c>
      <c r="AR294" s="20" t="s">
        <v>171</v>
      </c>
      <c r="AT294" s="20" t="s">
        <v>167</v>
      </c>
      <c r="AU294" s="20" t="s">
        <v>80</v>
      </c>
      <c r="AY294" s="20" t="s">
        <v>165</v>
      </c>
      <c r="BE294" s="106">
        <f t="shared" si="59"/>
        <v>0</v>
      </c>
      <c r="BF294" s="106">
        <f t="shared" si="60"/>
        <v>0</v>
      </c>
      <c r="BG294" s="106">
        <f t="shared" si="61"/>
        <v>0</v>
      </c>
      <c r="BH294" s="106">
        <f t="shared" si="62"/>
        <v>0</v>
      </c>
      <c r="BI294" s="106">
        <f t="shared" si="63"/>
        <v>0</v>
      </c>
      <c r="BJ294" s="20" t="s">
        <v>80</v>
      </c>
      <c r="BK294" s="106">
        <f t="shared" si="64"/>
        <v>0</v>
      </c>
      <c r="BL294" s="20" t="s">
        <v>171</v>
      </c>
      <c r="BM294" s="20" t="s">
        <v>648</v>
      </c>
    </row>
    <row r="295" spans="2:65" s="1" customFormat="1" ht="16.5" customHeight="1">
      <c r="B295" s="132"/>
      <c r="C295" s="161" t="s">
        <v>402</v>
      </c>
      <c r="D295" s="161" t="s">
        <v>167</v>
      </c>
      <c r="E295" s="162" t="s">
        <v>649</v>
      </c>
      <c r="F295" s="262" t="s">
        <v>650</v>
      </c>
      <c r="G295" s="262"/>
      <c r="H295" s="262"/>
      <c r="I295" s="262"/>
      <c r="J295" s="163" t="s">
        <v>243</v>
      </c>
      <c r="K295" s="164">
        <v>287.60000000000002</v>
      </c>
      <c r="L295" s="263">
        <v>0</v>
      </c>
      <c r="M295" s="263"/>
      <c r="N295" s="264">
        <f t="shared" si="55"/>
        <v>0</v>
      </c>
      <c r="O295" s="264"/>
      <c r="P295" s="264"/>
      <c r="Q295" s="264"/>
      <c r="R295" s="135"/>
      <c r="T295" s="165" t="s">
        <v>5</v>
      </c>
      <c r="U295" s="44" t="s">
        <v>40</v>
      </c>
      <c r="V295" s="36"/>
      <c r="W295" s="166">
        <f t="shared" si="56"/>
        <v>0</v>
      </c>
      <c r="X295" s="166">
        <v>0</v>
      </c>
      <c r="Y295" s="166">
        <f t="shared" si="57"/>
        <v>0</v>
      </c>
      <c r="Z295" s="166">
        <v>0</v>
      </c>
      <c r="AA295" s="167">
        <f t="shared" si="58"/>
        <v>0</v>
      </c>
      <c r="AR295" s="20" t="s">
        <v>171</v>
      </c>
      <c r="AT295" s="20" t="s">
        <v>167</v>
      </c>
      <c r="AU295" s="20" t="s">
        <v>80</v>
      </c>
      <c r="AY295" s="20" t="s">
        <v>165</v>
      </c>
      <c r="BE295" s="106">
        <f t="shared" si="59"/>
        <v>0</v>
      </c>
      <c r="BF295" s="106">
        <f t="shared" si="60"/>
        <v>0</v>
      </c>
      <c r="BG295" s="106">
        <f t="shared" si="61"/>
        <v>0</v>
      </c>
      <c r="BH295" s="106">
        <f t="shared" si="62"/>
        <v>0</v>
      </c>
      <c r="BI295" s="106">
        <f t="shared" si="63"/>
        <v>0</v>
      </c>
      <c r="BJ295" s="20" t="s">
        <v>80</v>
      </c>
      <c r="BK295" s="106">
        <f t="shared" si="64"/>
        <v>0</v>
      </c>
      <c r="BL295" s="20" t="s">
        <v>171</v>
      </c>
      <c r="BM295" s="20" t="s">
        <v>651</v>
      </c>
    </row>
    <row r="296" spans="2:65" s="1" customFormat="1" ht="16.5" customHeight="1">
      <c r="B296" s="132"/>
      <c r="C296" s="161" t="s">
        <v>652</v>
      </c>
      <c r="D296" s="161" t="s">
        <v>167</v>
      </c>
      <c r="E296" s="162" t="s">
        <v>653</v>
      </c>
      <c r="F296" s="262" t="s">
        <v>654</v>
      </c>
      <c r="G296" s="262"/>
      <c r="H296" s="262"/>
      <c r="I296" s="262"/>
      <c r="J296" s="163" t="s">
        <v>487</v>
      </c>
      <c r="K296" s="164">
        <v>71.099999999999994</v>
      </c>
      <c r="L296" s="263">
        <v>0</v>
      </c>
      <c r="M296" s="263"/>
      <c r="N296" s="264">
        <f t="shared" si="55"/>
        <v>0</v>
      </c>
      <c r="O296" s="264"/>
      <c r="P296" s="264"/>
      <c r="Q296" s="264"/>
      <c r="R296" s="135"/>
      <c r="T296" s="165" t="s">
        <v>5</v>
      </c>
      <c r="U296" s="44" t="s">
        <v>40</v>
      </c>
      <c r="V296" s="36"/>
      <c r="W296" s="166">
        <f t="shared" si="56"/>
        <v>0</v>
      </c>
      <c r="X296" s="166">
        <v>0</v>
      </c>
      <c r="Y296" s="166">
        <f t="shared" si="57"/>
        <v>0</v>
      </c>
      <c r="Z296" s="166">
        <v>0</v>
      </c>
      <c r="AA296" s="167">
        <f t="shared" si="58"/>
        <v>0</v>
      </c>
      <c r="AR296" s="20" t="s">
        <v>171</v>
      </c>
      <c r="AT296" s="20" t="s">
        <v>167</v>
      </c>
      <c r="AU296" s="20" t="s">
        <v>80</v>
      </c>
      <c r="AY296" s="20" t="s">
        <v>165</v>
      </c>
      <c r="BE296" s="106">
        <f t="shared" si="59"/>
        <v>0</v>
      </c>
      <c r="BF296" s="106">
        <f t="shared" si="60"/>
        <v>0</v>
      </c>
      <c r="BG296" s="106">
        <f t="shared" si="61"/>
        <v>0</v>
      </c>
      <c r="BH296" s="106">
        <f t="shared" si="62"/>
        <v>0</v>
      </c>
      <c r="BI296" s="106">
        <f t="shared" si="63"/>
        <v>0</v>
      </c>
      <c r="BJ296" s="20" t="s">
        <v>80</v>
      </c>
      <c r="BK296" s="106">
        <f t="shared" si="64"/>
        <v>0</v>
      </c>
      <c r="BL296" s="20" t="s">
        <v>171</v>
      </c>
      <c r="BM296" s="20" t="s">
        <v>655</v>
      </c>
    </row>
    <row r="297" spans="2:65" s="1" customFormat="1" ht="25.5" customHeight="1">
      <c r="B297" s="132"/>
      <c r="C297" s="161" t="s">
        <v>405</v>
      </c>
      <c r="D297" s="161" t="s">
        <v>167</v>
      </c>
      <c r="E297" s="162" t="s">
        <v>656</v>
      </c>
      <c r="F297" s="262" t="s">
        <v>657</v>
      </c>
      <c r="G297" s="262"/>
      <c r="H297" s="262"/>
      <c r="I297" s="262"/>
      <c r="J297" s="163" t="s">
        <v>487</v>
      </c>
      <c r="K297" s="164">
        <v>168.66</v>
      </c>
      <c r="L297" s="263">
        <v>0</v>
      </c>
      <c r="M297" s="263"/>
      <c r="N297" s="264">
        <f t="shared" si="55"/>
        <v>0</v>
      </c>
      <c r="O297" s="264"/>
      <c r="P297" s="264"/>
      <c r="Q297" s="264"/>
      <c r="R297" s="135"/>
      <c r="T297" s="165" t="s">
        <v>5</v>
      </c>
      <c r="U297" s="44" t="s">
        <v>40</v>
      </c>
      <c r="V297" s="36"/>
      <c r="W297" s="166">
        <f t="shared" si="56"/>
        <v>0</v>
      </c>
      <c r="X297" s="166">
        <v>0</v>
      </c>
      <c r="Y297" s="166">
        <f t="shared" si="57"/>
        <v>0</v>
      </c>
      <c r="Z297" s="166">
        <v>0</v>
      </c>
      <c r="AA297" s="167">
        <f t="shared" si="58"/>
        <v>0</v>
      </c>
      <c r="AR297" s="20" t="s">
        <v>171</v>
      </c>
      <c r="AT297" s="20" t="s">
        <v>167</v>
      </c>
      <c r="AU297" s="20" t="s">
        <v>80</v>
      </c>
      <c r="AY297" s="20" t="s">
        <v>165</v>
      </c>
      <c r="BE297" s="106">
        <f t="shared" si="59"/>
        <v>0</v>
      </c>
      <c r="BF297" s="106">
        <f t="shared" si="60"/>
        <v>0</v>
      </c>
      <c r="BG297" s="106">
        <f t="shared" si="61"/>
        <v>0</v>
      </c>
      <c r="BH297" s="106">
        <f t="shared" si="62"/>
        <v>0</v>
      </c>
      <c r="BI297" s="106">
        <f t="shared" si="63"/>
        <v>0</v>
      </c>
      <c r="BJ297" s="20" t="s">
        <v>80</v>
      </c>
      <c r="BK297" s="106">
        <f t="shared" si="64"/>
        <v>0</v>
      </c>
      <c r="BL297" s="20" t="s">
        <v>171</v>
      </c>
      <c r="BM297" s="20" t="s">
        <v>658</v>
      </c>
    </row>
    <row r="298" spans="2:65" s="1" customFormat="1" ht="25.5" customHeight="1">
      <c r="B298" s="132"/>
      <c r="C298" s="161" t="s">
        <v>659</v>
      </c>
      <c r="D298" s="161" t="s">
        <v>167</v>
      </c>
      <c r="E298" s="162" t="s">
        <v>660</v>
      </c>
      <c r="F298" s="262" t="s">
        <v>661</v>
      </c>
      <c r="G298" s="262"/>
      <c r="H298" s="262"/>
      <c r="I298" s="262"/>
      <c r="J298" s="163" t="s">
        <v>487</v>
      </c>
      <c r="K298" s="164">
        <v>55.26</v>
      </c>
      <c r="L298" s="263">
        <v>0</v>
      </c>
      <c r="M298" s="263"/>
      <c r="N298" s="264">
        <f t="shared" si="55"/>
        <v>0</v>
      </c>
      <c r="O298" s="264"/>
      <c r="P298" s="264"/>
      <c r="Q298" s="264"/>
      <c r="R298" s="135"/>
      <c r="T298" s="165" t="s">
        <v>5</v>
      </c>
      <c r="U298" s="44" t="s">
        <v>40</v>
      </c>
      <c r="V298" s="36"/>
      <c r="W298" s="166">
        <f t="shared" si="56"/>
        <v>0</v>
      </c>
      <c r="X298" s="166">
        <v>0</v>
      </c>
      <c r="Y298" s="166">
        <f t="shared" si="57"/>
        <v>0</v>
      </c>
      <c r="Z298" s="166">
        <v>0</v>
      </c>
      <c r="AA298" s="167">
        <f t="shared" si="58"/>
        <v>0</v>
      </c>
      <c r="AR298" s="20" t="s">
        <v>171</v>
      </c>
      <c r="AT298" s="20" t="s">
        <v>167</v>
      </c>
      <c r="AU298" s="20" t="s">
        <v>80</v>
      </c>
      <c r="AY298" s="20" t="s">
        <v>165</v>
      </c>
      <c r="BE298" s="106">
        <f t="shared" si="59"/>
        <v>0</v>
      </c>
      <c r="BF298" s="106">
        <f t="shared" si="60"/>
        <v>0</v>
      </c>
      <c r="BG298" s="106">
        <f t="shared" si="61"/>
        <v>0</v>
      </c>
      <c r="BH298" s="106">
        <f t="shared" si="62"/>
        <v>0</v>
      </c>
      <c r="BI298" s="106">
        <f t="shared" si="63"/>
        <v>0</v>
      </c>
      <c r="BJ298" s="20" t="s">
        <v>80</v>
      </c>
      <c r="BK298" s="106">
        <f t="shared" si="64"/>
        <v>0</v>
      </c>
      <c r="BL298" s="20" t="s">
        <v>171</v>
      </c>
      <c r="BM298" s="20" t="s">
        <v>662</v>
      </c>
    </row>
    <row r="299" spans="2:65" s="9" customFormat="1" ht="29.85" customHeight="1">
      <c r="B299" s="150"/>
      <c r="C299" s="151"/>
      <c r="D299" s="160" t="s">
        <v>115</v>
      </c>
      <c r="E299" s="160"/>
      <c r="F299" s="160"/>
      <c r="G299" s="160"/>
      <c r="H299" s="160"/>
      <c r="I299" s="160"/>
      <c r="J299" s="160"/>
      <c r="K299" s="160"/>
      <c r="L299" s="160"/>
      <c r="M299" s="160"/>
      <c r="N299" s="276">
        <f>BK299</f>
        <v>0</v>
      </c>
      <c r="O299" s="277"/>
      <c r="P299" s="277"/>
      <c r="Q299" s="277"/>
      <c r="R299" s="153"/>
      <c r="T299" s="154"/>
      <c r="U299" s="151"/>
      <c r="V299" s="151"/>
      <c r="W299" s="155">
        <f>SUM(W300:W302)</f>
        <v>0</v>
      </c>
      <c r="X299" s="151"/>
      <c r="Y299" s="155">
        <f>SUM(Y300:Y302)</f>
        <v>0</v>
      </c>
      <c r="Z299" s="151"/>
      <c r="AA299" s="156">
        <f>SUM(AA300:AA302)</f>
        <v>0</v>
      </c>
      <c r="AR299" s="157" t="s">
        <v>78</v>
      </c>
      <c r="AT299" s="158" t="s">
        <v>72</v>
      </c>
      <c r="AU299" s="158" t="s">
        <v>78</v>
      </c>
      <c r="AY299" s="157" t="s">
        <v>165</v>
      </c>
      <c r="BK299" s="159">
        <f>SUM(BK300:BK302)</f>
        <v>0</v>
      </c>
    </row>
    <row r="300" spans="2:65" s="1" customFormat="1" ht="38.25" customHeight="1">
      <c r="B300" s="132"/>
      <c r="C300" s="161" t="s">
        <v>663</v>
      </c>
      <c r="D300" s="161" t="s">
        <v>167</v>
      </c>
      <c r="E300" s="162" t="s">
        <v>664</v>
      </c>
      <c r="F300" s="262" t="s">
        <v>665</v>
      </c>
      <c r="G300" s="262"/>
      <c r="H300" s="262"/>
      <c r="I300" s="262"/>
      <c r="J300" s="163" t="s">
        <v>221</v>
      </c>
      <c r="K300" s="164">
        <v>805.82399999999996</v>
      </c>
      <c r="L300" s="263">
        <v>0</v>
      </c>
      <c r="M300" s="263"/>
      <c r="N300" s="264">
        <f>ROUND(L300*K300,2)</f>
        <v>0</v>
      </c>
      <c r="O300" s="264"/>
      <c r="P300" s="264"/>
      <c r="Q300" s="264"/>
      <c r="R300" s="135"/>
      <c r="T300" s="165" t="s">
        <v>5</v>
      </c>
      <c r="U300" s="44" t="s">
        <v>40</v>
      </c>
      <c r="V300" s="36"/>
      <c r="W300" s="166">
        <f>V300*K300</f>
        <v>0</v>
      </c>
      <c r="X300" s="166">
        <v>0</v>
      </c>
      <c r="Y300" s="166">
        <f>X300*K300</f>
        <v>0</v>
      </c>
      <c r="Z300" s="166">
        <v>0</v>
      </c>
      <c r="AA300" s="167">
        <f>Z300*K300</f>
        <v>0</v>
      </c>
      <c r="AR300" s="20" t="s">
        <v>171</v>
      </c>
      <c r="AT300" s="20" t="s">
        <v>167</v>
      </c>
      <c r="AU300" s="20" t="s">
        <v>80</v>
      </c>
      <c r="AY300" s="20" t="s">
        <v>165</v>
      </c>
      <c r="BE300" s="106">
        <f>IF(U300="základná",N300,0)</f>
        <v>0</v>
      </c>
      <c r="BF300" s="106">
        <f>IF(U300="znížená",N300,0)</f>
        <v>0</v>
      </c>
      <c r="BG300" s="106">
        <f>IF(U300="zákl. prenesená",N300,0)</f>
        <v>0</v>
      </c>
      <c r="BH300" s="106">
        <f>IF(U300="zníž. prenesená",N300,0)</f>
        <v>0</v>
      </c>
      <c r="BI300" s="106">
        <f>IF(U300="nulová",N300,0)</f>
        <v>0</v>
      </c>
      <c r="BJ300" s="20" t="s">
        <v>80</v>
      </c>
      <c r="BK300" s="106">
        <f>ROUND(L300*K300,2)</f>
        <v>0</v>
      </c>
      <c r="BL300" s="20" t="s">
        <v>171</v>
      </c>
      <c r="BM300" s="20" t="s">
        <v>666</v>
      </c>
    </row>
    <row r="301" spans="2:65" s="1" customFormat="1" ht="38.25" customHeight="1">
      <c r="B301" s="132"/>
      <c r="C301" s="161" t="s">
        <v>667</v>
      </c>
      <c r="D301" s="161" t="s">
        <v>167</v>
      </c>
      <c r="E301" s="162" t="s">
        <v>668</v>
      </c>
      <c r="F301" s="262" t="s">
        <v>669</v>
      </c>
      <c r="G301" s="262"/>
      <c r="H301" s="262"/>
      <c r="I301" s="262"/>
      <c r="J301" s="163" t="s">
        <v>221</v>
      </c>
      <c r="K301" s="164">
        <v>45.417999999999999</v>
      </c>
      <c r="L301" s="263">
        <v>0</v>
      </c>
      <c r="M301" s="263"/>
      <c r="N301" s="264">
        <f>ROUND(L301*K301,2)</f>
        <v>0</v>
      </c>
      <c r="O301" s="264"/>
      <c r="P301" s="264"/>
      <c r="Q301" s="264"/>
      <c r="R301" s="135"/>
      <c r="T301" s="165" t="s">
        <v>5</v>
      </c>
      <c r="U301" s="44" t="s">
        <v>40</v>
      </c>
      <c r="V301" s="36"/>
      <c r="W301" s="166">
        <f>V301*K301</f>
        <v>0</v>
      </c>
      <c r="X301" s="166">
        <v>0</v>
      </c>
      <c r="Y301" s="166">
        <f>X301*K301</f>
        <v>0</v>
      </c>
      <c r="Z301" s="166">
        <v>0</v>
      </c>
      <c r="AA301" s="167">
        <f>Z301*K301</f>
        <v>0</v>
      </c>
      <c r="AR301" s="20" t="s">
        <v>171</v>
      </c>
      <c r="AT301" s="20" t="s">
        <v>167</v>
      </c>
      <c r="AU301" s="20" t="s">
        <v>80</v>
      </c>
      <c r="AY301" s="20" t="s">
        <v>165</v>
      </c>
      <c r="BE301" s="106">
        <f>IF(U301="základná",N301,0)</f>
        <v>0</v>
      </c>
      <c r="BF301" s="106">
        <f>IF(U301="znížená",N301,0)</f>
        <v>0</v>
      </c>
      <c r="BG301" s="106">
        <f>IF(U301="zákl. prenesená",N301,0)</f>
        <v>0</v>
      </c>
      <c r="BH301" s="106">
        <f>IF(U301="zníž. prenesená",N301,0)</f>
        <v>0</v>
      </c>
      <c r="BI301" s="106">
        <f>IF(U301="nulová",N301,0)</f>
        <v>0</v>
      </c>
      <c r="BJ301" s="20" t="s">
        <v>80</v>
      </c>
      <c r="BK301" s="106">
        <f>ROUND(L301*K301,2)</f>
        <v>0</v>
      </c>
      <c r="BL301" s="20" t="s">
        <v>171</v>
      </c>
      <c r="BM301" s="20" t="s">
        <v>670</v>
      </c>
    </row>
    <row r="302" spans="2:65" s="10" customFormat="1" ht="16.5" customHeight="1">
      <c r="B302" s="168"/>
      <c r="C302" s="169"/>
      <c r="D302" s="169"/>
      <c r="E302" s="170" t="s">
        <v>5</v>
      </c>
      <c r="F302" s="265" t="s">
        <v>671</v>
      </c>
      <c r="G302" s="266"/>
      <c r="H302" s="266"/>
      <c r="I302" s="266"/>
      <c r="J302" s="169"/>
      <c r="K302" s="171">
        <v>45.417999999999999</v>
      </c>
      <c r="L302" s="169"/>
      <c r="M302" s="169"/>
      <c r="N302" s="169"/>
      <c r="O302" s="169"/>
      <c r="P302" s="169"/>
      <c r="Q302" s="169"/>
      <c r="R302" s="172"/>
      <c r="T302" s="173"/>
      <c r="U302" s="169"/>
      <c r="V302" s="169"/>
      <c r="W302" s="169"/>
      <c r="X302" s="169"/>
      <c r="Y302" s="169"/>
      <c r="Z302" s="169"/>
      <c r="AA302" s="174"/>
      <c r="AT302" s="175" t="s">
        <v>176</v>
      </c>
      <c r="AU302" s="175" t="s">
        <v>80</v>
      </c>
      <c r="AV302" s="10" t="s">
        <v>80</v>
      </c>
      <c r="AW302" s="10" t="s">
        <v>31</v>
      </c>
      <c r="AX302" s="10" t="s">
        <v>78</v>
      </c>
      <c r="AY302" s="175" t="s">
        <v>165</v>
      </c>
    </row>
    <row r="303" spans="2:65" s="9" customFormat="1" ht="37.35" customHeight="1">
      <c r="B303" s="150"/>
      <c r="C303" s="151"/>
      <c r="D303" s="152" t="s">
        <v>116</v>
      </c>
      <c r="E303" s="152"/>
      <c r="F303" s="152"/>
      <c r="G303" s="152"/>
      <c r="H303" s="152"/>
      <c r="I303" s="152"/>
      <c r="J303" s="152"/>
      <c r="K303" s="152"/>
      <c r="L303" s="152"/>
      <c r="M303" s="152"/>
      <c r="N303" s="256">
        <f>BK303</f>
        <v>0</v>
      </c>
      <c r="O303" s="253"/>
      <c r="P303" s="253"/>
      <c r="Q303" s="253"/>
      <c r="R303" s="153"/>
      <c r="T303" s="154"/>
      <c r="U303" s="151"/>
      <c r="V303" s="151"/>
      <c r="W303" s="155">
        <f>W304+W332+W341+W346+W354+W382+W399+W440+W446+W461+W476+W497+W507+W513+W515+W517+W531+W560+W646+W667+W672+W678</f>
        <v>0</v>
      </c>
      <c r="X303" s="151"/>
      <c r="Y303" s="155">
        <f>Y304+Y332+Y341+Y346+Y354+Y382+Y399+Y440+Y446+Y461+Y476+Y497+Y507+Y513+Y515+Y517+Y531+Y560+Y646+Y667+Y672+Y678</f>
        <v>0.14890687999999999</v>
      </c>
      <c r="Z303" s="151"/>
      <c r="AA303" s="156">
        <f>AA304+AA332+AA341+AA346+AA354+AA382+AA399+AA440+AA446+AA461+AA476+AA497+AA507+AA513+AA515+AA517+AA531+AA560+AA646+AA667+AA672+AA678</f>
        <v>3.5369999999999999E-2</v>
      </c>
      <c r="AR303" s="157" t="s">
        <v>80</v>
      </c>
      <c r="AT303" s="158" t="s">
        <v>72</v>
      </c>
      <c r="AU303" s="158" t="s">
        <v>10</v>
      </c>
      <c r="AY303" s="157" t="s">
        <v>165</v>
      </c>
      <c r="BK303" s="159">
        <f>BK304+BK332+BK341+BK346+BK354+BK382+BK399+BK440+BK446+BK461+BK476+BK497+BK507+BK513+BK515+BK517+BK531+BK560+BK646+BK667+BK672+BK678</f>
        <v>0</v>
      </c>
    </row>
    <row r="304" spans="2:65" s="9" customFormat="1" ht="19.899999999999999" customHeight="1">
      <c r="B304" s="150"/>
      <c r="C304" s="151"/>
      <c r="D304" s="160" t="s">
        <v>117</v>
      </c>
      <c r="E304" s="160"/>
      <c r="F304" s="160"/>
      <c r="G304" s="160"/>
      <c r="H304" s="160"/>
      <c r="I304" s="160"/>
      <c r="J304" s="160"/>
      <c r="K304" s="160"/>
      <c r="L304" s="160"/>
      <c r="M304" s="160"/>
      <c r="N304" s="280">
        <f>BK304</f>
        <v>0</v>
      </c>
      <c r="O304" s="281"/>
      <c r="P304" s="281"/>
      <c r="Q304" s="281"/>
      <c r="R304" s="153"/>
      <c r="T304" s="154"/>
      <c r="U304" s="151"/>
      <c r="V304" s="151"/>
      <c r="W304" s="155">
        <f>SUM(W305:W331)</f>
        <v>0</v>
      </c>
      <c r="X304" s="151"/>
      <c r="Y304" s="155">
        <f>SUM(Y305:Y331)</f>
        <v>0</v>
      </c>
      <c r="Z304" s="151"/>
      <c r="AA304" s="156">
        <f>SUM(AA305:AA331)</f>
        <v>0</v>
      </c>
      <c r="AR304" s="157" t="s">
        <v>78</v>
      </c>
      <c r="AT304" s="158" t="s">
        <v>72</v>
      </c>
      <c r="AU304" s="158" t="s">
        <v>78</v>
      </c>
      <c r="AY304" s="157" t="s">
        <v>165</v>
      </c>
      <c r="BK304" s="159">
        <f>SUM(BK305:BK331)</f>
        <v>0</v>
      </c>
    </row>
    <row r="305" spans="2:65" s="1" customFormat="1" ht="16.5" customHeight="1">
      <c r="B305" s="132"/>
      <c r="C305" s="161" t="s">
        <v>672</v>
      </c>
      <c r="D305" s="161" t="s">
        <v>167</v>
      </c>
      <c r="E305" s="162" t="s">
        <v>673</v>
      </c>
      <c r="F305" s="262" t="s">
        <v>674</v>
      </c>
      <c r="G305" s="262"/>
      <c r="H305" s="262"/>
      <c r="I305" s="262"/>
      <c r="J305" s="163" t="s">
        <v>487</v>
      </c>
      <c r="K305" s="164">
        <v>11</v>
      </c>
      <c r="L305" s="263">
        <v>0</v>
      </c>
      <c r="M305" s="263"/>
      <c r="N305" s="264">
        <f t="shared" ref="N305:N331" si="65">ROUND(L305*K305,2)</f>
        <v>0</v>
      </c>
      <c r="O305" s="264"/>
      <c r="P305" s="264"/>
      <c r="Q305" s="264"/>
      <c r="R305" s="135"/>
      <c r="T305" s="165" t="s">
        <v>5</v>
      </c>
      <c r="U305" s="44" t="s">
        <v>40</v>
      </c>
      <c r="V305" s="36"/>
      <c r="W305" s="166">
        <f t="shared" ref="W305:W331" si="66">V305*K305</f>
        <v>0</v>
      </c>
      <c r="X305" s="166">
        <v>0</v>
      </c>
      <c r="Y305" s="166">
        <f t="shared" ref="Y305:Y331" si="67">X305*K305</f>
        <v>0</v>
      </c>
      <c r="Z305" s="166">
        <v>0</v>
      </c>
      <c r="AA305" s="167">
        <f t="shared" ref="AA305:AA331" si="68">Z305*K305</f>
        <v>0</v>
      </c>
      <c r="AR305" s="20" t="s">
        <v>171</v>
      </c>
      <c r="AT305" s="20" t="s">
        <v>167</v>
      </c>
      <c r="AU305" s="20" t="s">
        <v>80</v>
      </c>
      <c r="AY305" s="20" t="s">
        <v>165</v>
      </c>
      <c r="BE305" s="106">
        <f t="shared" ref="BE305:BE331" si="69">IF(U305="základná",N305,0)</f>
        <v>0</v>
      </c>
      <c r="BF305" s="106">
        <f t="shared" ref="BF305:BF331" si="70">IF(U305="znížená",N305,0)</f>
        <v>0</v>
      </c>
      <c r="BG305" s="106">
        <f t="shared" ref="BG305:BG331" si="71">IF(U305="zákl. prenesená",N305,0)</f>
        <v>0</v>
      </c>
      <c r="BH305" s="106">
        <f t="shared" ref="BH305:BH331" si="72">IF(U305="zníž. prenesená",N305,0)</f>
        <v>0</v>
      </c>
      <c r="BI305" s="106">
        <f t="shared" ref="BI305:BI331" si="73">IF(U305="nulová",N305,0)</f>
        <v>0</v>
      </c>
      <c r="BJ305" s="20" t="s">
        <v>80</v>
      </c>
      <c r="BK305" s="106">
        <f t="shared" ref="BK305:BK331" si="74">ROUND(L305*K305,2)</f>
        <v>0</v>
      </c>
      <c r="BL305" s="20" t="s">
        <v>171</v>
      </c>
      <c r="BM305" s="20" t="s">
        <v>675</v>
      </c>
    </row>
    <row r="306" spans="2:65" s="1" customFormat="1" ht="16.5" customHeight="1">
      <c r="B306" s="132"/>
      <c r="C306" s="161" t="s">
        <v>676</v>
      </c>
      <c r="D306" s="161" t="s">
        <v>167</v>
      </c>
      <c r="E306" s="162" t="s">
        <v>677</v>
      </c>
      <c r="F306" s="262" t="s">
        <v>678</v>
      </c>
      <c r="G306" s="262"/>
      <c r="H306" s="262"/>
      <c r="I306" s="262"/>
      <c r="J306" s="163" t="s">
        <v>487</v>
      </c>
      <c r="K306" s="164">
        <v>81</v>
      </c>
      <c r="L306" s="263">
        <v>0</v>
      </c>
      <c r="M306" s="263"/>
      <c r="N306" s="264">
        <f t="shared" si="65"/>
        <v>0</v>
      </c>
      <c r="O306" s="264"/>
      <c r="P306" s="264"/>
      <c r="Q306" s="264"/>
      <c r="R306" s="135"/>
      <c r="T306" s="165" t="s">
        <v>5</v>
      </c>
      <c r="U306" s="44" t="s">
        <v>40</v>
      </c>
      <c r="V306" s="36"/>
      <c r="W306" s="166">
        <f t="shared" si="66"/>
        <v>0</v>
      </c>
      <c r="X306" s="166">
        <v>0</v>
      </c>
      <c r="Y306" s="166">
        <f t="shared" si="67"/>
        <v>0</v>
      </c>
      <c r="Z306" s="166">
        <v>0</v>
      </c>
      <c r="AA306" s="167">
        <f t="shared" si="68"/>
        <v>0</v>
      </c>
      <c r="AR306" s="20" t="s">
        <v>171</v>
      </c>
      <c r="AT306" s="20" t="s">
        <v>167</v>
      </c>
      <c r="AU306" s="20" t="s">
        <v>80</v>
      </c>
      <c r="AY306" s="20" t="s">
        <v>165</v>
      </c>
      <c r="BE306" s="106">
        <f t="shared" si="69"/>
        <v>0</v>
      </c>
      <c r="BF306" s="106">
        <f t="shared" si="70"/>
        <v>0</v>
      </c>
      <c r="BG306" s="106">
        <f t="shared" si="71"/>
        <v>0</v>
      </c>
      <c r="BH306" s="106">
        <f t="shared" si="72"/>
        <v>0</v>
      </c>
      <c r="BI306" s="106">
        <f t="shared" si="73"/>
        <v>0</v>
      </c>
      <c r="BJ306" s="20" t="s">
        <v>80</v>
      </c>
      <c r="BK306" s="106">
        <f t="shared" si="74"/>
        <v>0</v>
      </c>
      <c r="BL306" s="20" t="s">
        <v>171</v>
      </c>
      <c r="BM306" s="20" t="s">
        <v>679</v>
      </c>
    </row>
    <row r="307" spans="2:65" s="1" customFormat="1" ht="16.5" customHeight="1">
      <c r="B307" s="132"/>
      <c r="C307" s="161" t="s">
        <v>680</v>
      </c>
      <c r="D307" s="161" t="s">
        <v>167</v>
      </c>
      <c r="E307" s="162" t="s">
        <v>681</v>
      </c>
      <c r="F307" s="262" t="s">
        <v>682</v>
      </c>
      <c r="G307" s="262"/>
      <c r="H307" s="262"/>
      <c r="I307" s="262"/>
      <c r="J307" s="163" t="s">
        <v>487</v>
      </c>
      <c r="K307" s="164">
        <v>28</v>
      </c>
      <c r="L307" s="263">
        <v>0</v>
      </c>
      <c r="M307" s="263"/>
      <c r="N307" s="264">
        <f t="shared" si="65"/>
        <v>0</v>
      </c>
      <c r="O307" s="264"/>
      <c r="P307" s="264"/>
      <c r="Q307" s="264"/>
      <c r="R307" s="135"/>
      <c r="T307" s="165" t="s">
        <v>5</v>
      </c>
      <c r="U307" s="44" t="s">
        <v>40</v>
      </c>
      <c r="V307" s="36"/>
      <c r="W307" s="166">
        <f t="shared" si="66"/>
        <v>0</v>
      </c>
      <c r="X307" s="166">
        <v>0</v>
      </c>
      <c r="Y307" s="166">
        <f t="shared" si="67"/>
        <v>0</v>
      </c>
      <c r="Z307" s="166">
        <v>0</v>
      </c>
      <c r="AA307" s="167">
        <f t="shared" si="68"/>
        <v>0</v>
      </c>
      <c r="AR307" s="20" t="s">
        <v>171</v>
      </c>
      <c r="AT307" s="20" t="s">
        <v>167</v>
      </c>
      <c r="AU307" s="20" t="s">
        <v>80</v>
      </c>
      <c r="AY307" s="20" t="s">
        <v>165</v>
      </c>
      <c r="BE307" s="106">
        <f t="shared" si="69"/>
        <v>0</v>
      </c>
      <c r="BF307" s="106">
        <f t="shared" si="70"/>
        <v>0</v>
      </c>
      <c r="BG307" s="106">
        <f t="shared" si="71"/>
        <v>0</v>
      </c>
      <c r="BH307" s="106">
        <f t="shared" si="72"/>
        <v>0</v>
      </c>
      <c r="BI307" s="106">
        <f t="shared" si="73"/>
        <v>0</v>
      </c>
      <c r="BJ307" s="20" t="s">
        <v>80</v>
      </c>
      <c r="BK307" s="106">
        <f t="shared" si="74"/>
        <v>0</v>
      </c>
      <c r="BL307" s="20" t="s">
        <v>171</v>
      </c>
      <c r="BM307" s="20" t="s">
        <v>683</v>
      </c>
    </row>
    <row r="308" spans="2:65" s="1" customFormat="1" ht="16.5" customHeight="1">
      <c r="B308" s="132"/>
      <c r="C308" s="161" t="s">
        <v>684</v>
      </c>
      <c r="D308" s="161" t="s">
        <v>167</v>
      </c>
      <c r="E308" s="162" t="s">
        <v>685</v>
      </c>
      <c r="F308" s="262" t="s">
        <v>686</v>
      </c>
      <c r="G308" s="262"/>
      <c r="H308" s="262"/>
      <c r="I308" s="262"/>
      <c r="J308" s="163" t="s">
        <v>487</v>
      </c>
      <c r="K308" s="164">
        <v>12</v>
      </c>
      <c r="L308" s="263">
        <v>0</v>
      </c>
      <c r="M308" s="263"/>
      <c r="N308" s="264">
        <f t="shared" si="65"/>
        <v>0</v>
      </c>
      <c r="O308" s="264"/>
      <c r="P308" s="264"/>
      <c r="Q308" s="264"/>
      <c r="R308" s="135"/>
      <c r="T308" s="165" t="s">
        <v>5</v>
      </c>
      <c r="U308" s="44" t="s">
        <v>40</v>
      </c>
      <c r="V308" s="36"/>
      <c r="W308" s="166">
        <f t="shared" si="66"/>
        <v>0</v>
      </c>
      <c r="X308" s="166">
        <v>0</v>
      </c>
      <c r="Y308" s="166">
        <f t="shared" si="67"/>
        <v>0</v>
      </c>
      <c r="Z308" s="166">
        <v>0</v>
      </c>
      <c r="AA308" s="167">
        <f t="shared" si="68"/>
        <v>0</v>
      </c>
      <c r="AR308" s="20" t="s">
        <v>171</v>
      </c>
      <c r="AT308" s="20" t="s">
        <v>167</v>
      </c>
      <c r="AU308" s="20" t="s">
        <v>80</v>
      </c>
      <c r="AY308" s="20" t="s">
        <v>165</v>
      </c>
      <c r="BE308" s="106">
        <f t="shared" si="69"/>
        <v>0</v>
      </c>
      <c r="BF308" s="106">
        <f t="shared" si="70"/>
        <v>0</v>
      </c>
      <c r="BG308" s="106">
        <f t="shared" si="71"/>
        <v>0</v>
      </c>
      <c r="BH308" s="106">
        <f t="shared" si="72"/>
        <v>0</v>
      </c>
      <c r="BI308" s="106">
        <f t="shared" si="73"/>
        <v>0</v>
      </c>
      <c r="BJ308" s="20" t="s">
        <v>80</v>
      </c>
      <c r="BK308" s="106">
        <f t="shared" si="74"/>
        <v>0</v>
      </c>
      <c r="BL308" s="20" t="s">
        <v>171</v>
      </c>
      <c r="BM308" s="20" t="s">
        <v>687</v>
      </c>
    </row>
    <row r="309" spans="2:65" s="1" customFormat="1" ht="25.5" customHeight="1">
      <c r="B309" s="132"/>
      <c r="C309" s="161" t="s">
        <v>688</v>
      </c>
      <c r="D309" s="161" t="s">
        <v>167</v>
      </c>
      <c r="E309" s="162" t="s">
        <v>689</v>
      </c>
      <c r="F309" s="262" t="s">
        <v>690</v>
      </c>
      <c r="G309" s="262"/>
      <c r="H309" s="262"/>
      <c r="I309" s="262"/>
      <c r="J309" s="163" t="s">
        <v>487</v>
      </c>
      <c r="K309" s="164">
        <v>6</v>
      </c>
      <c r="L309" s="263">
        <v>0</v>
      </c>
      <c r="M309" s="263"/>
      <c r="N309" s="264">
        <f t="shared" si="65"/>
        <v>0</v>
      </c>
      <c r="O309" s="264"/>
      <c r="P309" s="264"/>
      <c r="Q309" s="264"/>
      <c r="R309" s="135"/>
      <c r="T309" s="165" t="s">
        <v>5</v>
      </c>
      <c r="U309" s="44" t="s">
        <v>40</v>
      </c>
      <c r="V309" s="36"/>
      <c r="W309" s="166">
        <f t="shared" si="66"/>
        <v>0</v>
      </c>
      <c r="X309" s="166">
        <v>0</v>
      </c>
      <c r="Y309" s="166">
        <f t="shared" si="67"/>
        <v>0</v>
      </c>
      <c r="Z309" s="166">
        <v>0</v>
      </c>
      <c r="AA309" s="167">
        <f t="shared" si="68"/>
        <v>0</v>
      </c>
      <c r="AR309" s="20" t="s">
        <v>171</v>
      </c>
      <c r="AT309" s="20" t="s">
        <v>167</v>
      </c>
      <c r="AU309" s="20" t="s">
        <v>80</v>
      </c>
      <c r="AY309" s="20" t="s">
        <v>165</v>
      </c>
      <c r="BE309" s="106">
        <f t="shared" si="69"/>
        <v>0</v>
      </c>
      <c r="BF309" s="106">
        <f t="shared" si="70"/>
        <v>0</v>
      </c>
      <c r="BG309" s="106">
        <f t="shared" si="71"/>
        <v>0</v>
      </c>
      <c r="BH309" s="106">
        <f t="shared" si="72"/>
        <v>0</v>
      </c>
      <c r="BI309" s="106">
        <f t="shared" si="73"/>
        <v>0</v>
      </c>
      <c r="BJ309" s="20" t="s">
        <v>80</v>
      </c>
      <c r="BK309" s="106">
        <f t="shared" si="74"/>
        <v>0</v>
      </c>
      <c r="BL309" s="20" t="s">
        <v>171</v>
      </c>
      <c r="BM309" s="20" t="s">
        <v>691</v>
      </c>
    </row>
    <row r="310" spans="2:65" s="1" customFormat="1" ht="16.5" customHeight="1">
      <c r="B310" s="132"/>
      <c r="C310" s="161" t="s">
        <v>692</v>
      </c>
      <c r="D310" s="161" t="s">
        <v>167</v>
      </c>
      <c r="E310" s="162" t="s">
        <v>693</v>
      </c>
      <c r="F310" s="262" t="s">
        <v>694</v>
      </c>
      <c r="G310" s="262"/>
      <c r="H310" s="262"/>
      <c r="I310" s="262"/>
      <c r="J310" s="163" t="s">
        <v>304</v>
      </c>
      <c r="K310" s="164">
        <v>40</v>
      </c>
      <c r="L310" s="263">
        <v>0</v>
      </c>
      <c r="M310" s="263"/>
      <c r="N310" s="264">
        <f t="shared" si="65"/>
        <v>0</v>
      </c>
      <c r="O310" s="264"/>
      <c r="P310" s="264"/>
      <c r="Q310" s="264"/>
      <c r="R310" s="135"/>
      <c r="T310" s="165" t="s">
        <v>5</v>
      </c>
      <c r="U310" s="44" t="s">
        <v>40</v>
      </c>
      <c r="V310" s="36"/>
      <c r="W310" s="166">
        <f t="shared" si="66"/>
        <v>0</v>
      </c>
      <c r="X310" s="166">
        <v>0</v>
      </c>
      <c r="Y310" s="166">
        <f t="shared" si="67"/>
        <v>0</v>
      </c>
      <c r="Z310" s="166">
        <v>0</v>
      </c>
      <c r="AA310" s="167">
        <f t="shared" si="68"/>
        <v>0</v>
      </c>
      <c r="AR310" s="20" t="s">
        <v>171</v>
      </c>
      <c r="AT310" s="20" t="s">
        <v>167</v>
      </c>
      <c r="AU310" s="20" t="s">
        <v>80</v>
      </c>
      <c r="AY310" s="20" t="s">
        <v>165</v>
      </c>
      <c r="BE310" s="106">
        <f t="shared" si="69"/>
        <v>0</v>
      </c>
      <c r="BF310" s="106">
        <f t="shared" si="70"/>
        <v>0</v>
      </c>
      <c r="BG310" s="106">
        <f t="shared" si="71"/>
        <v>0</v>
      </c>
      <c r="BH310" s="106">
        <f t="shared" si="72"/>
        <v>0</v>
      </c>
      <c r="BI310" s="106">
        <f t="shared" si="73"/>
        <v>0</v>
      </c>
      <c r="BJ310" s="20" t="s">
        <v>80</v>
      </c>
      <c r="BK310" s="106">
        <f t="shared" si="74"/>
        <v>0</v>
      </c>
      <c r="BL310" s="20" t="s">
        <v>171</v>
      </c>
      <c r="BM310" s="20" t="s">
        <v>695</v>
      </c>
    </row>
    <row r="311" spans="2:65" s="1" customFormat="1" ht="38.25" customHeight="1">
      <c r="B311" s="132"/>
      <c r="C311" s="161" t="s">
        <v>696</v>
      </c>
      <c r="D311" s="161" t="s">
        <v>167</v>
      </c>
      <c r="E311" s="162" t="s">
        <v>697</v>
      </c>
      <c r="F311" s="262" t="s">
        <v>698</v>
      </c>
      <c r="G311" s="262"/>
      <c r="H311" s="262"/>
      <c r="I311" s="262"/>
      <c r="J311" s="163" t="s">
        <v>304</v>
      </c>
      <c r="K311" s="164">
        <v>34</v>
      </c>
      <c r="L311" s="263">
        <v>0</v>
      </c>
      <c r="M311" s="263"/>
      <c r="N311" s="264">
        <f t="shared" si="65"/>
        <v>0</v>
      </c>
      <c r="O311" s="264"/>
      <c r="P311" s="264"/>
      <c r="Q311" s="264"/>
      <c r="R311" s="135"/>
      <c r="T311" s="165" t="s">
        <v>5</v>
      </c>
      <c r="U311" s="44" t="s">
        <v>40</v>
      </c>
      <c r="V311" s="36"/>
      <c r="W311" s="166">
        <f t="shared" si="66"/>
        <v>0</v>
      </c>
      <c r="X311" s="166">
        <v>0</v>
      </c>
      <c r="Y311" s="166">
        <f t="shared" si="67"/>
        <v>0</v>
      </c>
      <c r="Z311" s="166">
        <v>0</v>
      </c>
      <c r="AA311" s="167">
        <f t="shared" si="68"/>
        <v>0</v>
      </c>
      <c r="AR311" s="20" t="s">
        <v>171</v>
      </c>
      <c r="AT311" s="20" t="s">
        <v>167</v>
      </c>
      <c r="AU311" s="20" t="s">
        <v>80</v>
      </c>
      <c r="AY311" s="20" t="s">
        <v>165</v>
      </c>
      <c r="BE311" s="106">
        <f t="shared" si="69"/>
        <v>0</v>
      </c>
      <c r="BF311" s="106">
        <f t="shared" si="70"/>
        <v>0</v>
      </c>
      <c r="BG311" s="106">
        <f t="shared" si="71"/>
        <v>0</v>
      </c>
      <c r="BH311" s="106">
        <f t="shared" si="72"/>
        <v>0</v>
      </c>
      <c r="BI311" s="106">
        <f t="shared" si="73"/>
        <v>0</v>
      </c>
      <c r="BJ311" s="20" t="s">
        <v>80</v>
      </c>
      <c r="BK311" s="106">
        <f t="shared" si="74"/>
        <v>0</v>
      </c>
      <c r="BL311" s="20" t="s">
        <v>171</v>
      </c>
      <c r="BM311" s="20" t="s">
        <v>699</v>
      </c>
    </row>
    <row r="312" spans="2:65" s="1" customFormat="1" ht="25.5" customHeight="1">
      <c r="B312" s="132"/>
      <c r="C312" s="161" t="s">
        <v>700</v>
      </c>
      <c r="D312" s="161" t="s">
        <v>167</v>
      </c>
      <c r="E312" s="162" t="s">
        <v>701</v>
      </c>
      <c r="F312" s="262" t="s">
        <v>702</v>
      </c>
      <c r="G312" s="262"/>
      <c r="H312" s="262"/>
      <c r="I312" s="262"/>
      <c r="J312" s="163" t="s">
        <v>304</v>
      </c>
      <c r="K312" s="164">
        <v>3</v>
      </c>
      <c r="L312" s="263">
        <v>0</v>
      </c>
      <c r="M312" s="263"/>
      <c r="N312" s="264">
        <f t="shared" si="65"/>
        <v>0</v>
      </c>
      <c r="O312" s="264"/>
      <c r="P312" s="264"/>
      <c r="Q312" s="264"/>
      <c r="R312" s="135"/>
      <c r="T312" s="165" t="s">
        <v>5</v>
      </c>
      <c r="U312" s="44" t="s">
        <v>40</v>
      </c>
      <c r="V312" s="36"/>
      <c r="W312" s="166">
        <f t="shared" si="66"/>
        <v>0</v>
      </c>
      <c r="X312" s="166">
        <v>0</v>
      </c>
      <c r="Y312" s="166">
        <f t="shared" si="67"/>
        <v>0</v>
      </c>
      <c r="Z312" s="166">
        <v>0</v>
      </c>
      <c r="AA312" s="167">
        <f t="shared" si="68"/>
        <v>0</v>
      </c>
      <c r="AR312" s="20" t="s">
        <v>171</v>
      </c>
      <c r="AT312" s="20" t="s">
        <v>167</v>
      </c>
      <c r="AU312" s="20" t="s">
        <v>80</v>
      </c>
      <c r="AY312" s="20" t="s">
        <v>165</v>
      </c>
      <c r="BE312" s="106">
        <f t="shared" si="69"/>
        <v>0</v>
      </c>
      <c r="BF312" s="106">
        <f t="shared" si="70"/>
        <v>0</v>
      </c>
      <c r="BG312" s="106">
        <f t="shared" si="71"/>
        <v>0</v>
      </c>
      <c r="BH312" s="106">
        <f t="shared" si="72"/>
        <v>0</v>
      </c>
      <c r="BI312" s="106">
        <f t="shared" si="73"/>
        <v>0</v>
      </c>
      <c r="BJ312" s="20" t="s">
        <v>80</v>
      </c>
      <c r="BK312" s="106">
        <f t="shared" si="74"/>
        <v>0</v>
      </c>
      <c r="BL312" s="20" t="s">
        <v>171</v>
      </c>
      <c r="BM312" s="20" t="s">
        <v>703</v>
      </c>
    </row>
    <row r="313" spans="2:65" s="1" customFormat="1" ht="25.5" customHeight="1">
      <c r="B313" s="132"/>
      <c r="C313" s="161" t="s">
        <v>704</v>
      </c>
      <c r="D313" s="161" t="s">
        <v>167</v>
      </c>
      <c r="E313" s="162" t="s">
        <v>705</v>
      </c>
      <c r="F313" s="262" t="s">
        <v>706</v>
      </c>
      <c r="G313" s="262"/>
      <c r="H313" s="262"/>
      <c r="I313" s="262"/>
      <c r="J313" s="163" t="s">
        <v>304</v>
      </c>
      <c r="K313" s="164">
        <v>1</v>
      </c>
      <c r="L313" s="263">
        <v>0</v>
      </c>
      <c r="M313" s="263"/>
      <c r="N313" s="264">
        <f t="shared" si="65"/>
        <v>0</v>
      </c>
      <c r="O313" s="264"/>
      <c r="P313" s="264"/>
      <c r="Q313" s="264"/>
      <c r="R313" s="135"/>
      <c r="T313" s="165" t="s">
        <v>5</v>
      </c>
      <c r="U313" s="44" t="s">
        <v>40</v>
      </c>
      <c r="V313" s="36"/>
      <c r="W313" s="166">
        <f t="shared" si="66"/>
        <v>0</v>
      </c>
      <c r="X313" s="166">
        <v>0</v>
      </c>
      <c r="Y313" s="166">
        <f t="shared" si="67"/>
        <v>0</v>
      </c>
      <c r="Z313" s="166">
        <v>0</v>
      </c>
      <c r="AA313" s="167">
        <f t="shared" si="68"/>
        <v>0</v>
      </c>
      <c r="AR313" s="20" t="s">
        <v>171</v>
      </c>
      <c r="AT313" s="20" t="s">
        <v>167</v>
      </c>
      <c r="AU313" s="20" t="s">
        <v>80</v>
      </c>
      <c r="AY313" s="20" t="s">
        <v>165</v>
      </c>
      <c r="BE313" s="106">
        <f t="shared" si="69"/>
        <v>0</v>
      </c>
      <c r="BF313" s="106">
        <f t="shared" si="70"/>
        <v>0</v>
      </c>
      <c r="BG313" s="106">
        <f t="shared" si="71"/>
        <v>0</v>
      </c>
      <c r="BH313" s="106">
        <f t="shared" si="72"/>
        <v>0</v>
      </c>
      <c r="BI313" s="106">
        <f t="shared" si="73"/>
        <v>0</v>
      </c>
      <c r="BJ313" s="20" t="s">
        <v>80</v>
      </c>
      <c r="BK313" s="106">
        <f t="shared" si="74"/>
        <v>0</v>
      </c>
      <c r="BL313" s="20" t="s">
        <v>171</v>
      </c>
      <c r="BM313" s="20" t="s">
        <v>707</v>
      </c>
    </row>
    <row r="314" spans="2:65" s="1" customFormat="1" ht="16.5" customHeight="1">
      <c r="B314" s="132"/>
      <c r="C314" s="184" t="s">
        <v>708</v>
      </c>
      <c r="D314" s="184" t="s">
        <v>235</v>
      </c>
      <c r="E314" s="185" t="s">
        <v>709</v>
      </c>
      <c r="F314" s="271" t="s">
        <v>710</v>
      </c>
      <c r="G314" s="271"/>
      <c r="H314" s="271"/>
      <c r="I314" s="271"/>
      <c r="J314" s="186" t="s">
        <v>304</v>
      </c>
      <c r="K314" s="187">
        <v>1</v>
      </c>
      <c r="L314" s="272">
        <v>0</v>
      </c>
      <c r="M314" s="272"/>
      <c r="N314" s="273">
        <f t="shared" si="65"/>
        <v>0</v>
      </c>
      <c r="O314" s="264"/>
      <c r="P314" s="264"/>
      <c r="Q314" s="264"/>
      <c r="R314" s="135"/>
      <c r="T314" s="165" t="s">
        <v>5</v>
      </c>
      <c r="U314" s="44" t="s">
        <v>40</v>
      </c>
      <c r="V314" s="36"/>
      <c r="W314" s="166">
        <f t="shared" si="66"/>
        <v>0</v>
      </c>
      <c r="X314" s="166">
        <v>0</v>
      </c>
      <c r="Y314" s="166">
        <f t="shared" si="67"/>
        <v>0</v>
      </c>
      <c r="Z314" s="166">
        <v>0</v>
      </c>
      <c r="AA314" s="167">
        <f t="shared" si="68"/>
        <v>0</v>
      </c>
      <c r="AR314" s="20" t="s">
        <v>191</v>
      </c>
      <c r="AT314" s="20" t="s">
        <v>235</v>
      </c>
      <c r="AU314" s="20" t="s">
        <v>80</v>
      </c>
      <c r="AY314" s="20" t="s">
        <v>165</v>
      </c>
      <c r="BE314" s="106">
        <f t="shared" si="69"/>
        <v>0</v>
      </c>
      <c r="BF314" s="106">
        <f t="shared" si="70"/>
        <v>0</v>
      </c>
      <c r="BG314" s="106">
        <f t="shared" si="71"/>
        <v>0</v>
      </c>
      <c r="BH314" s="106">
        <f t="shared" si="72"/>
        <v>0</v>
      </c>
      <c r="BI314" s="106">
        <f t="shared" si="73"/>
        <v>0</v>
      </c>
      <c r="BJ314" s="20" t="s">
        <v>80</v>
      </c>
      <c r="BK314" s="106">
        <f t="shared" si="74"/>
        <v>0</v>
      </c>
      <c r="BL314" s="20" t="s">
        <v>171</v>
      </c>
      <c r="BM314" s="20" t="s">
        <v>711</v>
      </c>
    </row>
    <row r="315" spans="2:65" s="1" customFormat="1" ht="25.5" customHeight="1">
      <c r="B315" s="132"/>
      <c r="C315" s="161" t="s">
        <v>712</v>
      </c>
      <c r="D315" s="161" t="s">
        <v>167</v>
      </c>
      <c r="E315" s="162" t="s">
        <v>713</v>
      </c>
      <c r="F315" s="262" t="s">
        <v>714</v>
      </c>
      <c r="G315" s="262"/>
      <c r="H315" s="262"/>
      <c r="I315" s="262"/>
      <c r="J315" s="163" t="s">
        <v>304</v>
      </c>
      <c r="K315" s="164">
        <v>5</v>
      </c>
      <c r="L315" s="263">
        <v>0</v>
      </c>
      <c r="M315" s="263"/>
      <c r="N315" s="264">
        <f t="shared" si="65"/>
        <v>0</v>
      </c>
      <c r="O315" s="264"/>
      <c r="P315" s="264"/>
      <c r="Q315" s="264"/>
      <c r="R315" s="135"/>
      <c r="T315" s="165" t="s">
        <v>5</v>
      </c>
      <c r="U315" s="44" t="s">
        <v>40</v>
      </c>
      <c r="V315" s="36"/>
      <c r="W315" s="166">
        <f t="shared" si="66"/>
        <v>0</v>
      </c>
      <c r="X315" s="166">
        <v>0</v>
      </c>
      <c r="Y315" s="166">
        <f t="shared" si="67"/>
        <v>0</v>
      </c>
      <c r="Z315" s="166">
        <v>0</v>
      </c>
      <c r="AA315" s="167">
        <f t="shared" si="68"/>
        <v>0</v>
      </c>
      <c r="AR315" s="20" t="s">
        <v>171</v>
      </c>
      <c r="AT315" s="20" t="s">
        <v>167</v>
      </c>
      <c r="AU315" s="20" t="s">
        <v>80</v>
      </c>
      <c r="AY315" s="20" t="s">
        <v>165</v>
      </c>
      <c r="BE315" s="106">
        <f t="shared" si="69"/>
        <v>0</v>
      </c>
      <c r="BF315" s="106">
        <f t="shared" si="70"/>
        <v>0</v>
      </c>
      <c r="BG315" s="106">
        <f t="shared" si="71"/>
        <v>0</v>
      </c>
      <c r="BH315" s="106">
        <f t="shared" si="72"/>
        <v>0</v>
      </c>
      <c r="BI315" s="106">
        <f t="shared" si="73"/>
        <v>0</v>
      </c>
      <c r="BJ315" s="20" t="s">
        <v>80</v>
      </c>
      <c r="BK315" s="106">
        <f t="shared" si="74"/>
        <v>0</v>
      </c>
      <c r="BL315" s="20" t="s">
        <v>171</v>
      </c>
      <c r="BM315" s="20" t="s">
        <v>715</v>
      </c>
    </row>
    <row r="316" spans="2:65" s="1" customFormat="1" ht="16.5" customHeight="1">
      <c r="B316" s="132"/>
      <c r="C316" s="184" t="s">
        <v>716</v>
      </c>
      <c r="D316" s="184" t="s">
        <v>235</v>
      </c>
      <c r="E316" s="185" t="s">
        <v>717</v>
      </c>
      <c r="F316" s="271" t="s">
        <v>718</v>
      </c>
      <c r="G316" s="271"/>
      <c r="H316" s="271"/>
      <c r="I316" s="271"/>
      <c r="J316" s="186" t="s">
        <v>304</v>
      </c>
      <c r="K316" s="187">
        <v>5</v>
      </c>
      <c r="L316" s="272">
        <v>0</v>
      </c>
      <c r="M316" s="272"/>
      <c r="N316" s="273">
        <f t="shared" si="65"/>
        <v>0</v>
      </c>
      <c r="O316" s="264"/>
      <c r="P316" s="264"/>
      <c r="Q316" s="264"/>
      <c r="R316" s="135"/>
      <c r="T316" s="165" t="s">
        <v>5</v>
      </c>
      <c r="U316" s="44" t="s">
        <v>40</v>
      </c>
      <c r="V316" s="36"/>
      <c r="W316" s="166">
        <f t="shared" si="66"/>
        <v>0</v>
      </c>
      <c r="X316" s="166">
        <v>0</v>
      </c>
      <c r="Y316" s="166">
        <f t="shared" si="67"/>
        <v>0</v>
      </c>
      <c r="Z316" s="166">
        <v>0</v>
      </c>
      <c r="AA316" s="167">
        <f t="shared" si="68"/>
        <v>0</v>
      </c>
      <c r="AR316" s="20" t="s">
        <v>191</v>
      </c>
      <c r="AT316" s="20" t="s">
        <v>235</v>
      </c>
      <c r="AU316" s="20" t="s">
        <v>80</v>
      </c>
      <c r="AY316" s="20" t="s">
        <v>165</v>
      </c>
      <c r="BE316" s="106">
        <f t="shared" si="69"/>
        <v>0</v>
      </c>
      <c r="BF316" s="106">
        <f t="shared" si="70"/>
        <v>0</v>
      </c>
      <c r="BG316" s="106">
        <f t="shared" si="71"/>
        <v>0</v>
      </c>
      <c r="BH316" s="106">
        <f t="shared" si="72"/>
        <v>0</v>
      </c>
      <c r="BI316" s="106">
        <f t="shared" si="73"/>
        <v>0</v>
      </c>
      <c r="BJ316" s="20" t="s">
        <v>80</v>
      </c>
      <c r="BK316" s="106">
        <f t="shared" si="74"/>
        <v>0</v>
      </c>
      <c r="BL316" s="20" t="s">
        <v>171</v>
      </c>
      <c r="BM316" s="20" t="s">
        <v>719</v>
      </c>
    </row>
    <row r="317" spans="2:65" s="1" customFormat="1" ht="25.5" customHeight="1">
      <c r="B317" s="132"/>
      <c r="C317" s="161" t="s">
        <v>720</v>
      </c>
      <c r="D317" s="161" t="s">
        <v>167</v>
      </c>
      <c r="E317" s="162" t="s">
        <v>721</v>
      </c>
      <c r="F317" s="262" t="s">
        <v>722</v>
      </c>
      <c r="G317" s="262"/>
      <c r="H317" s="262"/>
      <c r="I317" s="262"/>
      <c r="J317" s="163" t="s">
        <v>304</v>
      </c>
      <c r="K317" s="164">
        <v>1</v>
      </c>
      <c r="L317" s="263">
        <v>0</v>
      </c>
      <c r="M317" s="263"/>
      <c r="N317" s="264">
        <f t="shared" si="65"/>
        <v>0</v>
      </c>
      <c r="O317" s="264"/>
      <c r="P317" s="264"/>
      <c r="Q317" s="264"/>
      <c r="R317" s="135"/>
      <c r="T317" s="165" t="s">
        <v>5</v>
      </c>
      <c r="U317" s="44" t="s">
        <v>40</v>
      </c>
      <c r="V317" s="36"/>
      <c r="W317" s="166">
        <f t="shared" si="66"/>
        <v>0</v>
      </c>
      <c r="X317" s="166">
        <v>0</v>
      </c>
      <c r="Y317" s="166">
        <f t="shared" si="67"/>
        <v>0</v>
      </c>
      <c r="Z317" s="166">
        <v>0</v>
      </c>
      <c r="AA317" s="167">
        <f t="shared" si="68"/>
        <v>0</v>
      </c>
      <c r="AR317" s="20" t="s">
        <v>171</v>
      </c>
      <c r="AT317" s="20" t="s">
        <v>167</v>
      </c>
      <c r="AU317" s="20" t="s">
        <v>80</v>
      </c>
      <c r="AY317" s="20" t="s">
        <v>165</v>
      </c>
      <c r="BE317" s="106">
        <f t="shared" si="69"/>
        <v>0</v>
      </c>
      <c r="BF317" s="106">
        <f t="shared" si="70"/>
        <v>0</v>
      </c>
      <c r="BG317" s="106">
        <f t="shared" si="71"/>
        <v>0</v>
      </c>
      <c r="BH317" s="106">
        <f t="shared" si="72"/>
        <v>0</v>
      </c>
      <c r="BI317" s="106">
        <f t="shared" si="73"/>
        <v>0</v>
      </c>
      <c r="BJ317" s="20" t="s">
        <v>80</v>
      </c>
      <c r="BK317" s="106">
        <f t="shared" si="74"/>
        <v>0</v>
      </c>
      <c r="BL317" s="20" t="s">
        <v>171</v>
      </c>
      <c r="BM317" s="20" t="s">
        <v>723</v>
      </c>
    </row>
    <row r="318" spans="2:65" s="1" customFormat="1" ht="16.5" customHeight="1">
      <c r="B318" s="132"/>
      <c r="C318" s="184" t="s">
        <v>724</v>
      </c>
      <c r="D318" s="184" t="s">
        <v>235</v>
      </c>
      <c r="E318" s="185" t="s">
        <v>725</v>
      </c>
      <c r="F318" s="271" t="s">
        <v>726</v>
      </c>
      <c r="G318" s="271"/>
      <c r="H318" s="271"/>
      <c r="I318" s="271"/>
      <c r="J318" s="186" t="s">
        <v>304</v>
      </c>
      <c r="K318" s="187">
        <v>1</v>
      </c>
      <c r="L318" s="272">
        <v>0</v>
      </c>
      <c r="M318" s="272"/>
      <c r="N318" s="273">
        <f t="shared" si="65"/>
        <v>0</v>
      </c>
      <c r="O318" s="264"/>
      <c r="P318" s="264"/>
      <c r="Q318" s="264"/>
      <c r="R318" s="135"/>
      <c r="T318" s="165" t="s">
        <v>5</v>
      </c>
      <c r="U318" s="44" t="s">
        <v>40</v>
      </c>
      <c r="V318" s="36"/>
      <c r="W318" s="166">
        <f t="shared" si="66"/>
        <v>0</v>
      </c>
      <c r="X318" s="166">
        <v>0</v>
      </c>
      <c r="Y318" s="166">
        <f t="shared" si="67"/>
        <v>0</v>
      </c>
      <c r="Z318" s="166">
        <v>0</v>
      </c>
      <c r="AA318" s="167">
        <f t="shared" si="68"/>
        <v>0</v>
      </c>
      <c r="AR318" s="20" t="s">
        <v>191</v>
      </c>
      <c r="AT318" s="20" t="s">
        <v>235</v>
      </c>
      <c r="AU318" s="20" t="s">
        <v>80</v>
      </c>
      <c r="AY318" s="20" t="s">
        <v>165</v>
      </c>
      <c r="BE318" s="106">
        <f t="shared" si="69"/>
        <v>0</v>
      </c>
      <c r="BF318" s="106">
        <f t="shared" si="70"/>
        <v>0</v>
      </c>
      <c r="BG318" s="106">
        <f t="shared" si="71"/>
        <v>0</v>
      </c>
      <c r="BH318" s="106">
        <f t="shared" si="72"/>
        <v>0</v>
      </c>
      <c r="BI318" s="106">
        <f t="shared" si="73"/>
        <v>0</v>
      </c>
      <c r="BJ318" s="20" t="s">
        <v>80</v>
      </c>
      <c r="BK318" s="106">
        <f t="shared" si="74"/>
        <v>0</v>
      </c>
      <c r="BL318" s="20" t="s">
        <v>171</v>
      </c>
      <c r="BM318" s="20" t="s">
        <v>727</v>
      </c>
    </row>
    <row r="319" spans="2:65" s="1" customFormat="1" ht="25.5" customHeight="1">
      <c r="B319" s="132"/>
      <c r="C319" s="161" t="s">
        <v>728</v>
      </c>
      <c r="D319" s="161" t="s">
        <v>167</v>
      </c>
      <c r="E319" s="162" t="s">
        <v>729</v>
      </c>
      <c r="F319" s="262" t="s">
        <v>730</v>
      </c>
      <c r="G319" s="262"/>
      <c r="H319" s="262"/>
      <c r="I319" s="262"/>
      <c r="J319" s="163" t="s">
        <v>304</v>
      </c>
      <c r="K319" s="164">
        <v>1</v>
      </c>
      <c r="L319" s="263">
        <v>0</v>
      </c>
      <c r="M319" s="263"/>
      <c r="N319" s="264">
        <f t="shared" si="65"/>
        <v>0</v>
      </c>
      <c r="O319" s="264"/>
      <c r="P319" s="264"/>
      <c r="Q319" s="264"/>
      <c r="R319" s="135"/>
      <c r="T319" s="165" t="s">
        <v>5</v>
      </c>
      <c r="U319" s="44" t="s">
        <v>40</v>
      </c>
      <c r="V319" s="36"/>
      <c r="W319" s="166">
        <f t="shared" si="66"/>
        <v>0</v>
      </c>
      <c r="X319" s="166">
        <v>0</v>
      </c>
      <c r="Y319" s="166">
        <f t="shared" si="67"/>
        <v>0</v>
      </c>
      <c r="Z319" s="166">
        <v>0</v>
      </c>
      <c r="AA319" s="167">
        <f t="shared" si="68"/>
        <v>0</v>
      </c>
      <c r="AR319" s="20" t="s">
        <v>171</v>
      </c>
      <c r="AT319" s="20" t="s">
        <v>167</v>
      </c>
      <c r="AU319" s="20" t="s">
        <v>80</v>
      </c>
      <c r="AY319" s="20" t="s">
        <v>165</v>
      </c>
      <c r="BE319" s="106">
        <f t="shared" si="69"/>
        <v>0</v>
      </c>
      <c r="BF319" s="106">
        <f t="shared" si="70"/>
        <v>0</v>
      </c>
      <c r="BG319" s="106">
        <f t="shared" si="71"/>
        <v>0</v>
      </c>
      <c r="BH319" s="106">
        <f t="shared" si="72"/>
        <v>0</v>
      </c>
      <c r="BI319" s="106">
        <f t="shared" si="73"/>
        <v>0</v>
      </c>
      <c r="BJ319" s="20" t="s">
        <v>80</v>
      </c>
      <c r="BK319" s="106">
        <f t="shared" si="74"/>
        <v>0</v>
      </c>
      <c r="BL319" s="20" t="s">
        <v>171</v>
      </c>
      <c r="BM319" s="20" t="s">
        <v>731</v>
      </c>
    </row>
    <row r="320" spans="2:65" s="1" customFormat="1" ht="25.5" customHeight="1">
      <c r="B320" s="132"/>
      <c r="C320" s="184" t="s">
        <v>732</v>
      </c>
      <c r="D320" s="184" t="s">
        <v>235</v>
      </c>
      <c r="E320" s="185" t="s">
        <v>733</v>
      </c>
      <c r="F320" s="271" t="s">
        <v>734</v>
      </c>
      <c r="G320" s="271"/>
      <c r="H320" s="271"/>
      <c r="I320" s="271"/>
      <c r="J320" s="186" t="s">
        <v>304</v>
      </c>
      <c r="K320" s="187">
        <v>1</v>
      </c>
      <c r="L320" s="272">
        <v>0</v>
      </c>
      <c r="M320" s="272"/>
      <c r="N320" s="273">
        <f t="shared" si="65"/>
        <v>0</v>
      </c>
      <c r="O320" s="264"/>
      <c r="P320" s="264"/>
      <c r="Q320" s="264"/>
      <c r="R320" s="135"/>
      <c r="T320" s="165" t="s">
        <v>5</v>
      </c>
      <c r="U320" s="44" t="s">
        <v>40</v>
      </c>
      <c r="V320" s="36"/>
      <c r="W320" s="166">
        <f t="shared" si="66"/>
        <v>0</v>
      </c>
      <c r="X320" s="166">
        <v>0</v>
      </c>
      <c r="Y320" s="166">
        <f t="shared" si="67"/>
        <v>0</v>
      </c>
      <c r="Z320" s="166">
        <v>0</v>
      </c>
      <c r="AA320" s="167">
        <f t="shared" si="68"/>
        <v>0</v>
      </c>
      <c r="AR320" s="20" t="s">
        <v>191</v>
      </c>
      <c r="AT320" s="20" t="s">
        <v>235</v>
      </c>
      <c r="AU320" s="20" t="s">
        <v>80</v>
      </c>
      <c r="AY320" s="20" t="s">
        <v>165</v>
      </c>
      <c r="BE320" s="106">
        <f t="shared" si="69"/>
        <v>0</v>
      </c>
      <c r="BF320" s="106">
        <f t="shared" si="70"/>
        <v>0</v>
      </c>
      <c r="BG320" s="106">
        <f t="shared" si="71"/>
        <v>0</v>
      </c>
      <c r="BH320" s="106">
        <f t="shared" si="72"/>
        <v>0</v>
      </c>
      <c r="BI320" s="106">
        <f t="shared" si="73"/>
        <v>0</v>
      </c>
      <c r="BJ320" s="20" t="s">
        <v>80</v>
      </c>
      <c r="BK320" s="106">
        <f t="shared" si="74"/>
        <v>0</v>
      </c>
      <c r="BL320" s="20" t="s">
        <v>171</v>
      </c>
      <c r="BM320" s="20" t="s">
        <v>735</v>
      </c>
    </row>
    <row r="321" spans="2:65" s="1" customFormat="1" ht="16.5" customHeight="1">
      <c r="B321" s="132"/>
      <c r="C321" s="161" t="s">
        <v>736</v>
      </c>
      <c r="D321" s="161" t="s">
        <v>167</v>
      </c>
      <c r="E321" s="162" t="s">
        <v>737</v>
      </c>
      <c r="F321" s="262" t="s">
        <v>738</v>
      </c>
      <c r="G321" s="262"/>
      <c r="H321" s="262"/>
      <c r="I321" s="262"/>
      <c r="J321" s="163" t="s">
        <v>304</v>
      </c>
      <c r="K321" s="164">
        <v>1</v>
      </c>
      <c r="L321" s="263">
        <v>0</v>
      </c>
      <c r="M321" s="263"/>
      <c r="N321" s="264">
        <f t="shared" si="65"/>
        <v>0</v>
      </c>
      <c r="O321" s="264"/>
      <c r="P321" s="264"/>
      <c r="Q321" s="264"/>
      <c r="R321" s="135"/>
      <c r="T321" s="165" t="s">
        <v>5</v>
      </c>
      <c r="U321" s="44" t="s">
        <v>40</v>
      </c>
      <c r="V321" s="36"/>
      <c r="W321" s="166">
        <f t="shared" si="66"/>
        <v>0</v>
      </c>
      <c r="X321" s="166">
        <v>0</v>
      </c>
      <c r="Y321" s="166">
        <f t="shared" si="67"/>
        <v>0</v>
      </c>
      <c r="Z321" s="166">
        <v>0</v>
      </c>
      <c r="AA321" s="167">
        <f t="shared" si="68"/>
        <v>0</v>
      </c>
      <c r="AR321" s="20" t="s">
        <v>171</v>
      </c>
      <c r="AT321" s="20" t="s">
        <v>167</v>
      </c>
      <c r="AU321" s="20" t="s">
        <v>80</v>
      </c>
      <c r="AY321" s="20" t="s">
        <v>165</v>
      </c>
      <c r="BE321" s="106">
        <f t="shared" si="69"/>
        <v>0</v>
      </c>
      <c r="BF321" s="106">
        <f t="shared" si="70"/>
        <v>0</v>
      </c>
      <c r="BG321" s="106">
        <f t="shared" si="71"/>
        <v>0</v>
      </c>
      <c r="BH321" s="106">
        <f t="shared" si="72"/>
        <v>0</v>
      </c>
      <c r="BI321" s="106">
        <f t="shared" si="73"/>
        <v>0</v>
      </c>
      <c r="BJ321" s="20" t="s">
        <v>80</v>
      </c>
      <c r="BK321" s="106">
        <f t="shared" si="74"/>
        <v>0</v>
      </c>
      <c r="BL321" s="20" t="s">
        <v>171</v>
      </c>
      <c r="BM321" s="20" t="s">
        <v>739</v>
      </c>
    </row>
    <row r="322" spans="2:65" s="1" customFormat="1" ht="16.5" customHeight="1">
      <c r="B322" s="132"/>
      <c r="C322" s="184" t="s">
        <v>740</v>
      </c>
      <c r="D322" s="184" t="s">
        <v>235</v>
      </c>
      <c r="E322" s="185" t="s">
        <v>741</v>
      </c>
      <c r="F322" s="271" t="s">
        <v>742</v>
      </c>
      <c r="G322" s="271"/>
      <c r="H322" s="271"/>
      <c r="I322" s="271"/>
      <c r="J322" s="186" t="s">
        <v>304</v>
      </c>
      <c r="K322" s="187">
        <v>1</v>
      </c>
      <c r="L322" s="272">
        <v>0</v>
      </c>
      <c r="M322" s="272"/>
      <c r="N322" s="273">
        <f t="shared" si="65"/>
        <v>0</v>
      </c>
      <c r="O322" s="264"/>
      <c r="P322" s="264"/>
      <c r="Q322" s="264"/>
      <c r="R322" s="135"/>
      <c r="T322" s="165" t="s">
        <v>5</v>
      </c>
      <c r="U322" s="44" t="s">
        <v>40</v>
      </c>
      <c r="V322" s="36"/>
      <c r="W322" s="166">
        <f t="shared" si="66"/>
        <v>0</v>
      </c>
      <c r="X322" s="166">
        <v>0</v>
      </c>
      <c r="Y322" s="166">
        <f t="shared" si="67"/>
        <v>0</v>
      </c>
      <c r="Z322" s="166">
        <v>0</v>
      </c>
      <c r="AA322" s="167">
        <f t="shared" si="68"/>
        <v>0</v>
      </c>
      <c r="AR322" s="20" t="s">
        <v>191</v>
      </c>
      <c r="AT322" s="20" t="s">
        <v>235</v>
      </c>
      <c r="AU322" s="20" t="s">
        <v>80</v>
      </c>
      <c r="AY322" s="20" t="s">
        <v>165</v>
      </c>
      <c r="BE322" s="106">
        <f t="shared" si="69"/>
        <v>0</v>
      </c>
      <c r="BF322" s="106">
        <f t="shared" si="70"/>
        <v>0</v>
      </c>
      <c r="BG322" s="106">
        <f t="shared" si="71"/>
        <v>0</v>
      </c>
      <c r="BH322" s="106">
        <f t="shared" si="72"/>
        <v>0</v>
      </c>
      <c r="BI322" s="106">
        <f t="shared" si="73"/>
        <v>0</v>
      </c>
      <c r="BJ322" s="20" t="s">
        <v>80</v>
      </c>
      <c r="BK322" s="106">
        <f t="shared" si="74"/>
        <v>0</v>
      </c>
      <c r="BL322" s="20" t="s">
        <v>171</v>
      </c>
      <c r="BM322" s="20" t="s">
        <v>743</v>
      </c>
    </row>
    <row r="323" spans="2:65" s="1" customFormat="1" ht="16.5" customHeight="1">
      <c r="B323" s="132"/>
      <c r="C323" s="161" t="s">
        <v>744</v>
      </c>
      <c r="D323" s="161" t="s">
        <v>167</v>
      </c>
      <c r="E323" s="162" t="s">
        <v>745</v>
      </c>
      <c r="F323" s="262" t="s">
        <v>746</v>
      </c>
      <c r="G323" s="262"/>
      <c r="H323" s="262"/>
      <c r="I323" s="262"/>
      <c r="J323" s="163" t="s">
        <v>304</v>
      </c>
      <c r="K323" s="164">
        <v>1</v>
      </c>
      <c r="L323" s="263">
        <v>0</v>
      </c>
      <c r="M323" s="263"/>
      <c r="N323" s="264">
        <f t="shared" si="65"/>
        <v>0</v>
      </c>
      <c r="O323" s="264"/>
      <c r="P323" s="264"/>
      <c r="Q323" s="264"/>
      <c r="R323" s="135"/>
      <c r="T323" s="165" t="s">
        <v>5</v>
      </c>
      <c r="U323" s="44" t="s">
        <v>40</v>
      </c>
      <c r="V323" s="36"/>
      <c r="W323" s="166">
        <f t="shared" si="66"/>
        <v>0</v>
      </c>
      <c r="X323" s="166">
        <v>0</v>
      </c>
      <c r="Y323" s="166">
        <f t="shared" si="67"/>
        <v>0</v>
      </c>
      <c r="Z323" s="166">
        <v>0</v>
      </c>
      <c r="AA323" s="167">
        <f t="shared" si="68"/>
        <v>0</v>
      </c>
      <c r="AR323" s="20" t="s">
        <v>171</v>
      </c>
      <c r="AT323" s="20" t="s">
        <v>167</v>
      </c>
      <c r="AU323" s="20" t="s">
        <v>80</v>
      </c>
      <c r="AY323" s="20" t="s">
        <v>165</v>
      </c>
      <c r="BE323" s="106">
        <f t="shared" si="69"/>
        <v>0</v>
      </c>
      <c r="BF323" s="106">
        <f t="shared" si="70"/>
        <v>0</v>
      </c>
      <c r="BG323" s="106">
        <f t="shared" si="71"/>
        <v>0</v>
      </c>
      <c r="BH323" s="106">
        <f t="shared" si="72"/>
        <v>0</v>
      </c>
      <c r="BI323" s="106">
        <f t="shared" si="73"/>
        <v>0</v>
      </c>
      <c r="BJ323" s="20" t="s">
        <v>80</v>
      </c>
      <c r="BK323" s="106">
        <f t="shared" si="74"/>
        <v>0</v>
      </c>
      <c r="BL323" s="20" t="s">
        <v>171</v>
      </c>
      <c r="BM323" s="20" t="s">
        <v>747</v>
      </c>
    </row>
    <row r="324" spans="2:65" s="1" customFormat="1" ht="16.5" customHeight="1">
      <c r="B324" s="132"/>
      <c r="C324" s="184" t="s">
        <v>748</v>
      </c>
      <c r="D324" s="184" t="s">
        <v>235</v>
      </c>
      <c r="E324" s="185" t="s">
        <v>749</v>
      </c>
      <c r="F324" s="271" t="s">
        <v>750</v>
      </c>
      <c r="G324" s="271"/>
      <c r="H324" s="271"/>
      <c r="I324" s="271"/>
      <c r="J324" s="186" t="s">
        <v>304</v>
      </c>
      <c r="K324" s="187">
        <v>1</v>
      </c>
      <c r="L324" s="272">
        <v>0</v>
      </c>
      <c r="M324" s="272"/>
      <c r="N324" s="273">
        <f t="shared" si="65"/>
        <v>0</v>
      </c>
      <c r="O324" s="264"/>
      <c r="P324" s="264"/>
      <c r="Q324" s="264"/>
      <c r="R324" s="135"/>
      <c r="T324" s="165" t="s">
        <v>5</v>
      </c>
      <c r="U324" s="44" t="s">
        <v>40</v>
      </c>
      <c r="V324" s="36"/>
      <c r="W324" s="166">
        <f t="shared" si="66"/>
        <v>0</v>
      </c>
      <c r="X324" s="166">
        <v>0</v>
      </c>
      <c r="Y324" s="166">
        <f t="shared" si="67"/>
        <v>0</v>
      </c>
      <c r="Z324" s="166">
        <v>0</v>
      </c>
      <c r="AA324" s="167">
        <f t="shared" si="68"/>
        <v>0</v>
      </c>
      <c r="AR324" s="20" t="s">
        <v>191</v>
      </c>
      <c r="AT324" s="20" t="s">
        <v>235</v>
      </c>
      <c r="AU324" s="20" t="s">
        <v>80</v>
      </c>
      <c r="AY324" s="20" t="s">
        <v>165</v>
      </c>
      <c r="BE324" s="106">
        <f t="shared" si="69"/>
        <v>0</v>
      </c>
      <c r="BF324" s="106">
        <f t="shared" si="70"/>
        <v>0</v>
      </c>
      <c r="BG324" s="106">
        <f t="shared" si="71"/>
        <v>0</v>
      </c>
      <c r="BH324" s="106">
        <f t="shared" si="72"/>
        <v>0</v>
      </c>
      <c r="BI324" s="106">
        <f t="shared" si="73"/>
        <v>0</v>
      </c>
      <c r="BJ324" s="20" t="s">
        <v>80</v>
      </c>
      <c r="BK324" s="106">
        <f t="shared" si="74"/>
        <v>0</v>
      </c>
      <c r="BL324" s="20" t="s">
        <v>171</v>
      </c>
      <c r="BM324" s="20" t="s">
        <v>751</v>
      </c>
    </row>
    <row r="325" spans="2:65" s="1" customFormat="1" ht="16.5" customHeight="1">
      <c r="B325" s="132"/>
      <c r="C325" s="161" t="s">
        <v>752</v>
      </c>
      <c r="D325" s="161" t="s">
        <v>167</v>
      </c>
      <c r="E325" s="162" t="s">
        <v>753</v>
      </c>
      <c r="F325" s="262" t="s">
        <v>754</v>
      </c>
      <c r="G325" s="262"/>
      <c r="H325" s="262"/>
      <c r="I325" s="262"/>
      <c r="J325" s="163" t="s">
        <v>304</v>
      </c>
      <c r="K325" s="164">
        <v>1</v>
      </c>
      <c r="L325" s="263">
        <v>0</v>
      </c>
      <c r="M325" s="263"/>
      <c r="N325" s="264">
        <f t="shared" si="65"/>
        <v>0</v>
      </c>
      <c r="O325" s="264"/>
      <c r="P325" s="264"/>
      <c r="Q325" s="264"/>
      <c r="R325" s="135"/>
      <c r="T325" s="165" t="s">
        <v>5</v>
      </c>
      <c r="U325" s="44" t="s">
        <v>40</v>
      </c>
      <c r="V325" s="36"/>
      <c r="W325" s="166">
        <f t="shared" si="66"/>
        <v>0</v>
      </c>
      <c r="X325" s="166">
        <v>0</v>
      </c>
      <c r="Y325" s="166">
        <f t="shared" si="67"/>
        <v>0</v>
      </c>
      <c r="Z325" s="166">
        <v>0</v>
      </c>
      <c r="AA325" s="167">
        <f t="shared" si="68"/>
        <v>0</v>
      </c>
      <c r="AR325" s="20" t="s">
        <v>171</v>
      </c>
      <c r="AT325" s="20" t="s">
        <v>167</v>
      </c>
      <c r="AU325" s="20" t="s">
        <v>80</v>
      </c>
      <c r="AY325" s="20" t="s">
        <v>165</v>
      </c>
      <c r="BE325" s="106">
        <f t="shared" si="69"/>
        <v>0</v>
      </c>
      <c r="BF325" s="106">
        <f t="shared" si="70"/>
        <v>0</v>
      </c>
      <c r="BG325" s="106">
        <f t="shared" si="71"/>
        <v>0</v>
      </c>
      <c r="BH325" s="106">
        <f t="shared" si="72"/>
        <v>0</v>
      </c>
      <c r="BI325" s="106">
        <f t="shared" si="73"/>
        <v>0</v>
      </c>
      <c r="BJ325" s="20" t="s">
        <v>80</v>
      </c>
      <c r="BK325" s="106">
        <f t="shared" si="74"/>
        <v>0</v>
      </c>
      <c r="BL325" s="20" t="s">
        <v>171</v>
      </c>
      <c r="BM325" s="20" t="s">
        <v>755</v>
      </c>
    </row>
    <row r="326" spans="2:65" s="1" customFormat="1" ht="16.5" customHeight="1">
      <c r="B326" s="132"/>
      <c r="C326" s="184" t="s">
        <v>756</v>
      </c>
      <c r="D326" s="184" t="s">
        <v>235</v>
      </c>
      <c r="E326" s="185" t="s">
        <v>757</v>
      </c>
      <c r="F326" s="271" t="s">
        <v>758</v>
      </c>
      <c r="G326" s="271"/>
      <c r="H326" s="271"/>
      <c r="I326" s="271"/>
      <c r="J326" s="186" t="s">
        <v>304</v>
      </c>
      <c r="K326" s="187">
        <v>1</v>
      </c>
      <c r="L326" s="272">
        <v>0</v>
      </c>
      <c r="M326" s="272"/>
      <c r="N326" s="273">
        <f t="shared" si="65"/>
        <v>0</v>
      </c>
      <c r="O326" s="264"/>
      <c r="P326" s="264"/>
      <c r="Q326" s="264"/>
      <c r="R326" s="135"/>
      <c r="T326" s="165" t="s">
        <v>5</v>
      </c>
      <c r="U326" s="44" t="s">
        <v>40</v>
      </c>
      <c r="V326" s="36"/>
      <c r="W326" s="166">
        <f t="shared" si="66"/>
        <v>0</v>
      </c>
      <c r="X326" s="166">
        <v>0</v>
      </c>
      <c r="Y326" s="166">
        <f t="shared" si="67"/>
        <v>0</v>
      </c>
      <c r="Z326" s="166">
        <v>0</v>
      </c>
      <c r="AA326" s="167">
        <f t="shared" si="68"/>
        <v>0</v>
      </c>
      <c r="AR326" s="20" t="s">
        <v>191</v>
      </c>
      <c r="AT326" s="20" t="s">
        <v>235</v>
      </c>
      <c r="AU326" s="20" t="s">
        <v>80</v>
      </c>
      <c r="AY326" s="20" t="s">
        <v>165</v>
      </c>
      <c r="BE326" s="106">
        <f t="shared" si="69"/>
        <v>0</v>
      </c>
      <c r="BF326" s="106">
        <f t="shared" si="70"/>
        <v>0</v>
      </c>
      <c r="BG326" s="106">
        <f t="shared" si="71"/>
        <v>0</v>
      </c>
      <c r="BH326" s="106">
        <f t="shared" si="72"/>
        <v>0</v>
      </c>
      <c r="BI326" s="106">
        <f t="shared" si="73"/>
        <v>0</v>
      </c>
      <c r="BJ326" s="20" t="s">
        <v>80</v>
      </c>
      <c r="BK326" s="106">
        <f t="shared" si="74"/>
        <v>0</v>
      </c>
      <c r="BL326" s="20" t="s">
        <v>171</v>
      </c>
      <c r="BM326" s="20" t="s">
        <v>759</v>
      </c>
    </row>
    <row r="327" spans="2:65" s="1" customFormat="1" ht="16.5" customHeight="1">
      <c r="B327" s="132"/>
      <c r="C327" s="161" t="s">
        <v>760</v>
      </c>
      <c r="D327" s="161" t="s">
        <v>167</v>
      </c>
      <c r="E327" s="162" t="s">
        <v>761</v>
      </c>
      <c r="F327" s="262" t="s">
        <v>762</v>
      </c>
      <c r="G327" s="262"/>
      <c r="H327" s="262"/>
      <c r="I327" s="262"/>
      <c r="J327" s="163" t="s">
        <v>304</v>
      </c>
      <c r="K327" s="164">
        <v>2</v>
      </c>
      <c r="L327" s="263">
        <v>0</v>
      </c>
      <c r="M327" s="263"/>
      <c r="N327" s="264">
        <f t="shared" si="65"/>
        <v>0</v>
      </c>
      <c r="O327" s="264"/>
      <c r="P327" s="264"/>
      <c r="Q327" s="264"/>
      <c r="R327" s="135"/>
      <c r="T327" s="165" t="s">
        <v>5</v>
      </c>
      <c r="U327" s="44" t="s">
        <v>40</v>
      </c>
      <c r="V327" s="36"/>
      <c r="W327" s="166">
        <f t="shared" si="66"/>
        <v>0</v>
      </c>
      <c r="X327" s="166">
        <v>0</v>
      </c>
      <c r="Y327" s="166">
        <f t="shared" si="67"/>
        <v>0</v>
      </c>
      <c r="Z327" s="166">
        <v>0</v>
      </c>
      <c r="AA327" s="167">
        <f t="shared" si="68"/>
        <v>0</v>
      </c>
      <c r="AR327" s="20" t="s">
        <v>171</v>
      </c>
      <c r="AT327" s="20" t="s">
        <v>167</v>
      </c>
      <c r="AU327" s="20" t="s">
        <v>80</v>
      </c>
      <c r="AY327" s="20" t="s">
        <v>165</v>
      </c>
      <c r="BE327" s="106">
        <f t="shared" si="69"/>
        <v>0</v>
      </c>
      <c r="BF327" s="106">
        <f t="shared" si="70"/>
        <v>0</v>
      </c>
      <c r="BG327" s="106">
        <f t="shared" si="71"/>
        <v>0</v>
      </c>
      <c r="BH327" s="106">
        <f t="shared" si="72"/>
        <v>0</v>
      </c>
      <c r="BI327" s="106">
        <f t="shared" si="73"/>
        <v>0</v>
      </c>
      <c r="BJ327" s="20" t="s">
        <v>80</v>
      </c>
      <c r="BK327" s="106">
        <f t="shared" si="74"/>
        <v>0</v>
      </c>
      <c r="BL327" s="20" t="s">
        <v>171</v>
      </c>
      <c r="BM327" s="20" t="s">
        <v>763</v>
      </c>
    </row>
    <row r="328" spans="2:65" s="1" customFormat="1" ht="25.5" customHeight="1">
      <c r="B328" s="132"/>
      <c r="C328" s="161" t="s">
        <v>764</v>
      </c>
      <c r="D328" s="161" t="s">
        <v>167</v>
      </c>
      <c r="E328" s="162" t="s">
        <v>765</v>
      </c>
      <c r="F328" s="262" t="s">
        <v>766</v>
      </c>
      <c r="G328" s="262"/>
      <c r="H328" s="262"/>
      <c r="I328" s="262"/>
      <c r="J328" s="163" t="s">
        <v>304</v>
      </c>
      <c r="K328" s="164">
        <v>2</v>
      </c>
      <c r="L328" s="263">
        <v>0</v>
      </c>
      <c r="M328" s="263"/>
      <c r="N328" s="264">
        <f t="shared" si="65"/>
        <v>0</v>
      </c>
      <c r="O328" s="264"/>
      <c r="P328" s="264"/>
      <c r="Q328" s="264"/>
      <c r="R328" s="135"/>
      <c r="T328" s="165" t="s">
        <v>5</v>
      </c>
      <c r="U328" s="44" t="s">
        <v>40</v>
      </c>
      <c r="V328" s="36"/>
      <c r="W328" s="166">
        <f t="shared" si="66"/>
        <v>0</v>
      </c>
      <c r="X328" s="166">
        <v>0</v>
      </c>
      <c r="Y328" s="166">
        <f t="shared" si="67"/>
        <v>0</v>
      </c>
      <c r="Z328" s="166">
        <v>0</v>
      </c>
      <c r="AA328" s="167">
        <f t="shared" si="68"/>
        <v>0</v>
      </c>
      <c r="AR328" s="20" t="s">
        <v>171</v>
      </c>
      <c r="AT328" s="20" t="s">
        <v>167</v>
      </c>
      <c r="AU328" s="20" t="s">
        <v>80</v>
      </c>
      <c r="AY328" s="20" t="s">
        <v>165</v>
      </c>
      <c r="BE328" s="106">
        <f t="shared" si="69"/>
        <v>0</v>
      </c>
      <c r="BF328" s="106">
        <f t="shared" si="70"/>
        <v>0</v>
      </c>
      <c r="BG328" s="106">
        <f t="shared" si="71"/>
        <v>0</v>
      </c>
      <c r="BH328" s="106">
        <f t="shared" si="72"/>
        <v>0</v>
      </c>
      <c r="BI328" s="106">
        <f t="shared" si="73"/>
        <v>0</v>
      </c>
      <c r="BJ328" s="20" t="s">
        <v>80</v>
      </c>
      <c r="BK328" s="106">
        <f t="shared" si="74"/>
        <v>0</v>
      </c>
      <c r="BL328" s="20" t="s">
        <v>171</v>
      </c>
      <c r="BM328" s="20" t="s">
        <v>767</v>
      </c>
    </row>
    <row r="329" spans="2:65" s="1" customFormat="1" ht="25.5" customHeight="1">
      <c r="B329" s="132"/>
      <c r="C329" s="161" t="s">
        <v>768</v>
      </c>
      <c r="D329" s="161" t="s">
        <v>167</v>
      </c>
      <c r="E329" s="162" t="s">
        <v>769</v>
      </c>
      <c r="F329" s="262" t="s">
        <v>770</v>
      </c>
      <c r="G329" s="262"/>
      <c r="H329" s="262"/>
      <c r="I329" s="262"/>
      <c r="J329" s="163" t="s">
        <v>487</v>
      </c>
      <c r="K329" s="164">
        <v>138</v>
      </c>
      <c r="L329" s="263">
        <v>0</v>
      </c>
      <c r="M329" s="263"/>
      <c r="N329" s="264">
        <f t="shared" si="65"/>
        <v>0</v>
      </c>
      <c r="O329" s="264"/>
      <c r="P329" s="264"/>
      <c r="Q329" s="264"/>
      <c r="R329" s="135"/>
      <c r="T329" s="165" t="s">
        <v>5</v>
      </c>
      <c r="U329" s="44" t="s">
        <v>40</v>
      </c>
      <c r="V329" s="36"/>
      <c r="W329" s="166">
        <f t="shared" si="66"/>
        <v>0</v>
      </c>
      <c r="X329" s="166">
        <v>0</v>
      </c>
      <c r="Y329" s="166">
        <f t="shared" si="67"/>
        <v>0</v>
      </c>
      <c r="Z329" s="166">
        <v>0</v>
      </c>
      <c r="AA329" s="167">
        <f t="shared" si="68"/>
        <v>0</v>
      </c>
      <c r="AR329" s="20" t="s">
        <v>171</v>
      </c>
      <c r="AT329" s="20" t="s">
        <v>167</v>
      </c>
      <c r="AU329" s="20" t="s">
        <v>80</v>
      </c>
      <c r="AY329" s="20" t="s">
        <v>165</v>
      </c>
      <c r="BE329" s="106">
        <f t="shared" si="69"/>
        <v>0</v>
      </c>
      <c r="BF329" s="106">
        <f t="shared" si="70"/>
        <v>0</v>
      </c>
      <c r="BG329" s="106">
        <f t="shared" si="71"/>
        <v>0</v>
      </c>
      <c r="BH329" s="106">
        <f t="shared" si="72"/>
        <v>0</v>
      </c>
      <c r="BI329" s="106">
        <f t="shared" si="73"/>
        <v>0</v>
      </c>
      <c r="BJ329" s="20" t="s">
        <v>80</v>
      </c>
      <c r="BK329" s="106">
        <f t="shared" si="74"/>
        <v>0</v>
      </c>
      <c r="BL329" s="20" t="s">
        <v>171</v>
      </c>
      <c r="BM329" s="20" t="s">
        <v>771</v>
      </c>
    </row>
    <row r="330" spans="2:65" s="1" customFormat="1" ht="25.5" customHeight="1">
      <c r="B330" s="132"/>
      <c r="C330" s="161" t="s">
        <v>772</v>
      </c>
      <c r="D330" s="161" t="s">
        <v>167</v>
      </c>
      <c r="E330" s="162" t="s">
        <v>773</v>
      </c>
      <c r="F330" s="262" t="s">
        <v>774</v>
      </c>
      <c r="G330" s="262"/>
      <c r="H330" s="262"/>
      <c r="I330" s="262"/>
      <c r="J330" s="163" t="s">
        <v>487</v>
      </c>
      <c r="K330" s="164">
        <v>138</v>
      </c>
      <c r="L330" s="263">
        <v>0</v>
      </c>
      <c r="M330" s="263"/>
      <c r="N330" s="264">
        <f t="shared" si="65"/>
        <v>0</v>
      </c>
      <c r="O330" s="264"/>
      <c r="P330" s="264"/>
      <c r="Q330" s="264"/>
      <c r="R330" s="135"/>
      <c r="T330" s="165" t="s">
        <v>5</v>
      </c>
      <c r="U330" s="44" t="s">
        <v>40</v>
      </c>
      <c r="V330" s="36"/>
      <c r="W330" s="166">
        <f t="shared" si="66"/>
        <v>0</v>
      </c>
      <c r="X330" s="166">
        <v>0</v>
      </c>
      <c r="Y330" s="166">
        <f t="shared" si="67"/>
        <v>0</v>
      </c>
      <c r="Z330" s="166">
        <v>0</v>
      </c>
      <c r="AA330" s="167">
        <f t="shared" si="68"/>
        <v>0</v>
      </c>
      <c r="AR330" s="20" t="s">
        <v>171</v>
      </c>
      <c r="AT330" s="20" t="s">
        <v>167</v>
      </c>
      <c r="AU330" s="20" t="s">
        <v>80</v>
      </c>
      <c r="AY330" s="20" t="s">
        <v>165</v>
      </c>
      <c r="BE330" s="106">
        <f t="shared" si="69"/>
        <v>0</v>
      </c>
      <c r="BF330" s="106">
        <f t="shared" si="70"/>
        <v>0</v>
      </c>
      <c r="BG330" s="106">
        <f t="shared" si="71"/>
        <v>0</v>
      </c>
      <c r="BH330" s="106">
        <f t="shared" si="72"/>
        <v>0</v>
      </c>
      <c r="BI330" s="106">
        <f t="shared" si="73"/>
        <v>0</v>
      </c>
      <c r="BJ330" s="20" t="s">
        <v>80</v>
      </c>
      <c r="BK330" s="106">
        <f t="shared" si="74"/>
        <v>0</v>
      </c>
      <c r="BL330" s="20" t="s">
        <v>171</v>
      </c>
      <c r="BM330" s="20" t="s">
        <v>775</v>
      </c>
    </row>
    <row r="331" spans="2:65" s="1" customFormat="1" ht="25.5" customHeight="1">
      <c r="B331" s="132"/>
      <c r="C331" s="161" t="s">
        <v>776</v>
      </c>
      <c r="D331" s="161" t="s">
        <v>167</v>
      </c>
      <c r="E331" s="162" t="s">
        <v>777</v>
      </c>
      <c r="F331" s="262" t="s">
        <v>778</v>
      </c>
      <c r="G331" s="262"/>
      <c r="H331" s="262"/>
      <c r="I331" s="262"/>
      <c r="J331" s="163" t="s">
        <v>779</v>
      </c>
      <c r="K331" s="188">
        <v>0</v>
      </c>
      <c r="L331" s="263">
        <v>0</v>
      </c>
      <c r="M331" s="263"/>
      <c r="N331" s="264">
        <f t="shared" si="65"/>
        <v>0</v>
      </c>
      <c r="O331" s="264"/>
      <c r="P331" s="264"/>
      <c r="Q331" s="264"/>
      <c r="R331" s="135"/>
      <c r="T331" s="165" t="s">
        <v>5</v>
      </c>
      <c r="U331" s="44" t="s">
        <v>40</v>
      </c>
      <c r="V331" s="36"/>
      <c r="W331" s="166">
        <f t="shared" si="66"/>
        <v>0</v>
      </c>
      <c r="X331" s="166">
        <v>0</v>
      </c>
      <c r="Y331" s="166">
        <f t="shared" si="67"/>
        <v>0</v>
      </c>
      <c r="Z331" s="166">
        <v>0</v>
      </c>
      <c r="AA331" s="167">
        <f t="shared" si="68"/>
        <v>0</v>
      </c>
      <c r="AR331" s="20" t="s">
        <v>171</v>
      </c>
      <c r="AT331" s="20" t="s">
        <v>167</v>
      </c>
      <c r="AU331" s="20" t="s">
        <v>80</v>
      </c>
      <c r="AY331" s="20" t="s">
        <v>165</v>
      </c>
      <c r="BE331" s="106">
        <f t="shared" si="69"/>
        <v>0</v>
      </c>
      <c r="BF331" s="106">
        <f t="shared" si="70"/>
        <v>0</v>
      </c>
      <c r="BG331" s="106">
        <f t="shared" si="71"/>
        <v>0</v>
      </c>
      <c r="BH331" s="106">
        <f t="shared" si="72"/>
        <v>0</v>
      </c>
      <c r="BI331" s="106">
        <f t="shared" si="73"/>
        <v>0</v>
      </c>
      <c r="BJ331" s="20" t="s">
        <v>80</v>
      </c>
      <c r="BK331" s="106">
        <f t="shared" si="74"/>
        <v>0</v>
      </c>
      <c r="BL331" s="20" t="s">
        <v>171</v>
      </c>
      <c r="BM331" s="20" t="s">
        <v>780</v>
      </c>
    </row>
    <row r="332" spans="2:65" s="9" customFormat="1" ht="29.85" customHeight="1">
      <c r="B332" s="150"/>
      <c r="C332" s="151"/>
      <c r="D332" s="160" t="s">
        <v>118</v>
      </c>
      <c r="E332" s="160"/>
      <c r="F332" s="160"/>
      <c r="G332" s="160"/>
      <c r="H332" s="160"/>
      <c r="I332" s="160"/>
      <c r="J332" s="160"/>
      <c r="K332" s="160"/>
      <c r="L332" s="160"/>
      <c r="M332" s="160"/>
      <c r="N332" s="276">
        <f>BK332</f>
        <v>0</v>
      </c>
      <c r="O332" s="277"/>
      <c r="P332" s="277"/>
      <c r="Q332" s="277"/>
      <c r="R332" s="153"/>
      <c r="T332" s="154"/>
      <c r="U332" s="151"/>
      <c r="V332" s="151"/>
      <c r="W332" s="155">
        <f>SUM(W333:W340)</f>
        <v>0</v>
      </c>
      <c r="X332" s="151"/>
      <c r="Y332" s="155">
        <f>SUM(Y333:Y340)</f>
        <v>0</v>
      </c>
      <c r="Z332" s="151"/>
      <c r="AA332" s="156">
        <f>SUM(AA333:AA340)</f>
        <v>0</v>
      </c>
      <c r="AR332" s="157" t="s">
        <v>80</v>
      </c>
      <c r="AT332" s="158" t="s">
        <v>72</v>
      </c>
      <c r="AU332" s="158" t="s">
        <v>78</v>
      </c>
      <c r="AY332" s="157" t="s">
        <v>165</v>
      </c>
      <c r="BK332" s="159">
        <f>SUM(BK333:BK340)</f>
        <v>0</v>
      </c>
    </row>
    <row r="333" spans="2:65" s="1" customFormat="1" ht="25.5" customHeight="1">
      <c r="B333" s="132"/>
      <c r="C333" s="161" t="s">
        <v>781</v>
      </c>
      <c r="D333" s="161" t="s">
        <v>167</v>
      </c>
      <c r="E333" s="162" t="s">
        <v>782</v>
      </c>
      <c r="F333" s="262" t="s">
        <v>783</v>
      </c>
      <c r="G333" s="262"/>
      <c r="H333" s="262"/>
      <c r="I333" s="262"/>
      <c r="J333" s="163" t="s">
        <v>487</v>
      </c>
      <c r="K333" s="164">
        <v>8</v>
      </c>
      <c r="L333" s="263">
        <v>0</v>
      </c>
      <c r="M333" s="263"/>
      <c r="N333" s="264">
        <f t="shared" ref="N333:N340" si="75">ROUND(L333*K333,2)</f>
        <v>0</v>
      </c>
      <c r="O333" s="264"/>
      <c r="P333" s="264"/>
      <c r="Q333" s="264"/>
      <c r="R333" s="135"/>
      <c r="T333" s="165" t="s">
        <v>5</v>
      </c>
      <c r="U333" s="44" t="s">
        <v>40</v>
      </c>
      <c r="V333" s="36"/>
      <c r="W333" s="166">
        <f t="shared" ref="W333:W340" si="76">V333*K333</f>
        <v>0</v>
      </c>
      <c r="X333" s="166">
        <v>0</v>
      </c>
      <c r="Y333" s="166">
        <f t="shared" ref="Y333:Y340" si="77">X333*K333</f>
        <v>0</v>
      </c>
      <c r="Z333" s="166">
        <v>0</v>
      </c>
      <c r="AA333" s="167">
        <f t="shared" ref="AA333:AA340" si="78">Z333*K333</f>
        <v>0</v>
      </c>
      <c r="AR333" s="20" t="s">
        <v>222</v>
      </c>
      <c r="AT333" s="20" t="s">
        <v>167</v>
      </c>
      <c r="AU333" s="20" t="s">
        <v>80</v>
      </c>
      <c r="AY333" s="20" t="s">
        <v>165</v>
      </c>
      <c r="BE333" s="106">
        <f t="shared" ref="BE333:BE340" si="79">IF(U333="základná",N333,0)</f>
        <v>0</v>
      </c>
      <c r="BF333" s="106">
        <f t="shared" ref="BF333:BF340" si="80">IF(U333="znížená",N333,0)</f>
        <v>0</v>
      </c>
      <c r="BG333" s="106">
        <f t="shared" ref="BG333:BG340" si="81">IF(U333="zákl. prenesená",N333,0)</f>
        <v>0</v>
      </c>
      <c r="BH333" s="106">
        <f t="shared" ref="BH333:BH340" si="82">IF(U333="zníž. prenesená",N333,0)</f>
        <v>0</v>
      </c>
      <c r="BI333" s="106">
        <f t="shared" ref="BI333:BI340" si="83">IF(U333="nulová",N333,0)</f>
        <v>0</v>
      </c>
      <c r="BJ333" s="20" t="s">
        <v>80</v>
      </c>
      <c r="BK333" s="106">
        <f t="shared" ref="BK333:BK340" si="84">ROUND(L333*K333,2)</f>
        <v>0</v>
      </c>
      <c r="BL333" s="20" t="s">
        <v>222</v>
      </c>
      <c r="BM333" s="20" t="s">
        <v>784</v>
      </c>
    </row>
    <row r="334" spans="2:65" s="1" customFormat="1" ht="38.25" customHeight="1">
      <c r="B334" s="132"/>
      <c r="C334" s="161" t="s">
        <v>785</v>
      </c>
      <c r="D334" s="161" t="s">
        <v>167</v>
      </c>
      <c r="E334" s="162" t="s">
        <v>786</v>
      </c>
      <c r="F334" s="262" t="s">
        <v>787</v>
      </c>
      <c r="G334" s="262"/>
      <c r="H334" s="262"/>
      <c r="I334" s="262"/>
      <c r="J334" s="163" t="s">
        <v>487</v>
      </c>
      <c r="K334" s="164">
        <v>6</v>
      </c>
      <c r="L334" s="263">
        <v>0</v>
      </c>
      <c r="M334" s="263"/>
      <c r="N334" s="264">
        <f t="shared" si="75"/>
        <v>0</v>
      </c>
      <c r="O334" s="264"/>
      <c r="P334" s="264"/>
      <c r="Q334" s="264"/>
      <c r="R334" s="135"/>
      <c r="T334" s="165" t="s">
        <v>5</v>
      </c>
      <c r="U334" s="44" t="s">
        <v>40</v>
      </c>
      <c r="V334" s="36"/>
      <c r="W334" s="166">
        <f t="shared" si="76"/>
        <v>0</v>
      </c>
      <c r="X334" s="166">
        <v>0</v>
      </c>
      <c r="Y334" s="166">
        <f t="shared" si="77"/>
        <v>0</v>
      </c>
      <c r="Z334" s="166">
        <v>0</v>
      </c>
      <c r="AA334" s="167">
        <f t="shared" si="78"/>
        <v>0</v>
      </c>
      <c r="AR334" s="20" t="s">
        <v>222</v>
      </c>
      <c r="AT334" s="20" t="s">
        <v>167</v>
      </c>
      <c r="AU334" s="20" t="s">
        <v>80</v>
      </c>
      <c r="AY334" s="20" t="s">
        <v>165</v>
      </c>
      <c r="BE334" s="106">
        <f t="shared" si="79"/>
        <v>0</v>
      </c>
      <c r="BF334" s="106">
        <f t="shared" si="80"/>
        <v>0</v>
      </c>
      <c r="BG334" s="106">
        <f t="shared" si="81"/>
        <v>0</v>
      </c>
      <c r="BH334" s="106">
        <f t="shared" si="82"/>
        <v>0</v>
      </c>
      <c r="BI334" s="106">
        <f t="shared" si="83"/>
        <v>0</v>
      </c>
      <c r="BJ334" s="20" t="s">
        <v>80</v>
      </c>
      <c r="BK334" s="106">
        <f t="shared" si="84"/>
        <v>0</v>
      </c>
      <c r="BL334" s="20" t="s">
        <v>222</v>
      </c>
      <c r="BM334" s="20" t="s">
        <v>788</v>
      </c>
    </row>
    <row r="335" spans="2:65" s="1" customFormat="1" ht="25.5" customHeight="1">
      <c r="B335" s="132"/>
      <c r="C335" s="161" t="s">
        <v>789</v>
      </c>
      <c r="D335" s="161" t="s">
        <v>167</v>
      </c>
      <c r="E335" s="162" t="s">
        <v>790</v>
      </c>
      <c r="F335" s="262" t="s">
        <v>791</v>
      </c>
      <c r="G335" s="262"/>
      <c r="H335" s="262"/>
      <c r="I335" s="262"/>
      <c r="J335" s="163" t="s">
        <v>487</v>
      </c>
      <c r="K335" s="164">
        <v>2</v>
      </c>
      <c r="L335" s="263">
        <v>0</v>
      </c>
      <c r="M335" s="263"/>
      <c r="N335" s="264">
        <f t="shared" si="75"/>
        <v>0</v>
      </c>
      <c r="O335" s="264"/>
      <c r="P335" s="264"/>
      <c r="Q335" s="264"/>
      <c r="R335" s="135"/>
      <c r="T335" s="165" t="s">
        <v>5</v>
      </c>
      <c r="U335" s="44" t="s">
        <v>40</v>
      </c>
      <c r="V335" s="36"/>
      <c r="W335" s="166">
        <f t="shared" si="76"/>
        <v>0</v>
      </c>
      <c r="X335" s="166">
        <v>0</v>
      </c>
      <c r="Y335" s="166">
        <f t="shared" si="77"/>
        <v>0</v>
      </c>
      <c r="Z335" s="166">
        <v>0</v>
      </c>
      <c r="AA335" s="167">
        <f t="shared" si="78"/>
        <v>0</v>
      </c>
      <c r="AR335" s="20" t="s">
        <v>222</v>
      </c>
      <c r="AT335" s="20" t="s">
        <v>167</v>
      </c>
      <c r="AU335" s="20" t="s">
        <v>80</v>
      </c>
      <c r="AY335" s="20" t="s">
        <v>165</v>
      </c>
      <c r="BE335" s="106">
        <f t="shared" si="79"/>
        <v>0</v>
      </c>
      <c r="BF335" s="106">
        <f t="shared" si="80"/>
        <v>0</v>
      </c>
      <c r="BG335" s="106">
        <f t="shared" si="81"/>
        <v>0</v>
      </c>
      <c r="BH335" s="106">
        <f t="shared" si="82"/>
        <v>0</v>
      </c>
      <c r="BI335" s="106">
        <f t="shared" si="83"/>
        <v>0</v>
      </c>
      <c r="BJ335" s="20" t="s">
        <v>80</v>
      </c>
      <c r="BK335" s="106">
        <f t="shared" si="84"/>
        <v>0</v>
      </c>
      <c r="BL335" s="20" t="s">
        <v>222</v>
      </c>
      <c r="BM335" s="20" t="s">
        <v>792</v>
      </c>
    </row>
    <row r="336" spans="2:65" s="1" customFormat="1" ht="25.5" customHeight="1">
      <c r="B336" s="132"/>
      <c r="C336" s="161" t="s">
        <v>793</v>
      </c>
      <c r="D336" s="161" t="s">
        <v>167</v>
      </c>
      <c r="E336" s="162" t="s">
        <v>794</v>
      </c>
      <c r="F336" s="262" t="s">
        <v>795</v>
      </c>
      <c r="G336" s="262"/>
      <c r="H336" s="262"/>
      <c r="I336" s="262"/>
      <c r="J336" s="163" t="s">
        <v>487</v>
      </c>
      <c r="K336" s="164">
        <v>0.5</v>
      </c>
      <c r="L336" s="263">
        <v>0</v>
      </c>
      <c r="M336" s="263"/>
      <c r="N336" s="264">
        <f t="shared" si="75"/>
        <v>0</v>
      </c>
      <c r="O336" s="264"/>
      <c r="P336" s="264"/>
      <c r="Q336" s="264"/>
      <c r="R336" s="135"/>
      <c r="T336" s="165" t="s">
        <v>5</v>
      </c>
      <c r="U336" s="44" t="s">
        <v>40</v>
      </c>
      <c r="V336" s="36"/>
      <c r="W336" s="166">
        <f t="shared" si="76"/>
        <v>0</v>
      </c>
      <c r="X336" s="166">
        <v>0</v>
      </c>
      <c r="Y336" s="166">
        <f t="shared" si="77"/>
        <v>0</v>
      </c>
      <c r="Z336" s="166">
        <v>0</v>
      </c>
      <c r="AA336" s="167">
        <f t="shared" si="78"/>
        <v>0</v>
      </c>
      <c r="AR336" s="20" t="s">
        <v>222</v>
      </c>
      <c r="AT336" s="20" t="s">
        <v>167</v>
      </c>
      <c r="AU336" s="20" t="s">
        <v>80</v>
      </c>
      <c r="AY336" s="20" t="s">
        <v>165</v>
      </c>
      <c r="BE336" s="106">
        <f t="shared" si="79"/>
        <v>0</v>
      </c>
      <c r="BF336" s="106">
        <f t="shared" si="80"/>
        <v>0</v>
      </c>
      <c r="BG336" s="106">
        <f t="shared" si="81"/>
        <v>0</v>
      </c>
      <c r="BH336" s="106">
        <f t="shared" si="82"/>
        <v>0</v>
      </c>
      <c r="BI336" s="106">
        <f t="shared" si="83"/>
        <v>0</v>
      </c>
      <c r="BJ336" s="20" t="s">
        <v>80</v>
      </c>
      <c r="BK336" s="106">
        <f t="shared" si="84"/>
        <v>0</v>
      </c>
      <c r="BL336" s="20" t="s">
        <v>222</v>
      </c>
      <c r="BM336" s="20" t="s">
        <v>796</v>
      </c>
    </row>
    <row r="337" spans="2:65" s="1" customFormat="1" ht="25.5" customHeight="1">
      <c r="B337" s="132"/>
      <c r="C337" s="161" t="s">
        <v>797</v>
      </c>
      <c r="D337" s="161" t="s">
        <v>167</v>
      </c>
      <c r="E337" s="162" t="s">
        <v>798</v>
      </c>
      <c r="F337" s="262" t="s">
        <v>799</v>
      </c>
      <c r="G337" s="262"/>
      <c r="H337" s="262"/>
      <c r="I337" s="262"/>
      <c r="J337" s="163" t="s">
        <v>487</v>
      </c>
      <c r="K337" s="164">
        <v>1</v>
      </c>
      <c r="L337" s="263">
        <v>0</v>
      </c>
      <c r="M337" s="263"/>
      <c r="N337" s="264">
        <f t="shared" si="75"/>
        <v>0</v>
      </c>
      <c r="O337" s="264"/>
      <c r="P337" s="264"/>
      <c r="Q337" s="264"/>
      <c r="R337" s="135"/>
      <c r="T337" s="165" t="s">
        <v>5</v>
      </c>
      <c r="U337" s="44" t="s">
        <v>40</v>
      </c>
      <c r="V337" s="36"/>
      <c r="W337" s="166">
        <f t="shared" si="76"/>
        <v>0</v>
      </c>
      <c r="X337" s="166">
        <v>0</v>
      </c>
      <c r="Y337" s="166">
        <f t="shared" si="77"/>
        <v>0</v>
      </c>
      <c r="Z337" s="166">
        <v>0</v>
      </c>
      <c r="AA337" s="167">
        <f t="shared" si="78"/>
        <v>0</v>
      </c>
      <c r="AR337" s="20" t="s">
        <v>222</v>
      </c>
      <c r="AT337" s="20" t="s">
        <v>167</v>
      </c>
      <c r="AU337" s="20" t="s">
        <v>80</v>
      </c>
      <c r="AY337" s="20" t="s">
        <v>165</v>
      </c>
      <c r="BE337" s="106">
        <f t="shared" si="79"/>
        <v>0</v>
      </c>
      <c r="BF337" s="106">
        <f t="shared" si="80"/>
        <v>0</v>
      </c>
      <c r="BG337" s="106">
        <f t="shared" si="81"/>
        <v>0</v>
      </c>
      <c r="BH337" s="106">
        <f t="shared" si="82"/>
        <v>0</v>
      </c>
      <c r="BI337" s="106">
        <f t="shared" si="83"/>
        <v>0</v>
      </c>
      <c r="BJ337" s="20" t="s">
        <v>80</v>
      </c>
      <c r="BK337" s="106">
        <f t="shared" si="84"/>
        <v>0</v>
      </c>
      <c r="BL337" s="20" t="s">
        <v>222</v>
      </c>
      <c r="BM337" s="20" t="s">
        <v>800</v>
      </c>
    </row>
    <row r="338" spans="2:65" s="1" customFormat="1" ht="38.25" customHeight="1">
      <c r="B338" s="132"/>
      <c r="C338" s="161" t="s">
        <v>801</v>
      </c>
      <c r="D338" s="161" t="s">
        <v>167</v>
      </c>
      <c r="E338" s="162" t="s">
        <v>802</v>
      </c>
      <c r="F338" s="262" t="s">
        <v>803</v>
      </c>
      <c r="G338" s="262"/>
      <c r="H338" s="262"/>
      <c r="I338" s="262"/>
      <c r="J338" s="163" t="s">
        <v>304</v>
      </c>
      <c r="K338" s="164">
        <v>2</v>
      </c>
      <c r="L338" s="263">
        <v>0</v>
      </c>
      <c r="M338" s="263"/>
      <c r="N338" s="264">
        <f t="shared" si="75"/>
        <v>0</v>
      </c>
      <c r="O338" s="264"/>
      <c r="P338" s="264"/>
      <c r="Q338" s="264"/>
      <c r="R338" s="135"/>
      <c r="T338" s="165" t="s">
        <v>5</v>
      </c>
      <c r="U338" s="44" t="s">
        <v>40</v>
      </c>
      <c r="V338" s="36"/>
      <c r="W338" s="166">
        <f t="shared" si="76"/>
        <v>0</v>
      </c>
      <c r="X338" s="166">
        <v>0</v>
      </c>
      <c r="Y338" s="166">
        <f t="shared" si="77"/>
        <v>0</v>
      </c>
      <c r="Z338" s="166">
        <v>0</v>
      </c>
      <c r="AA338" s="167">
        <f t="shared" si="78"/>
        <v>0</v>
      </c>
      <c r="AR338" s="20" t="s">
        <v>222</v>
      </c>
      <c r="AT338" s="20" t="s">
        <v>167</v>
      </c>
      <c r="AU338" s="20" t="s">
        <v>80</v>
      </c>
      <c r="AY338" s="20" t="s">
        <v>165</v>
      </c>
      <c r="BE338" s="106">
        <f t="shared" si="79"/>
        <v>0</v>
      </c>
      <c r="BF338" s="106">
        <f t="shared" si="80"/>
        <v>0</v>
      </c>
      <c r="BG338" s="106">
        <f t="shared" si="81"/>
        <v>0</v>
      </c>
      <c r="BH338" s="106">
        <f t="shared" si="82"/>
        <v>0</v>
      </c>
      <c r="BI338" s="106">
        <f t="shared" si="83"/>
        <v>0</v>
      </c>
      <c r="BJ338" s="20" t="s">
        <v>80</v>
      </c>
      <c r="BK338" s="106">
        <f t="shared" si="84"/>
        <v>0</v>
      </c>
      <c r="BL338" s="20" t="s">
        <v>222</v>
      </c>
      <c r="BM338" s="20" t="s">
        <v>804</v>
      </c>
    </row>
    <row r="339" spans="2:65" s="1" customFormat="1" ht="16.5" customHeight="1">
      <c r="B339" s="132"/>
      <c r="C339" s="184" t="s">
        <v>805</v>
      </c>
      <c r="D339" s="184" t="s">
        <v>235</v>
      </c>
      <c r="E339" s="185" t="s">
        <v>806</v>
      </c>
      <c r="F339" s="271" t="s">
        <v>807</v>
      </c>
      <c r="G339" s="271"/>
      <c r="H339" s="271"/>
      <c r="I339" s="271"/>
      <c r="J339" s="186" t="s">
        <v>304</v>
      </c>
      <c r="K339" s="187">
        <v>2</v>
      </c>
      <c r="L339" s="272">
        <v>0</v>
      </c>
      <c r="M339" s="272"/>
      <c r="N339" s="273">
        <f t="shared" si="75"/>
        <v>0</v>
      </c>
      <c r="O339" s="264"/>
      <c r="P339" s="264"/>
      <c r="Q339" s="264"/>
      <c r="R339" s="135"/>
      <c r="T339" s="165" t="s">
        <v>5</v>
      </c>
      <c r="U339" s="44" t="s">
        <v>40</v>
      </c>
      <c r="V339" s="36"/>
      <c r="W339" s="166">
        <f t="shared" si="76"/>
        <v>0</v>
      </c>
      <c r="X339" s="166">
        <v>0</v>
      </c>
      <c r="Y339" s="166">
        <f t="shared" si="77"/>
        <v>0</v>
      </c>
      <c r="Z339" s="166">
        <v>0</v>
      </c>
      <c r="AA339" s="167">
        <f t="shared" si="78"/>
        <v>0</v>
      </c>
      <c r="AR339" s="20" t="s">
        <v>263</v>
      </c>
      <c r="AT339" s="20" t="s">
        <v>235</v>
      </c>
      <c r="AU339" s="20" t="s">
        <v>80</v>
      </c>
      <c r="AY339" s="20" t="s">
        <v>165</v>
      </c>
      <c r="BE339" s="106">
        <f t="shared" si="79"/>
        <v>0</v>
      </c>
      <c r="BF339" s="106">
        <f t="shared" si="80"/>
        <v>0</v>
      </c>
      <c r="BG339" s="106">
        <f t="shared" si="81"/>
        <v>0</v>
      </c>
      <c r="BH339" s="106">
        <f t="shared" si="82"/>
        <v>0</v>
      </c>
      <c r="BI339" s="106">
        <f t="shared" si="83"/>
        <v>0</v>
      </c>
      <c r="BJ339" s="20" t="s">
        <v>80</v>
      </c>
      <c r="BK339" s="106">
        <f t="shared" si="84"/>
        <v>0</v>
      </c>
      <c r="BL339" s="20" t="s">
        <v>222</v>
      </c>
      <c r="BM339" s="20" t="s">
        <v>808</v>
      </c>
    </row>
    <row r="340" spans="2:65" s="1" customFormat="1" ht="16.5" customHeight="1">
      <c r="B340" s="132"/>
      <c r="C340" s="161" t="s">
        <v>809</v>
      </c>
      <c r="D340" s="161" t="s">
        <v>167</v>
      </c>
      <c r="E340" s="162" t="s">
        <v>810</v>
      </c>
      <c r="F340" s="262" t="s">
        <v>811</v>
      </c>
      <c r="G340" s="262"/>
      <c r="H340" s="262"/>
      <c r="I340" s="262"/>
      <c r="J340" s="163" t="s">
        <v>304</v>
      </c>
      <c r="K340" s="164">
        <v>1</v>
      </c>
      <c r="L340" s="263">
        <v>0</v>
      </c>
      <c r="M340" s="263"/>
      <c r="N340" s="264">
        <f t="shared" si="75"/>
        <v>0</v>
      </c>
      <c r="O340" s="264"/>
      <c r="P340" s="264"/>
      <c r="Q340" s="264"/>
      <c r="R340" s="135"/>
      <c r="T340" s="165" t="s">
        <v>5</v>
      </c>
      <c r="U340" s="44" t="s">
        <v>40</v>
      </c>
      <c r="V340" s="36"/>
      <c r="W340" s="166">
        <f t="shared" si="76"/>
        <v>0</v>
      </c>
      <c r="X340" s="166">
        <v>0</v>
      </c>
      <c r="Y340" s="166">
        <f t="shared" si="77"/>
        <v>0</v>
      </c>
      <c r="Z340" s="166">
        <v>0</v>
      </c>
      <c r="AA340" s="167">
        <f t="shared" si="78"/>
        <v>0</v>
      </c>
      <c r="AR340" s="20" t="s">
        <v>171</v>
      </c>
      <c r="AT340" s="20" t="s">
        <v>167</v>
      </c>
      <c r="AU340" s="20" t="s">
        <v>80</v>
      </c>
      <c r="AY340" s="20" t="s">
        <v>165</v>
      </c>
      <c r="BE340" s="106">
        <f t="shared" si="79"/>
        <v>0</v>
      </c>
      <c r="BF340" s="106">
        <f t="shared" si="80"/>
        <v>0</v>
      </c>
      <c r="BG340" s="106">
        <f t="shared" si="81"/>
        <v>0</v>
      </c>
      <c r="BH340" s="106">
        <f t="shared" si="82"/>
        <v>0</v>
      </c>
      <c r="BI340" s="106">
        <f t="shared" si="83"/>
        <v>0</v>
      </c>
      <c r="BJ340" s="20" t="s">
        <v>80</v>
      </c>
      <c r="BK340" s="106">
        <f t="shared" si="84"/>
        <v>0</v>
      </c>
      <c r="BL340" s="20" t="s">
        <v>171</v>
      </c>
      <c r="BM340" s="20" t="s">
        <v>812</v>
      </c>
    </row>
    <row r="341" spans="2:65" s="9" customFormat="1" ht="29.85" customHeight="1">
      <c r="B341" s="150"/>
      <c r="C341" s="151"/>
      <c r="D341" s="160" t="s">
        <v>119</v>
      </c>
      <c r="E341" s="160"/>
      <c r="F341" s="160"/>
      <c r="G341" s="160"/>
      <c r="H341" s="160"/>
      <c r="I341" s="160"/>
      <c r="J341" s="160"/>
      <c r="K341" s="160"/>
      <c r="L341" s="160"/>
      <c r="M341" s="160"/>
      <c r="N341" s="276">
        <f>BK341</f>
        <v>0</v>
      </c>
      <c r="O341" s="277"/>
      <c r="P341" s="277"/>
      <c r="Q341" s="277"/>
      <c r="R341" s="153"/>
      <c r="T341" s="154"/>
      <c r="U341" s="151"/>
      <c r="V341" s="151"/>
      <c r="W341" s="155">
        <f>SUM(W342:W345)</f>
        <v>0</v>
      </c>
      <c r="X341" s="151"/>
      <c r="Y341" s="155">
        <f>SUM(Y342:Y345)</f>
        <v>0</v>
      </c>
      <c r="Z341" s="151"/>
      <c r="AA341" s="156">
        <f>SUM(AA342:AA345)</f>
        <v>0</v>
      </c>
      <c r="AR341" s="157" t="s">
        <v>78</v>
      </c>
      <c r="AT341" s="158" t="s">
        <v>72</v>
      </c>
      <c r="AU341" s="158" t="s">
        <v>78</v>
      </c>
      <c r="AY341" s="157" t="s">
        <v>165</v>
      </c>
      <c r="BK341" s="159">
        <f>SUM(BK342:BK345)</f>
        <v>0</v>
      </c>
    </row>
    <row r="342" spans="2:65" s="1" customFormat="1" ht="16.5" customHeight="1">
      <c r="B342" s="132"/>
      <c r="C342" s="161" t="s">
        <v>813</v>
      </c>
      <c r="D342" s="161" t="s">
        <v>167</v>
      </c>
      <c r="E342" s="162" t="s">
        <v>814</v>
      </c>
      <c r="F342" s="262" t="s">
        <v>815</v>
      </c>
      <c r="G342" s="262"/>
      <c r="H342" s="262"/>
      <c r="I342" s="262"/>
      <c r="J342" s="163" t="s">
        <v>304</v>
      </c>
      <c r="K342" s="164">
        <v>1</v>
      </c>
      <c r="L342" s="263">
        <v>0</v>
      </c>
      <c r="M342" s="263"/>
      <c r="N342" s="264">
        <f>ROUND(L342*K342,2)</f>
        <v>0</v>
      </c>
      <c r="O342" s="264"/>
      <c r="P342" s="264"/>
      <c r="Q342" s="264"/>
      <c r="R342" s="135"/>
      <c r="T342" s="165" t="s">
        <v>5</v>
      </c>
      <c r="U342" s="44" t="s">
        <v>40</v>
      </c>
      <c r="V342" s="36"/>
      <c r="W342" s="166">
        <f>V342*K342</f>
        <v>0</v>
      </c>
      <c r="X342" s="166">
        <v>0</v>
      </c>
      <c r="Y342" s="166">
        <f>X342*K342</f>
        <v>0</v>
      </c>
      <c r="Z342" s="166">
        <v>0</v>
      </c>
      <c r="AA342" s="167">
        <f>Z342*K342</f>
        <v>0</v>
      </c>
      <c r="AR342" s="20" t="s">
        <v>171</v>
      </c>
      <c r="AT342" s="20" t="s">
        <v>167</v>
      </c>
      <c r="AU342" s="20" t="s">
        <v>80</v>
      </c>
      <c r="AY342" s="20" t="s">
        <v>165</v>
      </c>
      <c r="BE342" s="106">
        <f>IF(U342="základná",N342,0)</f>
        <v>0</v>
      </c>
      <c r="BF342" s="106">
        <f>IF(U342="znížená",N342,0)</f>
        <v>0</v>
      </c>
      <c r="BG342" s="106">
        <f>IF(U342="zákl. prenesená",N342,0)</f>
        <v>0</v>
      </c>
      <c r="BH342" s="106">
        <f>IF(U342="zníž. prenesená",N342,0)</f>
        <v>0</v>
      </c>
      <c r="BI342" s="106">
        <f>IF(U342="nulová",N342,0)</f>
        <v>0</v>
      </c>
      <c r="BJ342" s="20" t="s">
        <v>80</v>
      </c>
      <c r="BK342" s="106">
        <f>ROUND(L342*K342,2)</f>
        <v>0</v>
      </c>
      <c r="BL342" s="20" t="s">
        <v>171</v>
      </c>
      <c r="BM342" s="20" t="s">
        <v>816</v>
      </c>
    </row>
    <row r="343" spans="2:65" s="1" customFormat="1" ht="25.5" customHeight="1">
      <c r="B343" s="132"/>
      <c r="C343" s="184" t="s">
        <v>817</v>
      </c>
      <c r="D343" s="184" t="s">
        <v>235</v>
      </c>
      <c r="E343" s="185" t="s">
        <v>818</v>
      </c>
      <c r="F343" s="271" t="s">
        <v>819</v>
      </c>
      <c r="G343" s="271"/>
      <c r="H343" s="271"/>
      <c r="I343" s="271"/>
      <c r="J343" s="186" t="s">
        <v>304</v>
      </c>
      <c r="K343" s="187">
        <v>1</v>
      </c>
      <c r="L343" s="272">
        <v>0</v>
      </c>
      <c r="M343" s="272"/>
      <c r="N343" s="273">
        <f>ROUND(L343*K343,2)</f>
        <v>0</v>
      </c>
      <c r="O343" s="264"/>
      <c r="P343" s="264"/>
      <c r="Q343" s="264"/>
      <c r="R343" s="135"/>
      <c r="T343" s="165" t="s">
        <v>5</v>
      </c>
      <c r="U343" s="44" t="s">
        <v>40</v>
      </c>
      <c r="V343" s="36"/>
      <c r="W343" s="166">
        <f>V343*K343</f>
        <v>0</v>
      </c>
      <c r="X343" s="166">
        <v>0</v>
      </c>
      <c r="Y343" s="166">
        <f>X343*K343</f>
        <v>0</v>
      </c>
      <c r="Z343" s="166">
        <v>0</v>
      </c>
      <c r="AA343" s="167">
        <f>Z343*K343</f>
        <v>0</v>
      </c>
      <c r="AR343" s="20" t="s">
        <v>191</v>
      </c>
      <c r="AT343" s="20" t="s">
        <v>235</v>
      </c>
      <c r="AU343" s="20" t="s">
        <v>80</v>
      </c>
      <c r="AY343" s="20" t="s">
        <v>165</v>
      </c>
      <c r="BE343" s="106">
        <f>IF(U343="základná",N343,0)</f>
        <v>0</v>
      </c>
      <c r="BF343" s="106">
        <f>IF(U343="znížená",N343,0)</f>
        <v>0</v>
      </c>
      <c r="BG343" s="106">
        <f>IF(U343="zákl. prenesená",N343,0)</f>
        <v>0</v>
      </c>
      <c r="BH343" s="106">
        <f>IF(U343="zníž. prenesená",N343,0)</f>
        <v>0</v>
      </c>
      <c r="BI343" s="106">
        <f>IF(U343="nulová",N343,0)</f>
        <v>0</v>
      </c>
      <c r="BJ343" s="20" t="s">
        <v>80</v>
      </c>
      <c r="BK343" s="106">
        <f>ROUND(L343*K343,2)</f>
        <v>0</v>
      </c>
      <c r="BL343" s="20" t="s">
        <v>171</v>
      </c>
      <c r="BM343" s="20" t="s">
        <v>820</v>
      </c>
    </row>
    <row r="344" spans="2:65" s="1" customFormat="1" ht="16.5" customHeight="1">
      <c r="B344" s="132"/>
      <c r="C344" s="161" t="s">
        <v>821</v>
      </c>
      <c r="D344" s="161" t="s">
        <v>167</v>
      </c>
      <c r="E344" s="162" t="s">
        <v>822</v>
      </c>
      <c r="F344" s="262" t="s">
        <v>823</v>
      </c>
      <c r="G344" s="262"/>
      <c r="H344" s="262"/>
      <c r="I344" s="262"/>
      <c r="J344" s="163" t="s">
        <v>304</v>
      </c>
      <c r="K344" s="164">
        <v>1</v>
      </c>
      <c r="L344" s="263">
        <v>0</v>
      </c>
      <c r="M344" s="263"/>
      <c r="N344" s="264">
        <f>ROUND(L344*K344,2)</f>
        <v>0</v>
      </c>
      <c r="O344" s="264"/>
      <c r="P344" s="264"/>
      <c r="Q344" s="264"/>
      <c r="R344" s="135"/>
      <c r="T344" s="165" t="s">
        <v>5</v>
      </c>
      <c r="U344" s="44" t="s">
        <v>40</v>
      </c>
      <c r="V344" s="36"/>
      <c r="W344" s="166">
        <f>V344*K344</f>
        <v>0</v>
      </c>
      <c r="X344" s="166">
        <v>0</v>
      </c>
      <c r="Y344" s="166">
        <f>X344*K344</f>
        <v>0</v>
      </c>
      <c r="Z344" s="166">
        <v>0</v>
      </c>
      <c r="AA344" s="167">
        <f>Z344*K344</f>
        <v>0</v>
      </c>
      <c r="AR344" s="20" t="s">
        <v>171</v>
      </c>
      <c r="AT344" s="20" t="s">
        <v>167</v>
      </c>
      <c r="AU344" s="20" t="s">
        <v>80</v>
      </c>
      <c r="AY344" s="20" t="s">
        <v>165</v>
      </c>
      <c r="BE344" s="106">
        <f>IF(U344="základná",N344,0)</f>
        <v>0</v>
      </c>
      <c r="BF344" s="106">
        <f>IF(U344="znížená",N344,0)</f>
        <v>0</v>
      </c>
      <c r="BG344" s="106">
        <f>IF(U344="zákl. prenesená",N344,0)</f>
        <v>0</v>
      </c>
      <c r="BH344" s="106">
        <f>IF(U344="zníž. prenesená",N344,0)</f>
        <v>0</v>
      </c>
      <c r="BI344" s="106">
        <f>IF(U344="nulová",N344,0)</f>
        <v>0</v>
      </c>
      <c r="BJ344" s="20" t="s">
        <v>80</v>
      </c>
      <c r="BK344" s="106">
        <f>ROUND(L344*K344,2)</f>
        <v>0</v>
      </c>
      <c r="BL344" s="20" t="s">
        <v>171</v>
      </c>
      <c r="BM344" s="20" t="s">
        <v>824</v>
      </c>
    </row>
    <row r="345" spans="2:65" s="1" customFormat="1" ht="25.5" customHeight="1">
      <c r="B345" s="132"/>
      <c r="C345" s="161" t="s">
        <v>825</v>
      </c>
      <c r="D345" s="161" t="s">
        <v>167</v>
      </c>
      <c r="E345" s="162" t="s">
        <v>826</v>
      </c>
      <c r="F345" s="262" t="s">
        <v>827</v>
      </c>
      <c r="G345" s="262"/>
      <c r="H345" s="262"/>
      <c r="I345" s="262"/>
      <c r="J345" s="163" t="s">
        <v>779</v>
      </c>
      <c r="K345" s="188">
        <v>0</v>
      </c>
      <c r="L345" s="263">
        <v>0</v>
      </c>
      <c r="M345" s="263"/>
      <c r="N345" s="264">
        <f>ROUND(L345*K345,2)</f>
        <v>0</v>
      </c>
      <c r="O345" s="264"/>
      <c r="P345" s="264"/>
      <c r="Q345" s="264"/>
      <c r="R345" s="135"/>
      <c r="T345" s="165" t="s">
        <v>5</v>
      </c>
      <c r="U345" s="44" t="s">
        <v>40</v>
      </c>
      <c r="V345" s="36"/>
      <c r="W345" s="166">
        <f>V345*K345</f>
        <v>0</v>
      </c>
      <c r="X345" s="166">
        <v>0</v>
      </c>
      <c r="Y345" s="166">
        <f>X345*K345</f>
        <v>0</v>
      </c>
      <c r="Z345" s="166">
        <v>0</v>
      </c>
      <c r="AA345" s="167">
        <f>Z345*K345</f>
        <v>0</v>
      </c>
      <c r="AR345" s="20" t="s">
        <v>171</v>
      </c>
      <c r="AT345" s="20" t="s">
        <v>167</v>
      </c>
      <c r="AU345" s="20" t="s">
        <v>80</v>
      </c>
      <c r="AY345" s="20" t="s">
        <v>165</v>
      </c>
      <c r="BE345" s="106">
        <f>IF(U345="základná",N345,0)</f>
        <v>0</v>
      </c>
      <c r="BF345" s="106">
        <f>IF(U345="znížená",N345,0)</f>
        <v>0</v>
      </c>
      <c r="BG345" s="106">
        <f>IF(U345="zákl. prenesená",N345,0)</f>
        <v>0</v>
      </c>
      <c r="BH345" s="106">
        <f>IF(U345="zníž. prenesená",N345,0)</f>
        <v>0</v>
      </c>
      <c r="BI345" s="106">
        <f>IF(U345="nulová",N345,0)</f>
        <v>0</v>
      </c>
      <c r="BJ345" s="20" t="s">
        <v>80</v>
      </c>
      <c r="BK345" s="106">
        <f>ROUND(L345*K345,2)</f>
        <v>0</v>
      </c>
      <c r="BL345" s="20" t="s">
        <v>171</v>
      </c>
      <c r="BM345" s="20" t="s">
        <v>828</v>
      </c>
    </row>
    <row r="346" spans="2:65" s="9" customFormat="1" ht="29.85" customHeight="1">
      <c r="B346" s="150"/>
      <c r="C346" s="151"/>
      <c r="D346" s="160" t="s">
        <v>120</v>
      </c>
      <c r="E346" s="160"/>
      <c r="F346" s="160"/>
      <c r="G346" s="160"/>
      <c r="H346" s="160"/>
      <c r="I346" s="160"/>
      <c r="J346" s="160"/>
      <c r="K346" s="160"/>
      <c r="L346" s="160"/>
      <c r="M346" s="160"/>
      <c r="N346" s="276">
        <f>BK346</f>
        <v>0</v>
      </c>
      <c r="O346" s="277"/>
      <c r="P346" s="277"/>
      <c r="Q346" s="277"/>
      <c r="R346" s="153"/>
      <c r="T346" s="154"/>
      <c r="U346" s="151"/>
      <c r="V346" s="151"/>
      <c r="W346" s="155">
        <f>SUM(W347:W353)</f>
        <v>0</v>
      </c>
      <c r="X346" s="151"/>
      <c r="Y346" s="155">
        <f>SUM(Y347:Y353)</f>
        <v>0</v>
      </c>
      <c r="Z346" s="151"/>
      <c r="AA346" s="156">
        <f>SUM(AA347:AA353)</f>
        <v>0</v>
      </c>
      <c r="AR346" s="157" t="s">
        <v>80</v>
      </c>
      <c r="AT346" s="158" t="s">
        <v>72</v>
      </c>
      <c r="AU346" s="158" t="s">
        <v>78</v>
      </c>
      <c r="AY346" s="157" t="s">
        <v>165</v>
      </c>
      <c r="BK346" s="159">
        <f>SUM(BK347:BK353)</f>
        <v>0</v>
      </c>
    </row>
    <row r="347" spans="2:65" s="1" customFormat="1" ht="38.25" customHeight="1">
      <c r="B347" s="132"/>
      <c r="C347" s="161" t="s">
        <v>829</v>
      </c>
      <c r="D347" s="161" t="s">
        <v>167</v>
      </c>
      <c r="E347" s="162" t="s">
        <v>830</v>
      </c>
      <c r="F347" s="262" t="s">
        <v>831</v>
      </c>
      <c r="G347" s="262"/>
      <c r="H347" s="262"/>
      <c r="I347" s="262"/>
      <c r="J347" s="163" t="s">
        <v>243</v>
      </c>
      <c r="K347" s="164">
        <v>182</v>
      </c>
      <c r="L347" s="263">
        <v>0</v>
      </c>
      <c r="M347" s="263"/>
      <c r="N347" s="264">
        <f t="shared" ref="N347:N353" si="85">ROUND(L347*K347,2)</f>
        <v>0</v>
      </c>
      <c r="O347" s="264"/>
      <c r="P347" s="264"/>
      <c r="Q347" s="264"/>
      <c r="R347" s="135"/>
      <c r="T347" s="165" t="s">
        <v>5</v>
      </c>
      <c r="U347" s="44" t="s">
        <v>40</v>
      </c>
      <c r="V347" s="36"/>
      <c r="W347" s="166">
        <f t="shared" ref="W347:W353" si="86">V347*K347</f>
        <v>0</v>
      </c>
      <c r="X347" s="166">
        <v>0</v>
      </c>
      <c r="Y347" s="166">
        <f t="shared" ref="Y347:Y353" si="87">X347*K347</f>
        <v>0</v>
      </c>
      <c r="Z347" s="166">
        <v>0</v>
      </c>
      <c r="AA347" s="167">
        <f t="shared" ref="AA347:AA353" si="88">Z347*K347</f>
        <v>0</v>
      </c>
      <c r="AR347" s="20" t="s">
        <v>222</v>
      </c>
      <c r="AT347" s="20" t="s">
        <v>167</v>
      </c>
      <c r="AU347" s="20" t="s">
        <v>80</v>
      </c>
      <c r="AY347" s="20" t="s">
        <v>165</v>
      </c>
      <c r="BE347" s="106">
        <f t="shared" ref="BE347:BE353" si="89">IF(U347="základná",N347,0)</f>
        <v>0</v>
      </c>
      <c r="BF347" s="106">
        <f t="shared" ref="BF347:BF353" si="90">IF(U347="znížená",N347,0)</f>
        <v>0</v>
      </c>
      <c r="BG347" s="106">
        <f t="shared" ref="BG347:BG353" si="91">IF(U347="zákl. prenesená",N347,0)</f>
        <v>0</v>
      </c>
      <c r="BH347" s="106">
        <f t="shared" ref="BH347:BH353" si="92">IF(U347="zníž. prenesená",N347,0)</f>
        <v>0</v>
      </c>
      <c r="BI347" s="106">
        <f t="shared" ref="BI347:BI353" si="93">IF(U347="nulová",N347,0)</f>
        <v>0</v>
      </c>
      <c r="BJ347" s="20" t="s">
        <v>80</v>
      </c>
      <c r="BK347" s="106">
        <f t="shared" ref="BK347:BK353" si="94">ROUND(L347*K347,2)</f>
        <v>0</v>
      </c>
      <c r="BL347" s="20" t="s">
        <v>222</v>
      </c>
      <c r="BM347" s="20" t="s">
        <v>832</v>
      </c>
    </row>
    <row r="348" spans="2:65" s="1" customFormat="1" ht="38.25" customHeight="1">
      <c r="B348" s="132"/>
      <c r="C348" s="184" t="s">
        <v>833</v>
      </c>
      <c r="D348" s="184" t="s">
        <v>235</v>
      </c>
      <c r="E348" s="185" t="s">
        <v>834</v>
      </c>
      <c r="F348" s="271" t="s">
        <v>835</v>
      </c>
      <c r="G348" s="271"/>
      <c r="H348" s="271"/>
      <c r="I348" s="271"/>
      <c r="J348" s="186" t="s">
        <v>243</v>
      </c>
      <c r="K348" s="187">
        <v>249.148</v>
      </c>
      <c r="L348" s="272">
        <v>0</v>
      </c>
      <c r="M348" s="272"/>
      <c r="N348" s="273">
        <f t="shared" si="85"/>
        <v>0</v>
      </c>
      <c r="O348" s="264"/>
      <c r="P348" s="264"/>
      <c r="Q348" s="264"/>
      <c r="R348" s="135"/>
      <c r="T348" s="165" t="s">
        <v>5</v>
      </c>
      <c r="U348" s="44" t="s">
        <v>40</v>
      </c>
      <c r="V348" s="36"/>
      <c r="W348" s="166">
        <f t="shared" si="86"/>
        <v>0</v>
      </c>
      <c r="X348" s="166">
        <v>0</v>
      </c>
      <c r="Y348" s="166">
        <f t="shared" si="87"/>
        <v>0</v>
      </c>
      <c r="Z348" s="166">
        <v>0</v>
      </c>
      <c r="AA348" s="167">
        <f t="shared" si="88"/>
        <v>0</v>
      </c>
      <c r="AR348" s="20" t="s">
        <v>263</v>
      </c>
      <c r="AT348" s="20" t="s">
        <v>235</v>
      </c>
      <c r="AU348" s="20" t="s">
        <v>80</v>
      </c>
      <c r="AY348" s="20" t="s">
        <v>165</v>
      </c>
      <c r="BE348" s="106">
        <f t="shared" si="89"/>
        <v>0</v>
      </c>
      <c r="BF348" s="106">
        <f t="shared" si="90"/>
        <v>0</v>
      </c>
      <c r="BG348" s="106">
        <f t="shared" si="91"/>
        <v>0</v>
      </c>
      <c r="BH348" s="106">
        <f t="shared" si="92"/>
        <v>0</v>
      </c>
      <c r="BI348" s="106">
        <f t="shared" si="93"/>
        <v>0</v>
      </c>
      <c r="BJ348" s="20" t="s">
        <v>80</v>
      </c>
      <c r="BK348" s="106">
        <f t="shared" si="94"/>
        <v>0</v>
      </c>
      <c r="BL348" s="20" t="s">
        <v>222</v>
      </c>
      <c r="BM348" s="20" t="s">
        <v>836</v>
      </c>
    </row>
    <row r="349" spans="2:65" s="1" customFormat="1" ht="38.25" customHeight="1">
      <c r="B349" s="132"/>
      <c r="C349" s="161" t="s">
        <v>837</v>
      </c>
      <c r="D349" s="161" t="s">
        <v>167</v>
      </c>
      <c r="E349" s="162" t="s">
        <v>838</v>
      </c>
      <c r="F349" s="262" t="s">
        <v>839</v>
      </c>
      <c r="G349" s="262"/>
      <c r="H349" s="262"/>
      <c r="I349" s="262"/>
      <c r="J349" s="163" t="s">
        <v>243</v>
      </c>
      <c r="K349" s="164">
        <v>34.65</v>
      </c>
      <c r="L349" s="263">
        <v>0</v>
      </c>
      <c r="M349" s="263"/>
      <c r="N349" s="264">
        <f t="shared" si="85"/>
        <v>0</v>
      </c>
      <c r="O349" s="264"/>
      <c r="P349" s="264"/>
      <c r="Q349" s="264"/>
      <c r="R349" s="135"/>
      <c r="T349" s="165" t="s">
        <v>5</v>
      </c>
      <c r="U349" s="44" t="s">
        <v>40</v>
      </c>
      <c r="V349" s="36"/>
      <c r="W349" s="166">
        <f t="shared" si="86"/>
        <v>0</v>
      </c>
      <c r="X349" s="166">
        <v>0</v>
      </c>
      <c r="Y349" s="166">
        <f t="shared" si="87"/>
        <v>0</v>
      </c>
      <c r="Z349" s="166">
        <v>0</v>
      </c>
      <c r="AA349" s="167">
        <f t="shared" si="88"/>
        <v>0</v>
      </c>
      <c r="AR349" s="20" t="s">
        <v>222</v>
      </c>
      <c r="AT349" s="20" t="s">
        <v>167</v>
      </c>
      <c r="AU349" s="20" t="s">
        <v>80</v>
      </c>
      <c r="AY349" s="20" t="s">
        <v>165</v>
      </c>
      <c r="BE349" s="106">
        <f t="shared" si="89"/>
        <v>0</v>
      </c>
      <c r="BF349" s="106">
        <f t="shared" si="90"/>
        <v>0</v>
      </c>
      <c r="BG349" s="106">
        <f t="shared" si="91"/>
        <v>0</v>
      </c>
      <c r="BH349" s="106">
        <f t="shared" si="92"/>
        <v>0</v>
      </c>
      <c r="BI349" s="106">
        <f t="shared" si="93"/>
        <v>0</v>
      </c>
      <c r="BJ349" s="20" t="s">
        <v>80</v>
      </c>
      <c r="BK349" s="106">
        <f t="shared" si="94"/>
        <v>0</v>
      </c>
      <c r="BL349" s="20" t="s">
        <v>222</v>
      </c>
      <c r="BM349" s="20" t="s">
        <v>840</v>
      </c>
    </row>
    <row r="350" spans="2:65" s="1" customFormat="1" ht="51" customHeight="1">
      <c r="B350" s="132"/>
      <c r="C350" s="161" t="s">
        <v>841</v>
      </c>
      <c r="D350" s="161" t="s">
        <v>167</v>
      </c>
      <c r="E350" s="162" t="s">
        <v>842</v>
      </c>
      <c r="F350" s="262" t="s">
        <v>843</v>
      </c>
      <c r="G350" s="262"/>
      <c r="H350" s="262"/>
      <c r="I350" s="262"/>
      <c r="J350" s="163" t="s">
        <v>243</v>
      </c>
      <c r="K350" s="164">
        <v>182</v>
      </c>
      <c r="L350" s="263">
        <v>0</v>
      </c>
      <c r="M350" s="263"/>
      <c r="N350" s="264">
        <f t="shared" si="85"/>
        <v>0</v>
      </c>
      <c r="O350" s="264"/>
      <c r="P350" s="264"/>
      <c r="Q350" s="264"/>
      <c r="R350" s="135"/>
      <c r="T350" s="165" t="s">
        <v>5</v>
      </c>
      <c r="U350" s="44" t="s">
        <v>40</v>
      </c>
      <c r="V350" s="36"/>
      <c r="W350" s="166">
        <f t="shared" si="86"/>
        <v>0</v>
      </c>
      <c r="X350" s="166">
        <v>0</v>
      </c>
      <c r="Y350" s="166">
        <f t="shared" si="87"/>
        <v>0</v>
      </c>
      <c r="Z350" s="166">
        <v>0</v>
      </c>
      <c r="AA350" s="167">
        <f t="shared" si="88"/>
        <v>0</v>
      </c>
      <c r="AR350" s="20" t="s">
        <v>222</v>
      </c>
      <c r="AT350" s="20" t="s">
        <v>167</v>
      </c>
      <c r="AU350" s="20" t="s">
        <v>80</v>
      </c>
      <c r="AY350" s="20" t="s">
        <v>165</v>
      </c>
      <c r="BE350" s="106">
        <f t="shared" si="89"/>
        <v>0</v>
      </c>
      <c r="BF350" s="106">
        <f t="shared" si="90"/>
        <v>0</v>
      </c>
      <c r="BG350" s="106">
        <f t="shared" si="91"/>
        <v>0</v>
      </c>
      <c r="BH350" s="106">
        <f t="shared" si="92"/>
        <v>0</v>
      </c>
      <c r="BI350" s="106">
        <f t="shared" si="93"/>
        <v>0</v>
      </c>
      <c r="BJ350" s="20" t="s">
        <v>80</v>
      </c>
      <c r="BK350" s="106">
        <f t="shared" si="94"/>
        <v>0</v>
      </c>
      <c r="BL350" s="20" t="s">
        <v>222</v>
      </c>
      <c r="BM350" s="20" t="s">
        <v>844</v>
      </c>
    </row>
    <row r="351" spans="2:65" s="1" customFormat="1" ht="25.5" customHeight="1">
      <c r="B351" s="132"/>
      <c r="C351" s="184" t="s">
        <v>845</v>
      </c>
      <c r="D351" s="184" t="s">
        <v>235</v>
      </c>
      <c r="E351" s="185" t="s">
        <v>846</v>
      </c>
      <c r="F351" s="271" t="s">
        <v>847</v>
      </c>
      <c r="G351" s="271"/>
      <c r="H351" s="271"/>
      <c r="I351" s="271"/>
      <c r="J351" s="186" t="s">
        <v>243</v>
      </c>
      <c r="K351" s="187">
        <v>249.148</v>
      </c>
      <c r="L351" s="272">
        <v>0</v>
      </c>
      <c r="M351" s="272"/>
      <c r="N351" s="273">
        <f t="shared" si="85"/>
        <v>0</v>
      </c>
      <c r="O351" s="264"/>
      <c r="P351" s="264"/>
      <c r="Q351" s="264"/>
      <c r="R351" s="135"/>
      <c r="T351" s="165" t="s">
        <v>5</v>
      </c>
      <c r="U351" s="44" t="s">
        <v>40</v>
      </c>
      <c r="V351" s="36"/>
      <c r="W351" s="166">
        <f t="shared" si="86"/>
        <v>0</v>
      </c>
      <c r="X351" s="166">
        <v>0</v>
      </c>
      <c r="Y351" s="166">
        <f t="shared" si="87"/>
        <v>0</v>
      </c>
      <c r="Z351" s="166">
        <v>0</v>
      </c>
      <c r="AA351" s="167">
        <f t="shared" si="88"/>
        <v>0</v>
      </c>
      <c r="AR351" s="20" t="s">
        <v>263</v>
      </c>
      <c r="AT351" s="20" t="s">
        <v>235</v>
      </c>
      <c r="AU351" s="20" t="s">
        <v>80</v>
      </c>
      <c r="AY351" s="20" t="s">
        <v>165</v>
      </c>
      <c r="BE351" s="106">
        <f t="shared" si="89"/>
        <v>0</v>
      </c>
      <c r="BF351" s="106">
        <f t="shared" si="90"/>
        <v>0</v>
      </c>
      <c r="BG351" s="106">
        <f t="shared" si="91"/>
        <v>0</v>
      </c>
      <c r="BH351" s="106">
        <f t="shared" si="92"/>
        <v>0</v>
      </c>
      <c r="BI351" s="106">
        <f t="shared" si="93"/>
        <v>0</v>
      </c>
      <c r="BJ351" s="20" t="s">
        <v>80</v>
      </c>
      <c r="BK351" s="106">
        <f t="shared" si="94"/>
        <v>0</v>
      </c>
      <c r="BL351" s="20" t="s">
        <v>222</v>
      </c>
      <c r="BM351" s="20" t="s">
        <v>848</v>
      </c>
    </row>
    <row r="352" spans="2:65" s="1" customFormat="1" ht="51" customHeight="1">
      <c r="B352" s="132"/>
      <c r="C352" s="161" t="s">
        <v>849</v>
      </c>
      <c r="D352" s="161" t="s">
        <v>167</v>
      </c>
      <c r="E352" s="162" t="s">
        <v>850</v>
      </c>
      <c r="F352" s="262" t="s">
        <v>851</v>
      </c>
      <c r="G352" s="262"/>
      <c r="H352" s="262"/>
      <c r="I352" s="262"/>
      <c r="J352" s="163" t="s">
        <v>243</v>
      </c>
      <c r="K352" s="164">
        <v>34.65</v>
      </c>
      <c r="L352" s="263">
        <v>0</v>
      </c>
      <c r="M352" s="263"/>
      <c r="N352" s="264">
        <f t="shared" si="85"/>
        <v>0</v>
      </c>
      <c r="O352" s="264"/>
      <c r="P352" s="264"/>
      <c r="Q352" s="264"/>
      <c r="R352" s="135"/>
      <c r="T352" s="165" t="s">
        <v>5</v>
      </c>
      <c r="U352" s="44" t="s">
        <v>40</v>
      </c>
      <c r="V352" s="36"/>
      <c r="W352" s="166">
        <f t="shared" si="86"/>
        <v>0</v>
      </c>
      <c r="X352" s="166">
        <v>0</v>
      </c>
      <c r="Y352" s="166">
        <f t="shared" si="87"/>
        <v>0</v>
      </c>
      <c r="Z352" s="166">
        <v>0</v>
      </c>
      <c r="AA352" s="167">
        <f t="shared" si="88"/>
        <v>0</v>
      </c>
      <c r="AR352" s="20" t="s">
        <v>222</v>
      </c>
      <c r="AT352" s="20" t="s">
        <v>167</v>
      </c>
      <c r="AU352" s="20" t="s">
        <v>80</v>
      </c>
      <c r="AY352" s="20" t="s">
        <v>165</v>
      </c>
      <c r="BE352" s="106">
        <f t="shared" si="89"/>
        <v>0</v>
      </c>
      <c r="BF352" s="106">
        <f t="shared" si="90"/>
        <v>0</v>
      </c>
      <c r="BG352" s="106">
        <f t="shared" si="91"/>
        <v>0</v>
      </c>
      <c r="BH352" s="106">
        <f t="shared" si="92"/>
        <v>0</v>
      </c>
      <c r="BI352" s="106">
        <f t="shared" si="93"/>
        <v>0</v>
      </c>
      <c r="BJ352" s="20" t="s">
        <v>80</v>
      </c>
      <c r="BK352" s="106">
        <f t="shared" si="94"/>
        <v>0</v>
      </c>
      <c r="BL352" s="20" t="s">
        <v>222</v>
      </c>
      <c r="BM352" s="20" t="s">
        <v>852</v>
      </c>
    </row>
    <row r="353" spans="2:65" s="1" customFormat="1" ht="25.5" customHeight="1">
      <c r="B353" s="132"/>
      <c r="C353" s="161" t="s">
        <v>853</v>
      </c>
      <c r="D353" s="161" t="s">
        <v>167</v>
      </c>
      <c r="E353" s="162" t="s">
        <v>854</v>
      </c>
      <c r="F353" s="262" t="s">
        <v>855</v>
      </c>
      <c r="G353" s="262"/>
      <c r="H353" s="262"/>
      <c r="I353" s="262"/>
      <c r="J353" s="163" t="s">
        <v>221</v>
      </c>
      <c r="K353" s="164">
        <v>0.65500000000000003</v>
      </c>
      <c r="L353" s="263">
        <v>0</v>
      </c>
      <c r="M353" s="263"/>
      <c r="N353" s="264">
        <f t="shared" si="85"/>
        <v>0</v>
      </c>
      <c r="O353" s="264"/>
      <c r="P353" s="264"/>
      <c r="Q353" s="264"/>
      <c r="R353" s="135"/>
      <c r="T353" s="165" t="s">
        <v>5</v>
      </c>
      <c r="U353" s="44" t="s">
        <v>40</v>
      </c>
      <c r="V353" s="36"/>
      <c r="W353" s="166">
        <f t="shared" si="86"/>
        <v>0</v>
      </c>
      <c r="X353" s="166">
        <v>0</v>
      </c>
      <c r="Y353" s="166">
        <f t="shared" si="87"/>
        <v>0</v>
      </c>
      <c r="Z353" s="166">
        <v>0</v>
      </c>
      <c r="AA353" s="167">
        <f t="shared" si="88"/>
        <v>0</v>
      </c>
      <c r="AR353" s="20" t="s">
        <v>222</v>
      </c>
      <c r="AT353" s="20" t="s">
        <v>167</v>
      </c>
      <c r="AU353" s="20" t="s">
        <v>80</v>
      </c>
      <c r="AY353" s="20" t="s">
        <v>165</v>
      </c>
      <c r="BE353" s="106">
        <f t="shared" si="89"/>
        <v>0</v>
      </c>
      <c r="BF353" s="106">
        <f t="shared" si="90"/>
        <v>0</v>
      </c>
      <c r="BG353" s="106">
        <f t="shared" si="91"/>
        <v>0</v>
      </c>
      <c r="BH353" s="106">
        <f t="shared" si="92"/>
        <v>0</v>
      </c>
      <c r="BI353" s="106">
        <f t="shared" si="93"/>
        <v>0</v>
      </c>
      <c r="BJ353" s="20" t="s">
        <v>80</v>
      </c>
      <c r="BK353" s="106">
        <f t="shared" si="94"/>
        <v>0</v>
      </c>
      <c r="BL353" s="20" t="s">
        <v>222</v>
      </c>
      <c r="BM353" s="20" t="s">
        <v>856</v>
      </c>
    </row>
    <row r="354" spans="2:65" s="9" customFormat="1" ht="29.85" customHeight="1">
      <c r="B354" s="150"/>
      <c r="C354" s="151"/>
      <c r="D354" s="160" t="s">
        <v>121</v>
      </c>
      <c r="E354" s="160"/>
      <c r="F354" s="160"/>
      <c r="G354" s="160"/>
      <c r="H354" s="160"/>
      <c r="I354" s="160"/>
      <c r="J354" s="160"/>
      <c r="K354" s="160"/>
      <c r="L354" s="160"/>
      <c r="M354" s="160"/>
      <c r="N354" s="276">
        <f>BK354</f>
        <v>0</v>
      </c>
      <c r="O354" s="277"/>
      <c r="P354" s="277"/>
      <c r="Q354" s="277"/>
      <c r="R354" s="153"/>
      <c r="T354" s="154"/>
      <c r="U354" s="151"/>
      <c r="V354" s="151"/>
      <c r="W354" s="155">
        <f>SUM(W355:W381)</f>
        <v>0</v>
      </c>
      <c r="X354" s="151"/>
      <c r="Y354" s="155">
        <f>SUM(Y355:Y381)</f>
        <v>6.6688000000000012E-4</v>
      </c>
      <c r="Z354" s="151"/>
      <c r="AA354" s="156">
        <f>SUM(AA355:AA381)</f>
        <v>0</v>
      </c>
      <c r="AR354" s="157" t="s">
        <v>80</v>
      </c>
      <c r="AT354" s="158" t="s">
        <v>72</v>
      </c>
      <c r="AU354" s="158" t="s">
        <v>78</v>
      </c>
      <c r="AY354" s="157" t="s">
        <v>165</v>
      </c>
      <c r="BK354" s="159">
        <f>SUM(BK355:BK381)</f>
        <v>0</v>
      </c>
    </row>
    <row r="355" spans="2:65" s="1" customFormat="1" ht="25.5" customHeight="1">
      <c r="B355" s="132"/>
      <c r="C355" s="161" t="s">
        <v>857</v>
      </c>
      <c r="D355" s="161" t="s">
        <v>167</v>
      </c>
      <c r="E355" s="162" t="s">
        <v>858</v>
      </c>
      <c r="F355" s="262" t="s">
        <v>859</v>
      </c>
      <c r="G355" s="262"/>
      <c r="H355" s="262"/>
      <c r="I355" s="262"/>
      <c r="J355" s="163" t="s">
        <v>243</v>
      </c>
      <c r="K355" s="164">
        <v>287.60000000000002</v>
      </c>
      <c r="L355" s="263">
        <v>0</v>
      </c>
      <c r="M355" s="263"/>
      <c r="N355" s="264">
        <f t="shared" ref="N355:N371" si="95">ROUND(L355*K355,2)</f>
        <v>0</v>
      </c>
      <c r="O355" s="264"/>
      <c r="P355" s="264"/>
      <c r="Q355" s="264"/>
      <c r="R355" s="135"/>
      <c r="T355" s="165" t="s">
        <v>5</v>
      </c>
      <c r="U355" s="44" t="s">
        <v>40</v>
      </c>
      <c r="V355" s="36"/>
      <c r="W355" s="166">
        <f t="shared" ref="W355:W371" si="96">V355*K355</f>
        <v>0</v>
      </c>
      <c r="X355" s="166">
        <v>0</v>
      </c>
      <c r="Y355" s="166">
        <f t="shared" ref="Y355:Y371" si="97">X355*K355</f>
        <v>0</v>
      </c>
      <c r="Z355" s="166">
        <v>0</v>
      </c>
      <c r="AA355" s="167">
        <f t="shared" ref="AA355:AA371" si="98">Z355*K355</f>
        <v>0</v>
      </c>
      <c r="AR355" s="20" t="s">
        <v>222</v>
      </c>
      <c r="AT355" s="20" t="s">
        <v>167</v>
      </c>
      <c r="AU355" s="20" t="s">
        <v>80</v>
      </c>
      <c r="AY355" s="20" t="s">
        <v>165</v>
      </c>
      <c r="BE355" s="106">
        <f t="shared" ref="BE355:BE371" si="99">IF(U355="základná",N355,0)</f>
        <v>0</v>
      </c>
      <c r="BF355" s="106">
        <f t="shared" ref="BF355:BF371" si="100">IF(U355="znížená",N355,0)</f>
        <v>0</v>
      </c>
      <c r="BG355" s="106">
        <f t="shared" ref="BG355:BG371" si="101">IF(U355="zákl. prenesená",N355,0)</f>
        <v>0</v>
      </c>
      <c r="BH355" s="106">
        <f t="shared" ref="BH355:BH371" si="102">IF(U355="zníž. prenesená",N355,0)</f>
        <v>0</v>
      </c>
      <c r="BI355" s="106">
        <f t="shared" ref="BI355:BI371" si="103">IF(U355="nulová",N355,0)</f>
        <v>0</v>
      </c>
      <c r="BJ355" s="20" t="s">
        <v>80</v>
      </c>
      <c r="BK355" s="106">
        <f t="shared" ref="BK355:BK371" si="104">ROUND(L355*K355,2)</f>
        <v>0</v>
      </c>
      <c r="BL355" s="20" t="s">
        <v>222</v>
      </c>
      <c r="BM355" s="20" t="s">
        <v>860</v>
      </c>
    </row>
    <row r="356" spans="2:65" s="1" customFormat="1" ht="16.5" customHeight="1">
      <c r="B356" s="132"/>
      <c r="C356" s="184" t="s">
        <v>861</v>
      </c>
      <c r="D356" s="184" t="s">
        <v>235</v>
      </c>
      <c r="E356" s="185" t="s">
        <v>862</v>
      </c>
      <c r="F356" s="271" t="s">
        <v>863</v>
      </c>
      <c r="G356" s="271"/>
      <c r="H356" s="271"/>
      <c r="I356" s="271"/>
      <c r="J356" s="186" t="s">
        <v>243</v>
      </c>
      <c r="K356" s="187">
        <v>163.27500000000001</v>
      </c>
      <c r="L356" s="272">
        <v>0</v>
      </c>
      <c r="M356" s="272"/>
      <c r="N356" s="273">
        <f t="shared" si="95"/>
        <v>0</v>
      </c>
      <c r="O356" s="264"/>
      <c r="P356" s="264"/>
      <c r="Q356" s="264"/>
      <c r="R356" s="135"/>
      <c r="T356" s="165" t="s">
        <v>5</v>
      </c>
      <c r="U356" s="44" t="s">
        <v>40</v>
      </c>
      <c r="V356" s="36"/>
      <c r="W356" s="166">
        <f t="shared" si="96"/>
        <v>0</v>
      </c>
      <c r="X356" s="166">
        <v>0</v>
      </c>
      <c r="Y356" s="166">
        <f t="shared" si="97"/>
        <v>0</v>
      </c>
      <c r="Z356" s="166">
        <v>0</v>
      </c>
      <c r="AA356" s="167">
        <f t="shared" si="98"/>
        <v>0</v>
      </c>
      <c r="AR356" s="20" t="s">
        <v>263</v>
      </c>
      <c r="AT356" s="20" t="s">
        <v>235</v>
      </c>
      <c r="AU356" s="20" t="s">
        <v>80</v>
      </c>
      <c r="AY356" s="20" t="s">
        <v>165</v>
      </c>
      <c r="BE356" s="106">
        <f t="shared" si="99"/>
        <v>0</v>
      </c>
      <c r="BF356" s="106">
        <f t="shared" si="100"/>
        <v>0</v>
      </c>
      <c r="BG356" s="106">
        <f t="shared" si="101"/>
        <v>0</v>
      </c>
      <c r="BH356" s="106">
        <f t="shared" si="102"/>
        <v>0</v>
      </c>
      <c r="BI356" s="106">
        <f t="shared" si="103"/>
        <v>0</v>
      </c>
      <c r="BJ356" s="20" t="s">
        <v>80</v>
      </c>
      <c r="BK356" s="106">
        <f t="shared" si="104"/>
        <v>0</v>
      </c>
      <c r="BL356" s="20" t="s">
        <v>222</v>
      </c>
      <c r="BM356" s="20" t="s">
        <v>864</v>
      </c>
    </row>
    <row r="357" spans="2:65" s="1" customFormat="1" ht="25.5" customHeight="1">
      <c r="B357" s="132"/>
      <c r="C357" s="184" t="s">
        <v>865</v>
      </c>
      <c r="D357" s="184" t="s">
        <v>235</v>
      </c>
      <c r="E357" s="185" t="s">
        <v>866</v>
      </c>
      <c r="F357" s="271" t="s">
        <v>867</v>
      </c>
      <c r="G357" s="271"/>
      <c r="H357" s="271"/>
      <c r="I357" s="271"/>
      <c r="J357" s="186" t="s">
        <v>243</v>
      </c>
      <c r="K357" s="187">
        <v>138.70500000000001</v>
      </c>
      <c r="L357" s="272">
        <v>0</v>
      </c>
      <c r="M357" s="272"/>
      <c r="N357" s="273">
        <f t="shared" si="95"/>
        <v>0</v>
      </c>
      <c r="O357" s="264"/>
      <c r="P357" s="264"/>
      <c r="Q357" s="264"/>
      <c r="R357" s="135"/>
      <c r="T357" s="165" t="s">
        <v>5</v>
      </c>
      <c r="U357" s="44" t="s">
        <v>40</v>
      </c>
      <c r="V357" s="36"/>
      <c r="W357" s="166">
        <f t="shared" si="96"/>
        <v>0</v>
      </c>
      <c r="X357" s="166">
        <v>0</v>
      </c>
      <c r="Y357" s="166">
        <f t="shared" si="97"/>
        <v>0</v>
      </c>
      <c r="Z357" s="166">
        <v>0</v>
      </c>
      <c r="AA357" s="167">
        <f t="shared" si="98"/>
        <v>0</v>
      </c>
      <c r="AR357" s="20" t="s">
        <v>263</v>
      </c>
      <c r="AT357" s="20" t="s">
        <v>235</v>
      </c>
      <c r="AU357" s="20" t="s">
        <v>80</v>
      </c>
      <c r="AY357" s="20" t="s">
        <v>165</v>
      </c>
      <c r="BE357" s="106">
        <f t="shared" si="99"/>
        <v>0</v>
      </c>
      <c r="BF357" s="106">
        <f t="shared" si="100"/>
        <v>0</v>
      </c>
      <c r="BG357" s="106">
        <f t="shared" si="101"/>
        <v>0</v>
      </c>
      <c r="BH357" s="106">
        <f t="shared" si="102"/>
        <v>0</v>
      </c>
      <c r="BI357" s="106">
        <f t="shared" si="103"/>
        <v>0</v>
      </c>
      <c r="BJ357" s="20" t="s">
        <v>80</v>
      </c>
      <c r="BK357" s="106">
        <f t="shared" si="104"/>
        <v>0</v>
      </c>
      <c r="BL357" s="20" t="s">
        <v>222</v>
      </c>
      <c r="BM357" s="20" t="s">
        <v>868</v>
      </c>
    </row>
    <row r="358" spans="2:65" s="1" customFormat="1" ht="38.25" customHeight="1">
      <c r="B358" s="132"/>
      <c r="C358" s="161" t="s">
        <v>869</v>
      </c>
      <c r="D358" s="161" t="s">
        <v>167</v>
      </c>
      <c r="E358" s="162" t="s">
        <v>870</v>
      </c>
      <c r="F358" s="262" t="s">
        <v>871</v>
      </c>
      <c r="G358" s="262"/>
      <c r="H358" s="262"/>
      <c r="I358" s="262"/>
      <c r="J358" s="163" t="s">
        <v>243</v>
      </c>
      <c r="K358" s="164">
        <v>524.70000000000005</v>
      </c>
      <c r="L358" s="263">
        <v>0</v>
      </c>
      <c r="M358" s="263"/>
      <c r="N358" s="264">
        <f t="shared" si="95"/>
        <v>0</v>
      </c>
      <c r="O358" s="264"/>
      <c r="P358" s="264"/>
      <c r="Q358" s="264"/>
      <c r="R358" s="135"/>
      <c r="T358" s="165" t="s">
        <v>5</v>
      </c>
      <c r="U358" s="44" t="s">
        <v>40</v>
      </c>
      <c r="V358" s="36"/>
      <c r="W358" s="166">
        <f t="shared" si="96"/>
        <v>0</v>
      </c>
      <c r="X358" s="166">
        <v>0</v>
      </c>
      <c r="Y358" s="166">
        <f t="shared" si="97"/>
        <v>0</v>
      </c>
      <c r="Z358" s="166">
        <v>0</v>
      </c>
      <c r="AA358" s="167">
        <f t="shared" si="98"/>
        <v>0</v>
      </c>
      <c r="AR358" s="20" t="s">
        <v>222</v>
      </c>
      <c r="AT358" s="20" t="s">
        <v>167</v>
      </c>
      <c r="AU358" s="20" t="s">
        <v>80</v>
      </c>
      <c r="AY358" s="20" t="s">
        <v>165</v>
      </c>
      <c r="BE358" s="106">
        <f t="shared" si="99"/>
        <v>0</v>
      </c>
      <c r="BF358" s="106">
        <f t="shared" si="100"/>
        <v>0</v>
      </c>
      <c r="BG358" s="106">
        <f t="shared" si="101"/>
        <v>0</v>
      </c>
      <c r="BH358" s="106">
        <f t="shared" si="102"/>
        <v>0</v>
      </c>
      <c r="BI358" s="106">
        <f t="shared" si="103"/>
        <v>0</v>
      </c>
      <c r="BJ358" s="20" t="s">
        <v>80</v>
      </c>
      <c r="BK358" s="106">
        <f t="shared" si="104"/>
        <v>0</v>
      </c>
      <c r="BL358" s="20" t="s">
        <v>222</v>
      </c>
      <c r="BM358" s="20" t="s">
        <v>872</v>
      </c>
    </row>
    <row r="359" spans="2:65" s="1" customFormat="1" ht="16.5" customHeight="1">
      <c r="B359" s="132"/>
      <c r="C359" s="184" t="s">
        <v>873</v>
      </c>
      <c r="D359" s="184" t="s">
        <v>235</v>
      </c>
      <c r="E359" s="185" t="s">
        <v>874</v>
      </c>
      <c r="F359" s="271" t="s">
        <v>875</v>
      </c>
      <c r="G359" s="271"/>
      <c r="H359" s="271"/>
      <c r="I359" s="271"/>
      <c r="J359" s="186" t="s">
        <v>243</v>
      </c>
      <c r="K359" s="187">
        <v>367.29</v>
      </c>
      <c r="L359" s="272">
        <v>0</v>
      </c>
      <c r="M359" s="272"/>
      <c r="N359" s="273">
        <f t="shared" si="95"/>
        <v>0</v>
      </c>
      <c r="O359" s="264"/>
      <c r="P359" s="264"/>
      <c r="Q359" s="264"/>
      <c r="R359" s="135"/>
      <c r="T359" s="165" t="s">
        <v>5</v>
      </c>
      <c r="U359" s="44" t="s">
        <v>40</v>
      </c>
      <c r="V359" s="36"/>
      <c r="W359" s="166">
        <f t="shared" si="96"/>
        <v>0</v>
      </c>
      <c r="X359" s="166">
        <v>0</v>
      </c>
      <c r="Y359" s="166">
        <f t="shared" si="97"/>
        <v>0</v>
      </c>
      <c r="Z359" s="166">
        <v>0</v>
      </c>
      <c r="AA359" s="167">
        <f t="shared" si="98"/>
        <v>0</v>
      </c>
      <c r="AR359" s="20" t="s">
        <v>263</v>
      </c>
      <c r="AT359" s="20" t="s">
        <v>235</v>
      </c>
      <c r="AU359" s="20" t="s">
        <v>80</v>
      </c>
      <c r="AY359" s="20" t="s">
        <v>165</v>
      </c>
      <c r="BE359" s="106">
        <f t="shared" si="99"/>
        <v>0</v>
      </c>
      <c r="BF359" s="106">
        <f t="shared" si="100"/>
        <v>0</v>
      </c>
      <c r="BG359" s="106">
        <f t="shared" si="101"/>
        <v>0</v>
      </c>
      <c r="BH359" s="106">
        <f t="shared" si="102"/>
        <v>0</v>
      </c>
      <c r="BI359" s="106">
        <f t="shared" si="103"/>
        <v>0</v>
      </c>
      <c r="BJ359" s="20" t="s">
        <v>80</v>
      </c>
      <c r="BK359" s="106">
        <f t="shared" si="104"/>
        <v>0</v>
      </c>
      <c r="BL359" s="20" t="s">
        <v>222</v>
      </c>
      <c r="BM359" s="20" t="s">
        <v>876</v>
      </c>
    </row>
    <row r="360" spans="2:65" s="1" customFormat="1" ht="16.5" customHeight="1">
      <c r="B360" s="132"/>
      <c r="C360" s="184" t="s">
        <v>877</v>
      </c>
      <c r="D360" s="184" t="s">
        <v>235</v>
      </c>
      <c r="E360" s="185" t="s">
        <v>878</v>
      </c>
      <c r="F360" s="271" t="s">
        <v>879</v>
      </c>
      <c r="G360" s="271"/>
      <c r="H360" s="271"/>
      <c r="I360" s="271"/>
      <c r="J360" s="186" t="s">
        <v>170</v>
      </c>
      <c r="K360" s="187">
        <v>13.992000000000001</v>
      </c>
      <c r="L360" s="272">
        <v>0</v>
      </c>
      <c r="M360" s="272"/>
      <c r="N360" s="273">
        <f t="shared" si="95"/>
        <v>0</v>
      </c>
      <c r="O360" s="264"/>
      <c r="P360" s="264"/>
      <c r="Q360" s="264"/>
      <c r="R360" s="135"/>
      <c r="T360" s="165" t="s">
        <v>5</v>
      </c>
      <c r="U360" s="44" t="s">
        <v>40</v>
      </c>
      <c r="V360" s="36"/>
      <c r="W360" s="166">
        <f t="shared" si="96"/>
        <v>0</v>
      </c>
      <c r="X360" s="166">
        <v>0</v>
      </c>
      <c r="Y360" s="166">
        <f t="shared" si="97"/>
        <v>0</v>
      </c>
      <c r="Z360" s="166">
        <v>0</v>
      </c>
      <c r="AA360" s="167">
        <f t="shared" si="98"/>
        <v>0</v>
      </c>
      <c r="AR360" s="20" t="s">
        <v>263</v>
      </c>
      <c r="AT360" s="20" t="s">
        <v>235</v>
      </c>
      <c r="AU360" s="20" t="s">
        <v>80</v>
      </c>
      <c r="AY360" s="20" t="s">
        <v>165</v>
      </c>
      <c r="BE360" s="106">
        <f t="shared" si="99"/>
        <v>0</v>
      </c>
      <c r="BF360" s="106">
        <f t="shared" si="100"/>
        <v>0</v>
      </c>
      <c r="BG360" s="106">
        <f t="shared" si="101"/>
        <v>0</v>
      </c>
      <c r="BH360" s="106">
        <f t="shared" si="102"/>
        <v>0</v>
      </c>
      <c r="BI360" s="106">
        <f t="shared" si="103"/>
        <v>0</v>
      </c>
      <c r="BJ360" s="20" t="s">
        <v>80</v>
      </c>
      <c r="BK360" s="106">
        <f t="shared" si="104"/>
        <v>0</v>
      </c>
      <c r="BL360" s="20" t="s">
        <v>222</v>
      </c>
      <c r="BM360" s="20" t="s">
        <v>880</v>
      </c>
    </row>
    <row r="361" spans="2:65" s="1" customFormat="1" ht="16.5" customHeight="1">
      <c r="B361" s="132"/>
      <c r="C361" s="161" t="s">
        <v>881</v>
      </c>
      <c r="D361" s="161" t="s">
        <v>167</v>
      </c>
      <c r="E361" s="162" t="s">
        <v>882</v>
      </c>
      <c r="F361" s="262" t="s">
        <v>883</v>
      </c>
      <c r="G361" s="262"/>
      <c r="H361" s="262"/>
      <c r="I361" s="262"/>
      <c r="J361" s="163" t="s">
        <v>243</v>
      </c>
      <c r="K361" s="164">
        <v>106.334</v>
      </c>
      <c r="L361" s="263">
        <v>0</v>
      </c>
      <c r="M361" s="263"/>
      <c r="N361" s="264">
        <f t="shared" si="95"/>
        <v>0</v>
      </c>
      <c r="O361" s="264"/>
      <c r="P361" s="264"/>
      <c r="Q361" s="264"/>
      <c r="R361" s="135"/>
      <c r="T361" s="165" t="s">
        <v>5</v>
      </c>
      <c r="U361" s="44" t="s">
        <v>40</v>
      </c>
      <c r="V361" s="36"/>
      <c r="W361" s="166">
        <f t="shared" si="96"/>
        <v>0</v>
      </c>
      <c r="X361" s="166">
        <v>0</v>
      </c>
      <c r="Y361" s="166">
        <f t="shared" si="97"/>
        <v>0</v>
      </c>
      <c r="Z361" s="166">
        <v>0</v>
      </c>
      <c r="AA361" s="167">
        <f t="shared" si="98"/>
        <v>0</v>
      </c>
      <c r="AR361" s="20" t="s">
        <v>222</v>
      </c>
      <c r="AT361" s="20" t="s">
        <v>167</v>
      </c>
      <c r="AU361" s="20" t="s">
        <v>80</v>
      </c>
      <c r="AY361" s="20" t="s">
        <v>165</v>
      </c>
      <c r="BE361" s="106">
        <f t="shared" si="99"/>
        <v>0</v>
      </c>
      <c r="BF361" s="106">
        <f t="shared" si="100"/>
        <v>0</v>
      </c>
      <c r="BG361" s="106">
        <f t="shared" si="101"/>
        <v>0</v>
      </c>
      <c r="BH361" s="106">
        <f t="shared" si="102"/>
        <v>0</v>
      </c>
      <c r="BI361" s="106">
        <f t="shared" si="103"/>
        <v>0</v>
      </c>
      <c r="BJ361" s="20" t="s">
        <v>80</v>
      </c>
      <c r="BK361" s="106">
        <f t="shared" si="104"/>
        <v>0</v>
      </c>
      <c r="BL361" s="20" t="s">
        <v>222</v>
      </c>
      <c r="BM361" s="20" t="s">
        <v>884</v>
      </c>
    </row>
    <row r="362" spans="2:65" s="1" customFormat="1" ht="16.5" customHeight="1">
      <c r="B362" s="132"/>
      <c r="C362" s="184" t="s">
        <v>885</v>
      </c>
      <c r="D362" s="184" t="s">
        <v>235</v>
      </c>
      <c r="E362" s="185" t="s">
        <v>886</v>
      </c>
      <c r="F362" s="271" t="s">
        <v>887</v>
      </c>
      <c r="G362" s="271"/>
      <c r="H362" s="271"/>
      <c r="I362" s="271"/>
      <c r="J362" s="186" t="s">
        <v>243</v>
      </c>
      <c r="K362" s="187">
        <v>111.651</v>
      </c>
      <c r="L362" s="272">
        <v>0</v>
      </c>
      <c r="M362" s="272"/>
      <c r="N362" s="273">
        <f t="shared" si="95"/>
        <v>0</v>
      </c>
      <c r="O362" s="264"/>
      <c r="P362" s="264"/>
      <c r="Q362" s="264"/>
      <c r="R362" s="135"/>
      <c r="T362" s="165" t="s">
        <v>5</v>
      </c>
      <c r="U362" s="44" t="s">
        <v>40</v>
      </c>
      <c r="V362" s="36"/>
      <c r="W362" s="166">
        <f t="shared" si="96"/>
        <v>0</v>
      </c>
      <c r="X362" s="166">
        <v>0</v>
      </c>
      <c r="Y362" s="166">
        <f t="shared" si="97"/>
        <v>0</v>
      </c>
      <c r="Z362" s="166">
        <v>0</v>
      </c>
      <c r="AA362" s="167">
        <f t="shared" si="98"/>
        <v>0</v>
      </c>
      <c r="AR362" s="20" t="s">
        <v>263</v>
      </c>
      <c r="AT362" s="20" t="s">
        <v>235</v>
      </c>
      <c r="AU362" s="20" t="s">
        <v>80</v>
      </c>
      <c r="AY362" s="20" t="s">
        <v>165</v>
      </c>
      <c r="BE362" s="106">
        <f t="shared" si="99"/>
        <v>0</v>
      </c>
      <c r="BF362" s="106">
        <f t="shared" si="100"/>
        <v>0</v>
      </c>
      <c r="BG362" s="106">
        <f t="shared" si="101"/>
        <v>0</v>
      </c>
      <c r="BH362" s="106">
        <f t="shared" si="102"/>
        <v>0</v>
      </c>
      <c r="BI362" s="106">
        <f t="shared" si="103"/>
        <v>0</v>
      </c>
      <c r="BJ362" s="20" t="s">
        <v>80</v>
      </c>
      <c r="BK362" s="106">
        <f t="shared" si="104"/>
        <v>0</v>
      </c>
      <c r="BL362" s="20" t="s">
        <v>222</v>
      </c>
      <c r="BM362" s="20" t="s">
        <v>888</v>
      </c>
    </row>
    <row r="363" spans="2:65" s="1" customFormat="1" ht="16.5" customHeight="1">
      <c r="B363" s="132"/>
      <c r="C363" s="161" t="s">
        <v>889</v>
      </c>
      <c r="D363" s="161" t="s">
        <v>167</v>
      </c>
      <c r="E363" s="162" t="s">
        <v>890</v>
      </c>
      <c r="F363" s="262" t="s">
        <v>891</v>
      </c>
      <c r="G363" s="262"/>
      <c r="H363" s="262"/>
      <c r="I363" s="262"/>
      <c r="J363" s="163" t="s">
        <v>243</v>
      </c>
      <c r="K363" s="164">
        <v>53.774999999999999</v>
      </c>
      <c r="L363" s="263">
        <v>0</v>
      </c>
      <c r="M363" s="263"/>
      <c r="N363" s="264">
        <f t="shared" si="95"/>
        <v>0</v>
      </c>
      <c r="O363" s="264"/>
      <c r="P363" s="264"/>
      <c r="Q363" s="264"/>
      <c r="R363" s="135"/>
      <c r="T363" s="165" t="s">
        <v>5</v>
      </c>
      <c r="U363" s="44" t="s">
        <v>40</v>
      </c>
      <c r="V363" s="36"/>
      <c r="W363" s="166">
        <f t="shared" si="96"/>
        <v>0</v>
      </c>
      <c r="X363" s="166">
        <v>0</v>
      </c>
      <c r="Y363" s="166">
        <f t="shared" si="97"/>
        <v>0</v>
      </c>
      <c r="Z363" s="166">
        <v>0</v>
      </c>
      <c r="AA363" s="167">
        <f t="shared" si="98"/>
        <v>0</v>
      </c>
      <c r="AR363" s="20" t="s">
        <v>222</v>
      </c>
      <c r="AT363" s="20" t="s">
        <v>167</v>
      </c>
      <c r="AU363" s="20" t="s">
        <v>80</v>
      </c>
      <c r="AY363" s="20" t="s">
        <v>165</v>
      </c>
      <c r="BE363" s="106">
        <f t="shared" si="99"/>
        <v>0</v>
      </c>
      <c r="BF363" s="106">
        <f t="shared" si="100"/>
        <v>0</v>
      </c>
      <c r="BG363" s="106">
        <f t="shared" si="101"/>
        <v>0</v>
      </c>
      <c r="BH363" s="106">
        <f t="shared" si="102"/>
        <v>0</v>
      </c>
      <c r="BI363" s="106">
        <f t="shared" si="103"/>
        <v>0</v>
      </c>
      <c r="BJ363" s="20" t="s">
        <v>80</v>
      </c>
      <c r="BK363" s="106">
        <f t="shared" si="104"/>
        <v>0</v>
      </c>
      <c r="BL363" s="20" t="s">
        <v>222</v>
      </c>
      <c r="BM363" s="20" t="s">
        <v>892</v>
      </c>
    </row>
    <row r="364" spans="2:65" s="1" customFormat="1" ht="16.5" customHeight="1">
      <c r="B364" s="132"/>
      <c r="C364" s="184" t="s">
        <v>893</v>
      </c>
      <c r="D364" s="184" t="s">
        <v>235</v>
      </c>
      <c r="E364" s="185" t="s">
        <v>894</v>
      </c>
      <c r="F364" s="271" t="s">
        <v>895</v>
      </c>
      <c r="G364" s="271"/>
      <c r="H364" s="271"/>
      <c r="I364" s="271"/>
      <c r="J364" s="186" t="s">
        <v>243</v>
      </c>
      <c r="K364" s="187">
        <v>56.463999999999999</v>
      </c>
      <c r="L364" s="272">
        <v>0</v>
      </c>
      <c r="M364" s="272"/>
      <c r="N364" s="273">
        <f t="shared" si="95"/>
        <v>0</v>
      </c>
      <c r="O364" s="264"/>
      <c r="P364" s="264"/>
      <c r="Q364" s="264"/>
      <c r="R364" s="135"/>
      <c r="T364" s="165" t="s">
        <v>5</v>
      </c>
      <c r="U364" s="44" t="s">
        <v>40</v>
      </c>
      <c r="V364" s="36"/>
      <c r="W364" s="166">
        <f t="shared" si="96"/>
        <v>0</v>
      </c>
      <c r="X364" s="166">
        <v>0</v>
      </c>
      <c r="Y364" s="166">
        <f t="shared" si="97"/>
        <v>0</v>
      </c>
      <c r="Z364" s="166">
        <v>0</v>
      </c>
      <c r="AA364" s="167">
        <f t="shared" si="98"/>
        <v>0</v>
      </c>
      <c r="AR364" s="20" t="s">
        <v>263</v>
      </c>
      <c r="AT364" s="20" t="s">
        <v>235</v>
      </c>
      <c r="AU364" s="20" t="s">
        <v>80</v>
      </c>
      <c r="AY364" s="20" t="s">
        <v>165</v>
      </c>
      <c r="BE364" s="106">
        <f t="shared" si="99"/>
        <v>0</v>
      </c>
      <c r="BF364" s="106">
        <f t="shared" si="100"/>
        <v>0</v>
      </c>
      <c r="BG364" s="106">
        <f t="shared" si="101"/>
        <v>0</v>
      </c>
      <c r="BH364" s="106">
        <f t="shared" si="102"/>
        <v>0</v>
      </c>
      <c r="BI364" s="106">
        <f t="shared" si="103"/>
        <v>0</v>
      </c>
      <c r="BJ364" s="20" t="s">
        <v>80</v>
      </c>
      <c r="BK364" s="106">
        <f t="shared" si="104"/>
        <v>0</v>
      </c>
      <c r="BL364" s="20" t="s">
        <v>222</v>
      </c>
      <c r="BM364" s="20" t="s">
        <v>896</v>
      </c>
    </row>
    <row r="365" spans="2:65" s="1" customFormat="1" ht="25.5" customHeight="1">
      <c r="B365" s="132"/>
      <c r="C365" s="161" t="s">
        <v>897</v>
      </c>
      <c r="D365" s="161" t="s">
        <v>167</v>
      </c>
      <c r="E365" s="162" t="s">
        <v>898</v>
      </c>
      <c r="F365" s="262" t="s">
        <v>899</v>
      </c>
      <c r="G365" s="262"/>
      <c r="H365" s="262"/>
      <c r="I365" s="262"/>
      <c r="J365" s="163" t="s">
        <v>243</v>
      </c>
      <c r="K365" s="164">
        <v>287.60000000000002</v>
      </c>
      <c r="L365" s="263">
        <v>0</v>
      </c>
      <c r="M365" s="263"/>
      <c r="N365" s="264">
        <f t="shared" si="95"/>
        <v>0</v>
      </c>
      <c r="O365" s="264"/>
      <c r="P365" s="264"/>
      <c r="Q365" s="264"/>
      <c r="R365" s="135"/>
      <c r="T365" s="165" t="s">
        <v>5</v>
      </c>
      <c r="U365" s="44" t="s">
        <v>40</v>
      </c>
      <c r="V365" s="36"/>
      <c r="W365" s="166">
        <f t="shared" si="96"/>
        <v>0</v>
      </c>
      <c r="X365" s="166">
        <v>0</v>
      </c>
      <c r="Y365" s="166">
        <f t="shared" si="97"/>
        <v>0</v>
      </c>
      <c r="Z365" s="166">
        <v>0</v>
      </c>
      <c r="AA365" s="167">
        <f t="shared" si="98"/>
        <v>0</v>
      </c>
      <c r="AR365" s="20" t="s">
        <v>222</v>
      </c>
      <c r="AT365" s="20" t="s">
        <v>167</v>
      </c>
      <c r="AU365" s="20" t="s">
        <v>80</v>
      </c>
      <c r="AY365" s="20" t="s">
        <v>165</v>
      </c>
      <c r="BE365" s="106">
        <f t="shared" si="99"/>
        <v>0</v>
      </c>
      <c r="BF365" s="106">
        <f t="shared" si="100"/>
        <v>0</v>
      </c>
      <c r="BG365" s="106">
        <f t="shared" si="101"/>
        <v>0</v>
      </c>
      <c r="BH365" s="106">
        <f t="shared" si="102"/>
        <v>0</v>
      </c>
      <c r="BI365" s="106">
        <f t="shared" si="103"/>
        <v>0</v>
      </c>
      <c r="BJ365" s="20" t="s">
        <v>80</v>
      </c>
      <c r="BK365" s="106">
        <f t="shared" si="104"/>
        <v>0</v>
      </c>
      <c r="BL365" s="20" t="s">
        <v>222</v>
      </c>
      <c r="BM365" s="20" t="s">
        <v>900</v>
      </c>
    </row>
    <row r="366" spans="2:65" s="1" customFormat="1" ht="25.5" customHeight="1">
      <c r="B366" s="132"/>
      <c r="C366" s="161" t="s">
        <v>901</v>
      </c>
      <c r="D366" s="161" t="s">
        <v>167</v>
      </c>
      <c r="E366" s="162" t="s">
        <v>902</v>
      </c>
      <c r="F366" s="262" t="s">
        <v>903</v>
      </c>
      <c r="G366" s="262"/>
      <c r="H366" s="262"/>
      <c r="I366" s="262"/>
      <c r="J366" s="163" t="s">
        <v>487</v>
      </c>
      <c r="K366" s="164">
        <v>26</v>
      </c>
      <c r="L366" s="263">
        <v>0</v>
      </c>
      <c r="M366" s="263"/>
      <c r="N366" s="264">
        <f t="shared" si="95"/>
        <v>0</v>
      </c>
      <c r="O366" s="264"/>
      <c r="P366" s="264"/>
      <c r="Q366" s="264"/>
      <c r="R366" s="135"/>
      <c r="T366" s="165" t="s">
        <v>5</v>
      </c>
      <c r="U366" s="44" t="s">
        <v>40</v>
      </c>
      <c r="V366" s="36"/>
      <c r="W366" s="166">
        <f t="shared" si="96"/>
        <v>0</v>
      </c>
      <c r="X366" s="166">
        <v>2.0000000000000002E-5</v>
      </c>
      <c r="Y366" s="166">
        <f t="shared" si="97"/>
        <v>5.2000000000000006E-4</v>
      </c>
      <c r="Z366" s="166">
        <v>0</v>
      </c>
      <c r="AA366" s="167">
        <f t="shared" si="98"/>
        <v>0</v>
      </c>
      <c r="AR366" s="20" t="s">
        <v>222</v>
      </c>
      <c r="AT366" s="20" t="s">
        <v>167</v>
      </c>
      <c r="AU366" s="20" t="s">
        <v>80</v>
      </c>
      <c r="AY366" s="20" t="s">
        <v>165</v>
      </c>
      <c r="BE366" s="106">
        <f t="shared" si="99"/>
        <v>0</v>
      </c>
      <c r="BF366" s="106">
        <f t="shared" si="100"/>
        <v>0</v>
      </c>
      <c r="BG366" s="106">
        <f t="shared" si="101"/>
        <v>0</v>
      </c>
      <c r="BH366" s="106">
        <f t="shared" si="102"/>
        <v>0</v>
      </c>
      <c r="BI366" s="106">
        <f t="shared" si="103"/>
        <v>0</v>
      </c>
      <c r="BJ366" s="20" t="s">
        <v>80</v>
      </c>
      <c r="BK366" s="106">
        <f t="shared" si="104"/>
        <v>0</v>
      </c>
      <c r="BL366" s="20" t="s">
        <v>222</v>
      </c>
      <c r="BM366" s="20" t="s">
        <v>904</v>
      </c>
    </row>
    <row r="367" spans="2:65" s="1" customFormat="1" ht="25.5" customHeight="1">
      <c r="B367" s="132"/>
      <c r="C367" s="184" t="s">
        <v>905</v>
      </c>
      <c r="D367" s="184" t="s">
        <v>235</v>
      </c>
      <c r="E367" s="185" t="s">
        <v>906</v>
      </c>
      <c r="F367" s="271" t="s">
        <v>907</v>
      </c>
      <c r="G367" s="271"/>
      <c r="H367" s="271"/>
      <c r="I367" s="271"/>
      <c r="J367" s="186" t="s">
        <v>487</v>
      </c>
      <c r="K367" s="187">
        <v>14.688000000000001</v>
      </c>
      <c r="L367" s="272">
        <v>0</v>
      </c>
      <c r="M367" s="272"/>
      <c r="N367" s="273">
        <f t="shared" si="95"/>
        <v>0</v>
      </c>
      <c r="O367" s="264"/>
      <c r="P367" s="264"/>
      <c r="Q367" s="264"/>
      <c r="R367" s="135"/>
      <c r="T367" s="165" t="s">
        <v>5</v>
      </c>
      <c r="U367" s="44" t="s">
        <v>40</v>
      </c>
      <c r="V367" s="36"/>
      <c r="W367" s="166">
        <f t="shared" si="96"/>
        <v>0</v>
      </c>
      <c r="X367" s="166">
        <v>1.0000000000000001E-5</v>
      </c>
      <c r="Y367" s="166">
        <f t="shared" si="97"/>
        <v>1.4688000000000003E-4</v>
      </c>
      <c r="Z367" s="166">
        <v>0</v>
      </c>
      <c r="AA367" s="167">
        <f t="shared" si="98"/>
        <v>0</v>
      </c>
      <c r="AR367" s="20" t="s">
        <v>263</v>
      </c>
      <c r="AT367" s="20" t="s">
        <v>235</v>
      </c>
      <c r="AU367" s="20" t="s">
        <v>80</v>
      </c>
      <c r="AY367" s="20" t="s">
        <v>165</v>
      </c>
      <c r="BE367" s="106">
        <f t="shared" si="99"/>
        <v>0</v>
      </c>
      <c r="BF367" s="106">
        <f t="shared" si="100"/>
        <v>0</v>
      </c>
      <c r="BG367" s="106">
        <f t="shared" si="101"/>
        <v>0</v>
      </c>
      <c r="BH367" s="106">
        <f t="shared" si="102"/>
        <v>0</v>
      </c>
      <c r="BI367" s="106">
        <f t="shared" si="103"/>
        <v>0</v>
      </c>
      <c r="BJ367" s="20" t="s">
        <v>80</v>
      </c>
      <c r="BK367" s="106">
        <f t="shared" si="104"/>
        <v>0</v>
      </c>
      <c r="BL367" s="20" t="s">
        <v>222</v>
      </c>
      <c r="BM367" s="20" t="s">
        <v>908</v>
      </c>
    </row>
    <row r="368" spans="2:65" s="1" customFormat="1" ht="25.5" customHeight="1">
      <c r="B368" s="132"/>
      <c r="C368" s="161" t="s">
        <v>909</v>
      </c>
      <c r="D368" s="161" t="s">
        <v>167</v>
      </c>
      <c r="E368" s="162" t="s">
        <v>910</v>
      </c>
      <c r="F368" s="262" t="s">
        <v>911</v>
      </c>
      <c r="G368" s="262"/>
      <c r="H368" s="262"/>
      <c r="I368" s="262"/>
      <c r="J368" s="163" t="s">
        <v>487</v>
      </c>
      <c r="K368" s="164">
        <v>56</v>
      </c>
      <c r="L368" s="263">
        <v>0</v>
      </c>
      <c r="M368" s="263"/>
      <c r="N368" s="264">
        <f t="shared" si="95"/>
        <v>0</v>
      </c>
      <c r="O368" s="264"/>
      <c r="P368" s="264"/>
      <c r="Q368" s="264"/>
      <c r="R368" s="135"/>
      <c r="T368" s="165" t="s">
        <v>5</v>
      </c>
      <c r="U368" s="44" t="s">
        <v>40</v>
      </c>
      <c r="V368" s="36"/>
      <c r="W368" s="166">
        <f t="shared" si="96"/>
        <v>0</v>
      </c>
      <c r="X368" s="166">
        <v>0</v>
      </c>
      <c r="Y368" s="166">
        <f t="shared" si="97"/>
        <v>0</v>
      </c>
      <c r="Z368" s="166">
        <v>0</v>
      </c>
      <c r="AA368" s="167">
        <f t="shared" si="98"/>
        <v>0</v>
      </c>
      <c r="AR368" s="20" t="s">
        <v>171</v>
      </c>
      <c r="AT368" s="20" t="s">
        <v>167</v>
      </c>
      <c r="AU368" s="20" t="s">
        <v>80</v>
      </c>
      <c r="AY368" s="20" t="s">
        <v>165</v>
      </c>
      <c r="BE368" s="106">
        <f t="shared" si="99"/>
        <v>0</v>
      </c>
      <c r="BF368" s="106">
        <f t="shared" si="100"/>
        <v>0</v>
      </c>
      <c r="BG368" s="106">
        <f t="shared" si="101"/>
        <v>0</v>
      </c>
      <c r="BH368" s="106">
        <f t="shared" si="102"/>
        <v>0</v>
      </c>
      <c r="BI368" s="106">
        <f t="shared" si="103"/>
        <v>0</v>
      </c>
      <c r="BJ368" s="20" t="s">
        <v>80</v>
      </c>
      <c r="BK368" s="106">
        <f t="shared" si="104"/>
        <v>0</v>
      </c>
      <c r="BL368" s="20" t="s">
        <v>171</v>
      </c>
      <c r="BM368" s="20" t="s">
        <v>912</v>
      </c>
    </row>
    <row r="369" spans="2:65" s="1" customFormat="1" ht="25.5" customHeight="1">
      <c r="B369" s="132"/>
      <c r="C369" s="184" t="s">
        <v>913</v>
      </c>
      <c r="D369" s="184" t="s">
        <v>235</v>
      </c>
      <c r="E369" s="185" t="s">
        <v>914</v>
      </c>
      <c r="F369" s="271" t="s">
        <v>915</v>
      </c>
      <c r="G369" s="271"/>
      <c r="H369" s="271"/>
      <c r="I369" s="271"/>
      <c r="J369" s="186" t="s">
        <v>487</v>
      </c>
      <c r="K369" s="187">
        <v>6</v>
      </c>
      <c r="L369" s="272">
        <v>0</v>
      </c>
      <c r="M369" s="272"/>
      <c r="N369" s="273">
        <f t="shared" si="95"/>
        <v>0</v>
      </c>
      <c r="O369" s="264"/>
      <c r="P369" s="264"/>
      <c r="Q369" s="264"/>
      <c r="R369" s="135"/>
      <c r="T369" s="165" t="s">
        <v>5</v>
      </c>
      <c r="U369" s="44" t="s">
        <v>40</v>
      </c>
      <c r="V369" s="36"/>
      <c r="W369" s="166">
        <f t="shared" si="96"/>
        <v>0</v>
      </c>
      <c r="X369" s="166">
        <v>0</v>
      </c>
      <c r="Y369" s="166">
        <f t="shared" si="97"/>
        <v>0</v>
      </c>
      <c r="Z369" s="166">
        <v>0</v>
      </c>
      <c r="AA369" s="167">
        <f t="shared" si="98"/>
        <v>0</v>
      </c>
      <c r="AR369" s="20" t="s">
        <v>191</v>
      </c>
      <c r="AT369" s="20" t="s">
        <v>235</v>
      </c>
      <c r="AU369" s="20" t="s">
        <v>80</v>
      </c>
      <c r="AY369" s="20" t="s">
        <v>165</v>
      </c>
      <c r="BE369" s="106">
        <f t="shared" si="99"/>
        <v>0</v>
      </c>
      <c r="BF369" s="106">
        <f t="shared" si="100"/>
        <v>0</v>
      </c>
      <c r="BG369" s="106">
        <f t="shared" si="101"/>
        <v>0</v>
      </c>
      <c r="BH369" s="106">
        <f t="shared" si="102"/>
        <v>0</v>
      </c>
      <c r="BI369" s="106">
        <f t="shared" si="103"/>
        <v>0</v>
      </c>
      <c r="BJ369" s="20" t="s">
        <v>80</v>
      </c>
      <c r="BK369" s="106">
        <f t="shared" si="104"/>
        <v>0</v>
      </c>
      <c r="BL369" s="20" t="s">
        <v>171</v>
      </c>
      <c r="BM369" s="20" t="s">
        <v>916</v>
      </c>
    </row>
    <row r="370" spans="2:65" s="1" customFormat="1" ht="25.5" customHeight="1">
      <c r="B370" s="132"/>
      <c r="C370" s="184" t="s">
        <v>917</v>
      </c>
      <c r="D370" s="184" t="s">
        <v>235</v>
      </c>
      <c r="E370" s="185" t="s">
        <v>918</v>
      </c>
      <c r="F370" s="271" t="s">
        <v>919</v>
      </c>
      <c r="G370" s="271"/>
      <c r="H370" s="271"/>
      <c r="I370" s="271"/>
      <c r="J370" s="186" t="s">
        <v>487</v>
      </c>
      <c r="K370" s="187">
        <v>23</v>
      </c>
      <c r="L370" s="272">
        <v>0</v>
      </c>
      <c r="M370" s="272"/>
      <c r="N370" s="273">
        <f t="shared" si="95"/>
        <v>0</v>
      </c>
      <c r="O370" s="264"/>
      <c r="P370" s="264"/>
      <c r="Q370" s="264"/>
      <c r="R370" s="135"/>
      <c r="T370" s="165" t="s">
        <v>5</v>
      </c>
      <c r="U370" s="44" t="s">
        <v>40</v>
      </c>
      <c r="V370" s="36"/>
      <c r="W370" s="166">
        <f t="shared" si="96"/>
        <v>0</v>
      </c>
      <c r="X370" s="166">
        <v>0</v>
      </c>
      <c r="Y370" s="166">
        <f t="shared" si="97"/>
        <v>0</v>
      </c>
      <c r="Z370" s="166">
        <v>0</v>
      </c>
      <c r="AA370" s="167">
        <f t="shared" si="98"/>
        <v>0</v>
      </c>
      <c r="AR370" s="20" t="s">
        <v>191</v>
      </c>
      <c r="AT370" s="20" t="s">
        <v>235</v>
      </c>
      <c r="AU370" s="20" t="s">
        <v>80</v>
      </c>
      <c r="AY370" s="20" t="s">
        <v>165</v>
      </c>
      <c r="BE370" s="106">
        <f t="shared" si="99"/>
        <v>0</v>
      </c>
      <c r="BF370" s="106">
        <f t="shared" si="100"/>
        <v>0</v>
      </c>
      <c r="BG370" s="106">
        <f t="shared" si="101"/>
        <v>0</v>
      </c>
      <c r="BH370" s="106">
        <f t="shared" si="102"/>
        <v>0</v>
      </c>
      <c r="BI370" s="106">
        <f t="shared" si="103"/>
        <v>0</v>
      </c>
      <c r="BJ370" s="20" t="s">
        <v>80</v>
      </c>
      <c r="BK370" s="106">
        <f t="shared" si="104"/>
        <v>0</v>
      </c>
      <c r="BL370" s="20" t="s">
        <v>171</v>
      </c>
      <c r="BM370" s="20" t="s">
        <v>920</v>
      </c>
    </row>
    <row r="371" spans="2:65" s="1" customFormat="1" ht="25.5" customHeight="1">
      <c r="B371" s="132"/>
      <c r="C371" s="184" t="s">
        <v>921</v>
      </c>
      <c r="D371" s="184" t="s">
        <v>235</v>
      </c>
      <c r="E371" s="185" t="s">
        <v>922</v>
      </c>
      <c r="F371" s="271" t="s">
        <v>923</v>
      </c>
      <c r="G371" s="271"/>
      <c r="H371" s="271"/>
      <c r="I371" s="271"/>
      <c r="J371" s="186" t="s">
        <v>487</v>
      </c>
      <c r="K371" s="187">
        <v>26.6</v>
      </c>
      <c r="L371" s="272">
        <v>0</v>
      </c>
      <c r="M371" s="272"/>
      <c r="N371" s="273">
        <f t="shared" si="95"/>
        <v>0</v>
      </c>
      <c r="O371" s="264"/>
      <c r="P371" s="264"/>
      <c r="Q371" s="264"/>
      <c r="R371" s="135"/>
      <c r="T371" s="165" t="s">
        <v>5</v>
      </c>
      <c r="U371" s="44" t="s">
        <v>40</v>
      </c>
      <c r="V371" s="36"/>
      <c r="W371" s="166">
        <f t="shared" si="96"/>
        <v>0</v>
      </c>
      <c r="X371" s="166">
        <v>0</v>
      </c>
      <c r="Y371" s="166">
        <f t="shared" si="97"/>
        <v>0</v>
      </c>
      <c r="Z371" s="166">
        <v>0</v>
      </c>
      <c r="AA371" s="167">
        <f t="shared" si="98"/>
        <v>0</v>
      </c>
      <c r="AR371" s="20" t="s">
        <v>191</v>
      </c>
      <c r="AT371" s="20" t="s">
        <v>235</v>
      </c>
      <c r="AU371" s="20" t="s">
        <v>80</v>
      </c>
      <c r="AY371" s="20" t="s">
        <v>165</v>
      </c>
      <c r="BE371" s="106">
        <f t="shared" si="99"/>
        <v>0</v>
      </c>
      <c r="BF371" s="106">
        <f t="shared" si="100"/>
        <v>0</v>
      </c>
      <c r="BG371" s="106">
        <f t="shared" si="101"/>
        <v>0</v>
      </c>
      <c r="BH371" s="106">
        <f t="shared" si="102"/>
        <v>0</v>
      </c>
      <c r="BI371" s="106">
        <f t="shared" si="103"/>
        <v>0</v>
      </c>
      <c r="BJ371" s="20" t="s">
        <v>80</v>
      </c>
      <c r="BK371" s="106">
        <f t="shared" si="104"/>
        <v>0</v>
      </c>
      <c r="BL371" s="20" t="s">
        <v>171</v>
      </c>
      <c r="BM371" s="20" t="s">
        <v>924</v>
      </c>
    </row>
    <row r="372" spans="2:65" s="10" customFormat="1" ht="16.5" customHeight="1">
      <c r="B372" s="168"/>
      <c r="C372" s="169"/>
      <c r="D372" s="169"/>
      <c r="E372" s="170" t="s">
        <v>5</v>
      </c>
      <c r="F372" s="265" t="s">
        <v>925</v>
      </c>
      <c r="G372" s="266"/>
      <c r="H372" s="266"/>
      <c r="I372" s="266"/>
      <c r="J372" s="169"/>
      <c r="K372" s="171">
        <v>26.6</v>
      </c>
      <c r="L372" s="169"/>
      <c r="M372" s="169"/>
      <c r="N372" s="169"/>
      <c r="O372" s="169"/>
      <c r="P372" s="169"/>
      <c r="Q372" s="169"/>
      <c r="R372" s="172"/>
      <c r="T372" s="173"/>
      <c r="U372" s="169"/>
      <c r="V372" s="169"/>
      <c r="W372" s="169"/>
      <c r="X372" s="169"/>
      <c r="Y372" s="169"/>
      <c r="Z372" s="169"/>
      <c r="AA372" s="174"/>
      <c r="AT372" s="175" t="s">
        <v>176</v>
      </c>
      <c r="AU372" s="175" t="s">
        <v>80</v>
      </c>
      <c r="AV372" s="10" t="s">
        <v>80</v>
      </c>
      <c r="AW372" s="10" t="s">
        <v>31</v>
      </c>
      <c r="AX372" s="10" t="s">
        <v>78</v>
      </c>
      <c r="AY372" s="175" t="s">
        <v>165</v>
      </c>
    </row>
    <row r="373" spans="2:65" s="1" customFormat="1" ht="25.5" customHeight="1">
      <c r="B373" s="132"/>
      <c r="C373" s="184" t="s">
        <v>926</v>
      </c>
      <c r="D373" s="184" t="s">
        <v>235</v>
      </c>
      <c r="E373" s="185" t="s">
        <v>927</v>
      </c>
      <c r="F373" s="271" t="s">
        <v>928</v>
      </c>
      <c r="G373" s="271"/>
      <c r="H373" s="271"/>
      <c r="I373" s="271"/>
      <c r="J373" s="186" t="s">
        <v>487</v>
      </c>
      <c r="K373" s="187">
        <v>6</v>
      </c>
      <c r="L373" s="272">
        <v>0</v>
      </c>
      <c r="M373" s="272"/>
      <c r="N373" s="273">
        <f t="shared" ref="N373:N381" si="105">ROUND(L373*K373,2)</f>
        <v>0</v>
      </c>
      <c r="O373" s="264"/>
      <c r="P373" s="264"/>
      <c r="Q373" s="264"/>
      <c r="R373" s="135"/>
      <c r="T373" s="165" t="s">
        <v>5</v>
      </c>
      <c r="U373" s="44" t="s">
        <v>40</v>
      </c>
      <c r="V373" s="36"/>
      <c r="W373" s="166">
        <f t="shared" ref="W373:W381" si="106">V373*K373</f>
        <v>0</v>
      </c>
      <c r="X373" s="166">
        <v>0</v>
      </c>
      <c r="Y373" s="166">
        <f t="shared" ref="Y373:Y381" si="107">X373*K373</f>
        <v>0</v>
      </c>
      <c r="Z373" s="166">
        <v>0</v>
      </c>
      <c r="AA373" s="167">
        <f t="shared" ref="AA373:AA381" si="108">Z373*K373</f>
        <v>0</v>
      </c>
      <c r="AR373" s="20" t="s">
        <v>191</v>
      </c>
      <c r="AT373" s="20" t="s">
        <v>235</v>
      </c>
      <c r="AU373" s="20" t="s">
        <v>80</v>
      </c>
      <c r="AY373" s="20" t="s">
        <v>165</v>
      </c>
      <c r="BE373" s="106">
        <f t="shared" ref="BE373:BE381" si="109">IF(U373="základná",N373,0)</f>
        <v>0</v>
      </c>
      <c r="BF373" s="106">
        <f t="shared" ref="BF373:BF381" si="110">IF(U373="znížená",N373,0)</f>
        <v>0</v>
      </c>
      <c r="BG373" s="106">
        <f t="shared" ref="BG373:BG381" si="111">IF(U373="zákl. prenesená",N373,0)</f>
        <v>0</v>
      </c>
      <c r="BH373" s="106">
        <f t="shared" ref="BH373:BH381" si="112">IF(U373="zníž. prenesená",N373,0)</f>
        <v>0</v>
      </c>
      <c r="BI373" s="106">
        <f t="shared" ref="BI373:BI381" si="113">IF(U373="nulová",N373,0)</f>
        <v>0</v>
      </c>
      <c r="BJ373" s="20" t="s">
        <v>80</v>
      </c>
      <c r="BK373" s="106">
        <f t="shared" ref="BK373:BK381" si="114">ROUND(L373*K373,2)</f>
        <v>0</v>
      </c>
      <c r="BL373" s="20" t="s">
        <v>171</v>
      </c>
      <c r="BM373" s="20" t="s">
        <v>929</v>
      </c>
    </row>
    <row r="374" spans="2:65" s="1" customFormat="1" ht="25.5" customHeight="1">
      <c r="B374" s="132"/>
      <c r="C374" s="184" t="s">
        <v>930</v>
      </c>
      <c r="D374" s="184" t="s">
        <v>235</v>
      </c>
      <c r="E374" s="185" t="s">
        <v>931</v>
      </c>
      <c r="F374" s="271" t="s">
        <v>932</v>
      </c>
      <c r="G374" s="271"/>
      <c r="H374" s="271"/>
      <c r="I374" s="271"/>
      <c r="J374" s="186" t="s">
        <v>487</v>
      </c>
      <c r="K374" s="187">
        <v>6</v>
      </c>
      <c r="L374" s="272">
        <v>0</v>
      </c>
      <c r="M374" s="272"/>
      <c r="N374" s="273">
        <f t="shared" si="105"/>
        <v>0</v>
      </c>
      <c r="O374" s="264"/>
      <c r="P374" s="264"/>
      <c r="Q374" s="264"/>
      <c r="R374" s="135"/>
      <c r="T374" s="165" t="s">
        <v>5</v>
      </c>
      <c r="U374" s="44" t="s">
        <v>40</v>
      </c>
      <c r="V374" s="36"/>
      <c r="W374" s="166">
        <f t="shared" si="106"/>
        <v>0</v>
      </c>
      <c r="X374" s="166">
        <v>0</v>
      </c>
      <c r="Y374" s="166">
        <f t="shared" si="107"/>
        <v>0</v>
      </c>
      <c r="Z374" s="166">
        <v>0</v>
      </c>
      <c r="AA374" s="167">
        <f t="shared" si="108"/>
        <v>0</v>
      </c>
      <c r="AR374" s="20" t="s">
        <v>191</v>
      </c>
      <c r="AT374" s="20" t="s">
        <v>235</v>
      </c>
      <c r="AU374" s="20" t="s">
        <v>80</v>
      </c>
      <c r="AY374" s="20" t="s">
        <v>165</v>
      </c>
      <c r="BE374" s="106">
        <f t="shared" si="109"/>
        <v>0</v>
      </c>
      <c r="BF374" s="106">
        <f t="shared" si="110"/>
        <v>0</v>
      </c>
      <c r="BG374" s="106">
        <f t="shared" si="111"/>
        <v>0</v>
      </c>
      <c r="BH374" s="106">
        <f t="shared" si="112"/>
        <v>0</v>
      </c>
      <c r="BI374" s="106">
        <f t="shared" si="113"/>
        <v>0</v>
      </c>
      <c r="BJ374" s="20" t="s">
        <v>80</v>
      </c>
      <c r="BK374" s="106">
        <f t="shared" si="114"/>
        <v>0</v>
      </c>
      <c r="BL374" s="20" t="s">
        <v>171</v>
      </c>
      <c r="BM374" s="20" t="s">
        <v>933</v>
      </c>
    </row>
    <row r="375" spans="2:65" s="1" customFormat="1" ht="25.5" customHeight="1">
      <c r="B375" s="132"/>
      <c r="C375" s="161" t="s">
        <v>934</v>
      </c>
      <c r="D375" s="161" t="s">
        <v>167</v>
      </c>
      <c r="E375" s="162" t="s">
        <v>935</v>
      </c>
      <c r="F375" s="262" t="s">
        <v>936</v>
      </c>
      <c r="G375" s="262"/>
      <c r="H375" s="262"/>
      <c r="I375" s="262"/>
      <c r="J375" s="163" t="s">
        <v>487</v>
      </c>
      <c r="K375" s="164">
        <v>82</v>
      </c>
      <c r="L375" s="263">
        <v>0</v>
      </c>
      <c r="M375" s="263"/>
      <c r="N375" s="264">
        <f t="shared" si="105"/>
        <v>0</v>
      </c>
      <c r="O375" s="264"/>
      <c r="P375" s="264"/>
      <c r="Q375" s="264"/>
      <c r="R375" s="135"/>
      <c r="T375" s="165" t="s">
        <v>5</v>
      </c>
      <c r="U375" s="44" t="s">
        <v>40</v>
      </c>
      <c r="V375" s="36"/>
      <c r="W375" s="166">
        <f t="shared" si="106"/>
        <v>0</v>
      </c>
      <c r="X375" s="166">
        <v>0</v>
      </c>
      <c r="Y375" s="166">
        <f t="shared" si="107"/>
        <v>0</v>
      </c>
      <c r="Z375" s="166">
        <v>0</v>
      </c>
      <c r="AA375" s="167">
        <f t="shared" si="108"/>
        <v>0</v>
      </c>
      <c r="AR375" s="20" t="s">
        <v>171</v>
      </c>
      <c r="AT375" s="20" t="s">
        <v>167</v>
      </c>
      <c r="AU375" s="20" t="s">
        <v>80</v>
      </c>
      <c r="AY375" s="20" t="s">
        <v>165</v>
      </c>
      <c r="BE375" s="106">
        <f t="shared" si="109"/>
        <v>0</v>
      </c>
      <c r="BF375" s="106">
        <f t="shared" si="110"/>
        <v>0</v>
      </c>
      <c r="BG375" s="106">
        <f t="shared" si="111"/>
        <v>0</v>
      </c>
      <c r="BH375" s="106">
        <f t="shared" si="112"/>
        <v>0</v>
      </c>
      <c r="BI375" s="106">
        <f t="shared" si="113"/>
        <v>0</v>
      </c>
      <c r="BJ375" s="20" t="s">
        <v>80</v>
      </c>
      <c r="BK375" s="106">
        <f t="shared" si="114"/>
        <v>0</v>
      </c>
      <c r="BL375" s="20" t="s">
        <v>171</v>
      </c>
      <c r="BM375" s="20" t="s">
        <v>937</v>
      </c>
    </row>
    <row r="376" spans="2:65" s="1" customFormat="1" ht="25.5" customHeight="1">
      <c r="B376" s="132"/>
      <c r="C376" s="184" t="s">
        <v>938</v>
      </c>
      <c r="D376" s="184" t="s">
        <v>235</v>
      </c>
      <c r="E376" s="185" t="s">
        <v>939</v>
      </c>
      <c r="F376" s="271" t="s">
        <v>940</v>
      </c>
      <c r="G376" s="271"/>
      <c r="H376" s="271"/>
      <c r="I376" s="271"/>
      <c r="J376" s="186" t="s">
        <v>487</v>
      </c>
      <c r="K376" s="187">
        <v>5</v>
      </c>
      <c r="L376" s="272">
        <v>0</v>
      </c>
      <c r="M376" s="272"/>
      <c r="N376" s="273">
        <f t="shared" si="105"/>
        <v>0</v>
      </c>
      <c r="O376" s="264"/>
      <c r="P376" s="264"/>
      <c r="Q376" s="264"/>
      <c r="R376" s="135"/>
      <c r="T376" s="165" t="s">
        <v>5</v>
      </c>
      <c r="U376" s="44" t="s">
        <v>40</v>
      </c>
      <c r="V376" s="36"/>
      <c r="W376" s="166">
        <f t="shared" si="106"/>
        <v>0</v>
      </c>
      <c r="X376" s="166">
        <v>0</v>
      </c>
      <c r="Y376" s="166">
        <f t="shared" si="107"/>
        <v>0</v>
      </c>
      <c r="Z376" s="166">
        <v>0</v>
      </c>
      <c r="AA376" s="167">
        <f t="shared" si="108"/>
        <v>0</v>
      </c>
      <c r="AR376" s="20" t="s">
        <v>191</v>
      </c>
      <c r="AT376" s="20" t="s">
        <v>235</v>
      </c>
      <c r="AU376" s="20" t="s">
        <v>80</v>
      </c>
      <c r="AY376" s="20" t="s">
        <v>165</v>
      </c>
      <c r="BE376" s="106">
        <f t="shared" si="109"/>
        <v>0</v>
      </c>
      <c r="BF376" s="106">
        <f t="shared" si="110"/>
        <v>0</v>
      </c>
      <c r="BG376" s="106">
        <f t="shared" si="111"/>
        <v>0</v>
      </c>
      <c r="BH376" s="106">
        <f t="shared" si="112"/>
        <v>0</v>
      </c>
      <c r="BI376" s="106">
        <f t="shared" si="113"/>
        <v>0</v>
      </c>
      <c r="BJ376" s="20" t="s">
        <v>80</v>
      </c>
      <c r="BK376" s="106">
        <f t="shared" si="114"/>
        <v>0</v>
      </c>
      <c r="BL376" s="20" t="s">
        <v>171</v>
      </c>
      <c r="BM376" s="20" t="s">
        <v>941</v>
      </c>
    </row>
    <row r="377" spans="2:65" s="1" customFormat="1" ht="25.5" customHeight="1">
      <c r="B377" s="132"/>
      <c r="C377" s="184" t="s">
        <v>942</v>
      </c>
      <c r="D377" s="184" t="s">
        <v>235</v>
      </c>
      <c r="E377" s="185" t="s">
        <v>943</v>
      </c>
      <c r="F377" s="271" t="s">
        <v>944</v>
      </c>
      <c r="G377" s="271"/>
      <c r="H377" s="271"/>
      <c r="I377" s="271"/>
      <c r="J377" s="186" t="s">
        <v>487</v>
      </c>
      <c r="K377" s="187">
        <v>58</v>
      </c>
      <c r="L377" s="272">
        <v>0</v>
      </c>
      <c r="M377" s="272"/>
      <c r="N377" s="273">
        <f t="shared" si="105"/>
        <v>0</v>
      </c>
      <c r="O377" s="264"/>
      <c r="P377" s="264"/>
      <c r="Q377" s="264"/>
      <c r="R377" s="135"/>
      <c r="T377" s="165" t="s">
        <v>5</v>
      </c>
      <c r="U377" s="44" t="s">
        <v>40</v>
      </c>
      <c r="V377" s="36"/>
      <c r="W377" s="166">
        <f t="shared" si="106"/>
        <v>0</v>
      </c>
      <c r="X377" s="166">
        <v>0</v>
      </c>
      <c r="Y377" s="166">
        <f t="shared" si="107"/>
        <v>0</v>
      </c>
      <c r="Z377" s="166">
        <v>0</v>
      </c>
      <c r="AA377" s="167">
        <f t="shared" si="108"/>
        <v>0</v>
      </c>
      <c r="AR377" s="20" t="s">
        <v>191</v>
      </c>
      <c r="AT377" s="20" t="s">
        <v>235</v>
      </c>
      <c r="AU377" s="20" t="s">
        <v>80</v>
      </c>
      <c r="AY377" s="20" t="s">
        <v>165</v>
      </c>
      <c r="BE377" s="106">
        <f t="shared" si="109"/>
        <v>0</v>
      </c>
      <c r="BF377" s="106">
        <f t="shared" si="110"/>
        <v>0</v>
      </c>
      <c r="BG377" s="106">
        <f t="shared" si="111"/>
        <v>0</v>
      </c>
      <c r="BH377" s="106">
        <f t="shared" si="112"/>
        <v>0</v>
      </c>
      <c r="BI377" s="106">
        <f t="shared" si="113"/>
        <v>0</v>
      </c>
      <c r="BJ377" s="20" t="s">
        <v>80</v>
      </c>
      <c r="BK377" s="106">
        <f t="shared" si="114"/>
        <v>0</v>
      </c>
      <c r="BL377" s="20" t="s">
        <v>171</v>
      </c>
      <c r="BM377" s="20" t="s">
        <v>945</v>
      </c>
    </row>
    <row r="378" spans="2:65" s="1" customFormat="1" ht="25.5" customHeight="1">
      <c r="B378" s="132"/>
      <c r="C378" s="184" t="s">
        <v>946</v>
      </c>
      <c r="D378" s="184" t="s">
        <v>235</v>
      </c>
      <c r="E378" s="185" t="s">
        <v>947</v>
      </c>
      <c r="F378" s="271" t="s">
        <v>948</v>
      </c>
      <c r="G378" s="271"/>
      <c r="H378" s="271"/>
      <c r="I378" s="271"/>
      <c r="J378" s="186" t="s">
        <v>487</v>
      </c>
      <c r="K378" s="187">
        <v>13</v>
      </c>
      <c r="L378" s="272">
        <v>0</v>
      </c>
      <c r="M378" s="272"/>
      <c r="N378" s="273">
        <f t="shared" si="105"/>
        <v>0</v>
      </c>
      <c r="O378" s="264"/>
      <c r="P378" s="264"/>
      <c r="Q378" s="264"/>
      <c r="R378" s="135"/>
      <c r="T378" s="165" t="s">
        <v>5</v>
      </c>
      <c r="U378" s="44" t="s">
        <v>40</v>
      </c>
      <c r="V378" s="36"/>
      <c r="W378" s="166">
        <f t="shared" si="106"/>
        <v>0</v>
      </c>
      <c r="X378" s="166">
        <v>0</v>
      </c>
      <c r="Y378" s="166">
        <f t="shared" si="107"/>
        <v>0</v>
      </c>
      <c r="Z378" s="166">
        <v>0</v>
      </c>
      <c r="AA378" s="167">
        <f t="shared" si="108"/>
        <v>0</v>
      </c>
      <c r="AR378" s="20" t="s">
        <v>191</v>
      </c>
      <c r="AT378" s="20" t="s">
        <v>235</v>
      </c>
      <c r="AU378" s="20" t="s">
        <v>80</v>
      </c>
      <c r="AY378" s="20" t="s">
        <v>165</v>
      </c>
      <c r="BE378" s="106">
        <f t="shared" si="109"/>
        <v>0</v>
      </c>
      <c r="BF378" s="106">
        <f t="shared" si="110"/>
        <v>0</v>
      </c>
      <c r="BG378" s="106">
        <f t="shared" si="111"/>
        <v>0</v>
      </c>
      <c r="BH378" s="106">
        <f t="shared" si="112"/>
        <v>0</v>
      </c>
      <c r="BI378" s="106">
        <f t="shared" si="113"/>
        <v>0</v>
      </c>
      <c r="BJ378" s="20" t="s">
        <v>80</v>
      </c>
      <c r="BK378" s="106">
        <f t="shared" si="114"/>
        <v>0</v>
      </c>
      <c r="BL378" s="20" t="s">
        <v>171</v>
      </c>
      <c r="BM378" s="20" t="s">
        <v>949</v>
      </c>
    </row>
    <row r="379" spans="2:65" s="1" customFormat="1" ht="25.5" customHeight="1">
      <c r="B379" s="132"/>
      <c r="C379" s="184" t="s">
        <v>950</v>
      </c>
      <c r="D379" s="184" t="s">
        <v>235</v>
      </c>
      <c r="E379" s="185" t="s">
        <v>951</v>
      </c>
      <c r="F379" s="271" t="s">
        <v>952</v>
      </c>
      <c r="G379" s="271"/>
      <c r="H379" s="271"/>
      <c r="I379" s="271"/>
      <c r="J379" s="186" t="s">
        <v>487</v>
      </c>
      <c r="K379" s="187">
        <v>6</v>
      </c>
      <c r="L379" s="272">
        <v>0</v>
      </c>
      <c r="M379" s="272"/>
      <c r="N379" s="273">
        <f t="shared" si="105"/>
        <v>0</v>
      </c>
      <c r="O379" s="264"/>
      <c r="P379" s="264"/>
      <c r="Q379" s="264"/>
      <c r="R379" s="135"/>
      <c r="T379" s="165" t="s">
        <v>5</v>
      </c>
      <c r="U379" s="44" t="s">
        <v>40</v>
      </c>
      <c r="V379" s="36"/>
      <c r="W379" s="166">
        <f t="shared" si="106"/>
        <v>0</v>
      </c>
      <c r="X379" s="166">
        <v>0</v>
      </c>
      <c r="Y379" s="166">
        <f t="shared" si="107"/>
        <v>0</v>
      </c>
      <c r="Z379" s="166">
        <v>0</v>
      </c>
      <c r="AA379" s="167">
        <f t="shared" si="108"/>
        <v>0</v>
      </c>
      <c r="AR379" s="20" t="s">
        <v>191</v>
      </c>
      <c r="AT379" s="20" t="s">
        <v>235</v>
      </c>
      <c r="AU379" s="20" t="s">
        <v>80</v>
      </c>
      <c r="AY379" s="20" t="s">
        <v>165</v>
      </c>
      <c r="BE379" s="106">
        <f t="shared" si="109"/>
        <v>0</v>
      </c>
      <c r="BF379" s="106">
        <f t="shared" si="110"/>
        <v>0</v>
      </c>
      <c r="BG379" s="106">
        <f t="shared" si="111"/>
        <v>0</v>
      </c>
      <c r="BH379" s="106">
        <f t="shared" si="112"/>
        <v>0</v>
      </c>
      <c r="BI379" s="106">
        <f t="shared" si="113"/>
        <v>0</v>
      </c>
      <c r="BJ379" s="20" t="s">
        <v>80</v>
      </c>
      <c r="BK379" s="106">
        <f t="shared" si="114"/>
        <v>0</v>
      </c>
      <c r="BL379" s="20" t="s">
        <v>171</v>
      </c>
      <c r="BM379" s="20" t="s">
        <v>953</v>
      </c>
    </row>
    <row r="380" spans="2:65" s="1" customFormat="1" ht="25.5" customHeight="1">
      <c r="B380" s="132"/>
      <c r="C380" s="161" t="s">
        <v>954</v>
      </c>
      <c r="D380" s="161" t="s">
        <v>167</v>
      </c>
      <c r="E380" s="162" t="s">
        <v>955</v>
      </c>
      <c r="F380" s="262" t="s">
        <v>956</v>
      </c>
      <c r="G380" s="262"/>
      <c r="H380" s="262"/>
      <c r="I380" s="262"/>
      <c r="J380" s="163" t="s">
        <v>221</v>
      </c>
      <c r="K380" s="164">
        <v>0.38300000000000001</v>
      </c>
      <c r="L380" s="263">
        <v>0</v>
      </c>
      <c r="M380" s="263"/>
      <c r="N380" s="264">
        <f t="shared" si="105"/>
        <v>0</v>
      </c>
      <c r="O380" s="264"/>
      <c r="P380" s="264"/>
      <c r="Q380" s="264"/>
      <c r="R380" s="135"/>
      <c r="T380" s="165" t="s">
        <v>5</v>
      </c>
      <c r="U380" s="44" t="s">
        <v>40</v>
      </c>
      <c r="V380" s="36"/>
      <c r="W380" s="166">
        <f t="shared" si="106"/>
        <v>0</v>
      </c>
      <c r="X380" s="166">
        <v>0</v>
      </c>
      <c r="Y380" s="166">
        <f t="shared" si="107"/>
        <v>0</v>
      </c>
      <c r="Z380" s="166">
        <v>0</v>
      </c>
      <c r="AA380" s="167">
        <f t="shared" si="108"/>
        <v>0</v>
      </c>
      <c r="AR380" s="20" t="s">
        <v>222</v>
      </c>
      <c r="AT380" s="20" t="s">
        <v>167</v>
      </c>
      <c r="AU380" s="20" t="s">
        <v>80</v>
      </c>
      <c r="AY380" s="20" t="s">
        <v>165</v>
      </c>
      <c r="BE380" s="106">
        <f t="shared" si="109"/>
        <v>0</v>
      </c>
      <c r="BF380" s="106">
        <f t="shared" si="110"/>
        <v>0</v>
      </c>
      <c r="BG380" s="106">
        <f t="shared" si="111"/>
        <v>0</v>
      </c>
      <c r="BH380" s="106">
        <f t="shared" si="112"/>
        <v>0</v>
      </c>
      <c r="BI380" s="106">
        <f t="shared" si="113"/>
        <v>0</v>
      </c>
      <c r="BJ380" s="20" t="s">
        <v>80</v>
      </c>
      <c r="BK380" s="106">
        <f t="shared" si="114"/>
        <v>0</v>
      </c>
      <c r="BL380" s="20" t="s">
        <v>222</v>
      </c>
      <c r="BM380" s="20" t="s">
        <v>957</v>
      </c>
    </row>
    <row r="381" spans="2:65" s="1" customFormat="1" ht="25.5" customHeight="1">
      <c r="B381" s="132"/>
      <c r="C381" s="161" t="s">
        <v>958</v>
      </c>
      <c r="D381" s="161" t="s">
        <v>167</v>
      </c>
      <c r="E381" s="162" t="s">
        <v>959</v>
      </c>
      <c r="F381" s="262" t="s">
        <v>960</v>
      </c>
      <c r="G381" s="262"/>
      <c r="H381" s="262"/>
      <c r="I381" s="262"/>
      <c r="J381" s="163" t="s">
        <v>779</v>
      </c>
      <c r="K381" s="188">
        <v>0</v>
      </c>
      <c r="L381" s="263">
        <v>0</v>
      </c>
      <c r="M381" s="263"/>
      <c r="N381" s="264">
        <f t="shared" si="105"/>
        <v>0</v>
      </c>
      <c r="O381" s="264"/>
      <c r="P381" s="264"/>
      <c r="Q381" s="264"/>
      <c r="R381" s="135"/>
      <c r="T381" s="165" t="s">
        <v>5</v>
      </c>
      <c r="U381" s="44" t="s">
        <v>40</v>
      </c>
      <c r="V381" s="36"/>
      <c r="W381" s="166">
        <f t="shared" si="106"/>
        <v>0</v>
      </c>
      <c r="X381" s="166">
        <v>0</v>
      </c>
      <c r="Y381" s="166">
        <f t="shared" si="107"/>
        <v>0</v>
      </c>
      <c r="Z381" s="166">
        <v>0</v>
      </c>
      <c r="AA381" s="167">
        <f t="shared" si="108"/>
        <v>0</v>
      </c>
      <c r="AR381" s="20" t="s">
        <v>171</v>
      </c>
      <c r="AT381" s="20" t="s">
        <v>167</v>
      </c>
      <c r="AU381" s="20" t="s">
        <v>80</v>
      </c>
      <c r="AY381" s="20" t="s">
        <v>165</v>
      </c>
      <c r="BE381" s="106">
        <f t="shared" si="109"/>
        <v>0</v>
      </c>
      <c r="BF381" s="106">
        <f t="shared" si="110"/>
        <v>0</v>
      </c>
      <c r="BG381" s="106">
        <f t="shared" si="111"/>
        <v>0</v>
      </c>
      <c r="BH381" s="106">
        <f t="shared" si="112"/>
        <v>0</v>
      </c>
      <c r="BI381" s="106">
        <f t="shared" si="113"/>
        <v>0</v>
      </c>
      <c r="BJ381" s="20" t="s">
        <v>80</v>
      </c>
      <c r="BK381" s="106">
        <f t="shared" si="114"/>
        <v>0</v>
      </c>
      <c r="BL381" s="20" t="s">
        <v>171</v>
      </c>
      <c r="BM381" s="20" t="s">
        <v>961</v>
      </c>
    </row>
    <row r="382" spans="2:65" s="9" customFormat="1" ht="29.85" customHeight="1">
      <c r="B382" s="150"/>
      <c r="C382" s="151"/>
      <c r="D382" s="160" t="s">
        <v>122</v>
      </c>
      <c r="E382" s="160"/>
      <c r="F382" s="160"/>
      <c r="G382" s="160"/>
      <c r="H382" s="160"/>
      <c r="I382" s="160"/>
      <c r="J382" s="160"/>
      <c r="K382" s="160"/>
      <c r="L382" s="160"/>
      <c r="M382" s="160"/>
      <c r="N382" s="276">
        <f>BK382</f>
        <v>0</v>
      </c>
      <c r="O382" s="277"/>
      <c r="P382" s="277"/>
      <c r="Q382" s="277"/>
      <c r="R382" s="153"/>
      <c r="T382" s="154"/>
      <c r="U382" s="151"/>
      <c r="V382" s="151"/>
      <c r="W382" s="155">
        <f>SUM(W383:W398)</f>
        <v>0</v>
      </c>
      <c r="X382" s="151"/>
      <c r="Y382" s="155">
        <f>SUM(Y383:Y398)</f>
        <v>0</v>
      </c>
      <c r="Z382" s="151"/>
      <c r="AA382" s="156">
        <f>SUM(AA383:AA398)</f>
        <v>0</v>
      </c>
      <c r="AR382" s="157" t="s">
        <v>80</v>
      </c>
      <c r="AT382" s="158" t="s">
        <v>72</v>
      </c>
      <c r="AU382" s="158" t="s">
        <v>78</v>
      </c>
      <c r="AY382" s="157" t="s">
        <v>165</v>
      </c>
      <c r="BK382" s="159">
        <f>SUM(BK383:BK398)</f>
        <v>0</v>
      </c>
    </row>
    <row r="383" spans="2:65" s="1" customFormat="1" ht="25.5" customHeight="1">
      <c r="B383" s="132"/>
      <c r="C383" s="161" t="s">
        <v>962</v>
      </c>
      <c r="D383" s="161" t="s">
        <v>167</v>
      </c>
      <c r="E383" s="162" t="s">
        <v>963</v>
      </c>
      <c r="F383" s="262" t="s">
        <v>964</v>
      </c>
      <c r="G383" s="262"/>
      <c r="H383" s="262"/>
      <c r="I383" s="262"/>
      <c r="J383" s="163" t="s">
        <v>487</v>
      </c>
      <c r="K383" s="164">
        <v>8</v>
      </c>
      <c r="L383" s="263">
        <v>0</v>
      </c>
      <c r="M383" s="263"/>
      <c r="N383" s="264">
        <f t="shared" ref="N383:N398" si="115">ROUND(L383*K383,2)</f>
        <v>0</v>
      </c>
      <c r="O383" s="264"/>
      <c r="P383" s="264"/>
      <c r="Q383" s="264"/>
      <c r="R383" s="135"/>
      <c r="T383" s="165" t="s">
        <v>5</v>
      </c>
      <c r="U383" s="44" t="s">
        <v>40</v>
      </c>
      <c r="V383" s="36"/>
      <c r="W383" s="166">
        <f t="shared" ref="W383:W398" si="116">V383*K383</f>
        <v>0</v>
      </c>
      <c r="X383" s="166">
        <v>0</v>
      </c>
      <c r="Y383" s="166">
        <f t="shared" ref="Y383:Y398" si="117">X383*K383</f>
        <v>0</v>
      </c>
      <c r="Z383" s="166">
        <v>0</v>
      </c>
      <c r="AA383" s="167">
        <f t="shared" ref="AA383:AA398" si="118">Z383*K383</f>
        <v>0</v>
      </c>
      <c r="AR383" s="20" t="s">
        <v>171</v>
      </c>
      <c r="AT383" s="20" t="s">
        <v>167</v>
      </c>
      <c r="AU383" s="20" t="s">
        <v>80</v>
      </c>
      <c r="AY383" s="20" t="s">
        <v>165</v>
      </c>
      <c r="BE383" s="106">
        <f t="shared" ref="BE383:BE398" si="119">IF(U383="základná",N383,0)</f>
        <v>0</v>
      </c>
      <c r="BF383" s="106">
        <f t="shared" ref="BF383:BF398" si="120">IF(U383="znížená",N383,0)</f>
        <v>0</v>
      </c>
      <c r="BG383" s="106">
        <f t="shared" ref="BG383:BG398" si="121">IF(U383="zákl. prenesená",N383,0)</f>
        <v>0</v>
      </c>
      <c r="BH383" s="106">
        <f t="shared" ref="BH383:BH398" si="122">IF(U383="zníž. prenesená",N383,0)</f>
        <v>0</v>
      </c>
      <c r="BI383" s="106">
        <f t="shared" ref="BI383:BI398" si="123">IF(U383="nulová",N383,0)</f>
        <v>0</v>
      </c>
      <c r="BJ383" s="20" t="s">
        <v>80</v>
      </c>
      <c r="BK383" s="106">
        <f t="shared" ref="BK383:BK398" si="124">ROUND(L383*K383,2)</f>
        <v>0</v>
      </c>
      <c r="BL383" s="20" t="s">
        <v>171</v>
      </c>
      <c r="BM383" s="20" t="s">
        <v>965</v>
      </c>
    </row>
    <row r="384" spans="2:65" s="1" customFormat="1" ht="25.5" customHeight="1">
      <c r="B384" s="132"/>
      <c r="C384" s="161" t="s">
        <v>966</v>
      </c>
      <c r="D384" s="161" t="s">
        <v>167</v>
      </c>
      <c r="E384" s="162" t="s">
        <v>967</v>
      </c>
      <c r="F384" s="262" t="s">
        <v>968</v>
      </c>
      <c r="G384" s="262"/>
      <c r="H384" s="262"/>
      <c r="I384" s="262"/>
      <c r="J384" s="163" t="s">
        <v>487</v>
      </c>
      <c r="K384" s="164">
        <v>24</v>
      </c>
      <c r="L384" s="263">
        <v>0</v>
      </c>
      <c r="M384" s="263"/>
      <c r="N384" s="264">
        <f t="shared" si="115"/>
        <v>0</v>
      </c>
      <c r="O384" s="264"/>
      <c r="P384" s="264"/>
      <c r="Q384" s="264"/>
      <c r="R384" s="135"/>
      <c r="T384" s="165" t="s">
        <v>5</v>
      </c>
      <c r="U384" s="44" t="s">
        <v>40</v>
      </c>
      <c r="V384" s="36"/>
      <c r="W384" s="166">
        <f t="shared" si="116"/>
        <v>0</v>
      </c>
      <c r="X384" s="166">
        <v>0</v>
      </c>
      <c r="Y384" s="166">
        <f t="shared" si="117"/>
        <v>0</v>
      </c>
      <c r="Z384" s="166">
        <v>0</v>
      </c>
      <c r="AA384" s="167">
        <f t="shared" si="118"/>
        <v>0</v>
      </c>
      <c r="AR384" s="20" t="s">
        <v>171</v>
      </c>
      <c r="AT384" s="20" t="s">
        <v>167</v>
      </c>
      <c r="AU384" s="20" t="s">
        <v>80</v>
      </c>
      <c r="AY384" s="20" t="s">
        <v>165</v>
      </c>
      <c r="BE384" s="106">
        <f t="shared" si="119"/>
        <v>0</v>
      </c>
      <c r="BF384" s="106">
        <f t="shared" si="120"/>
        <v>0</v>
      </c>
      <c r="BG384" s="106">
        <f t="shared" si="121"/>
        <v>0</v>
      </c>
      <c r="BH384" s="106">
        <f t="shared" si="122"/>
        <v>0</v>
      </c>
      <c r="BI384" s="106">
        <f t="shared" si="123"/>
        <v>0</v>
      </c>
      <c r="BJ384" s="20" t="s">
        <v>80</v>
      </c>
      <c r="BK384" s="106">
        <f t="shared" si="124"/>
        <v>0</v>
      </c>
      <c r="BL384" s="20" t="s">
        <v>171</v>
      </c>
      <c r="BM384" s="20" t="s">
        <v>969</v>
      </c>
    </row>
    <row r="385" spans="2:65" s="1" customFormat="1" ht="25.5" customHeight="1">
      <c r="B385" s="132"/>
      <c r="C385" s="161" t="s">
        <v>970</v>
      </c>
      <c r="D385" s="161" t="s">
        <v>167</v>
      </c>
      <c r="E385" s="162" t="s">
        <v>971</v>
      </c>
      <c r="F385" s="262" t="s">
        <v>972</v>
      </c>
      <c r="G385" s="262"/>
      <c r="H385" s="262"/>
      <c r="I385" s="262"/>
      <c r="J385" s="163" t="s">
        <v>487</v>
      </c>
      <c r="K385" s="164">
        <v>32</v>
      </c>
      <c r="L385" s="263">
        <v>0</v>
      </c>
      <c r="M385" s="263"/>
      <c r="N385" s="264">
        <f t="shared" si="115"/>
        <v>0</v>
      </c>
      <c r="O385" s="264"/>
      <c r="P385" s="264"/>
      <c r="Q385" s="264"/>
      <c r="R385" s="135"/>
      <c r="T385" s="165" t="s">
        <v>5</v>
      </c>
      <c r="U385" s="44" t="s">
        <v>40</v>
      </c>
      <c r="V385" s="36"/>
      <c r="W385" s="166">
        <f t="shared" si="116"/>
        <v>0</v>
      </c>
      <c r="X385" s="166">
        <v>0</v>
      </c>
      <c r="Y385" s="166">
        <f t="shared" si="117"/>
        <v>0</v>
      </c>
      <c r="Z385" s="166">
        <v>0</v>
      </c>
      <c r="AA385" s="167">
        <f t="shared" si="118"/>
        <v>0</v>
      </c>
      <c r="AR385" s="20" t="s">
        <v>171</v>
      </c>
      <c r="AT385" s="20" t="s">
        <v>167</v>
      </c>
      <c r="AU385" s="20" t="s">
        <v>80</v>
      </c>
      <c r="AY385" s="20" t="s">
        <v>165</v>
      </c>
      <c r="BE385" s="106">
        <f t="shared" si="119"/>
        <v>0</v>
      </c>
      <c r="BF385" s="106">
        <f t="shared" si="120"/>
        <v>0</v>
      </c>
      <c r="BG385" s="106">
        <f t="shared" si="121"/>
        <v>0</v>
      </c>
      <c r="BH385" s="106">
        <f t="shared" si="122"/>
        <v>0</v>
      </c>
      <c r="BI385" s="106">
        <f t="shared" si="123"/>
        <v>0</v>
      </c>
      <c r="BJ385" s="20" t="s">
        <v>80</v>
      </c>
      <c r="BK385" s="106">
        <f t="shared" si="124"/>
        <v>0</v>
      </c>
      <c r="BL385" s="20" t="s">
        <v>171</v>
      </c>
      <c r="BM385" s="20" t="s">
        <v>973</v>
      </c>
    </row>
    <row r="386" spans="2:65" s="1" customFormat="1" ht="25.5" customHeight="1">
      <c r="B386" s="132"/>
      <c r="C386" s="161" t="s">
        <v>974</v>
      </c>
      <c r="D386" s="161" t="s">
        <v>167</v>
      </c>
      <c r="E386" s="162" t="s">
        <v>975</v>
      </c>
      <c r="F386" s="262" t="s">
        <v>976</v>
      </c>
      <c r="G386" s="262"/>
      <c r="H386" s="262"/>
      <c r="I386" s="262"/>
      <c r="J386" s="163" t="s">
        <v>487</v>
      </c>
      <c r="K386" s="164">
        <v>4</v>
      </c>
      <c r="L386" s="263">
        <v>0</v>
      </c>
      <c r="M386" s="263"/>
      <c r="N386" s="264">
        <f t="shared" si="115"/>
        <v>0</v>
      </c>
      <c r="O386" s="264"/>
      <c r="P386" s="264"/>
      <c r="Q386" s="264"/>
      <c r="R386" s="135"/>
      <c r="T386" s="165" t="s">
        <v>5</v>
      </c>
      <c r="U386" s="44" t="s">
        <v>40</v>
      </c>
      <c r="V386" s="36"/>
      <c r="W386" s="166">
        <f t="shared" si="116"/>
        <v>0</v>
      </c>
      <c r="X386" s="166">
        <v>0</v>
      </c>
      <c r="Y386" s="166">
        <f t="shared" si="117"/>
        <v>0</v>
      </c>
      <c r="Z386" s="166">
        <v>0</v>
      </c>
      <c r="AA386" s="167">
        <f t="shared" si="118"/>
        <v>0</v>
      </c>
      <c r="AR386" s="20" t="s">
        <v>171</v>
      </c>
      <c r="AT386" s="20" t="s">
        <v>167</v>
      </c>
      <c r="AU386" s="20" t="s">
        <v>80</v>
      </c>
      <c r="AY386" s="20" t="s">
        <v>165</v>
      </c>
      <c r="BE386" s="106">
        <f t="shared" si="119"/>
        <v>0</v>
      </c>
      <c r="BF386" s="106">
        <f t="shared" si="120"/>
        <v>0</v>
      </c>
      <c r="BG386" s="106">
        <f t="shared" si="121"/>
        <v>0</v>
      </c>
      <c r="BH386" s="106">
        <f t="shared" si="122"/>
        <v>0</v>
      </c>
      <c r="BI386" s="106">
        <f t="shared" si="123"/>
        <v>0</v>
      </c>
      <c r="BJ386" s="20" t="s">
        <v>80</v>
      </c>
      <c r="BK386" s="106">
        <f t="shared" si="124"/>
        <v>0</v>
      </c>
      <c r="BL386" s="20" t="s">
        <v>171</v>
      </c>
      <c r="BM386" s="20" t="s">
        <v>977</v>
      </c>
    </row>
    <row r="387" spans="2:65" s="1" customFormat="1" ht="25.5" customHeight="1">
      <c r="B387" s="132"/>
      <c r="C387" s="161" t="s">
        <v>978</v>
      </c>
      <c r="D387" s="161" t="s">
        <v>167</v>
      </c>
      <c r="E387" s="162" t="s">
        <v>979</v>
      </c>
      <c r="F387" s="262" t="s">
        <v>980</v>
      </c>
      <c r="G387" s="262"/>
      <c r="H387" s="262"/>
      <c r="I387" s="262"/>
      <c r="J387" s="163" t="s">
        <v>487</v>
      </c>
      <c r="K387" s="164">
        <v>10</v>
      </c>
      <c r="L387" s="263">
        <v>0</v>
      </c>
      <c r="M387" s="263"/>
      <c r="N387" s="264">
        <f t="shared" si="115"/>
        <v>0</v>
      </c>
      <c r="O387" s="264"/>
      <c r="P387" s="264"/>
      <c r="Q387" s="264"/>
      <c r="R387" s="135"/>
      <c r="T387" s="165" t="s">
        <v>5</v>
      </c>
      <c r="U387" s="44" t="s">
        <v>40</v>
      </c>
      <c r="V387" s="36"/>
      <c r="W387" s="166">
        <f t="shared" si="116"/>
        <v>0</v>
      </c>
      <c r="X387" s="166">
        <v>0</v>
      </c>
      <c r="Y387" s="166">
        <f t="shared" si="117"/>
        <v>0</v>
      </c>
      <c r="Z387" s="166">
        <v>0</v>
      </c>
      <c r="AA387" s="167">
        <f t="shared" si="118"/>
        <v>0</v>
      </c>
      <c r="AR387" s="20" t="s">
        <v>171</v>
      </c>
      <c r="AT387" s="20" t="s">
        <v>167</v>
      </c>
      <c r="AU387" s="20" t="s">
        <v>80</v>
      </c>
      <c r="AY387" s="20" t="s">
        <v>165</v>
      </c>
      <c r="BE387" s="106">
        <f t="shared" si="119"/>
        <v>0</v>
      </c>
      <c r="BF387" s="106">
        <f t="shared" si="120"/>
        <v>0</v>
      </c>
      <c r="BG387" s="106">
        <f t="shared" si="121"/>
        <v>0</v>
      </c>
      <c r="BH387" s="106">
        <f t="shared" si="122"/>
        <v>0</v>
      </c>
      <c r="BI387" s="106">
        <f t="shared" si="123"/>
        <v>0</v>
      </c>
      <c r="BJ387" s="20" t="s">
        <v>80</v>
      </c>
      <c r="BK387" s="106">
        <f t="shared" si="124"/>
        <v>0</v>
      </c>
      <c r="BL387" s="20" t="s">
        <v>171</v>
      </c>
      <c r="BM387" s="20" t="s">
        <v>981</v>
      </c>
    </row>
    <row r="388" spans="2:65" s="1" customFormat="1" ht="16.5" customHeight="1">
      <c r="B388" s="132"/>
      <c r="C388" s="184" t="s">
        <v>982</v>
      </c>
      <c r="D388" s="184" t="s">
        <v>235</v>
      </c>
      <c r="E388" s="185" t="s">
        <v>983</v>
      </c>
      <c r="F388" s="271" t="s">
        <v>984</v>
      </c>
      <c r="G388" s="271"/>
      <c r="H388" s="271"/>
      <c r="I388" s="271"/>
      <c r="J388" s="186" t="s">
        <v>304</v>
      </c>
      <c r="K388" s="187">
        <v>1</v>
      </c>
      <c r="L388" s="272">
        <v>0</v>
      </c>
      <c r="M388" s="272"/>
      <c r="N388" s="273">
        <f t="shared" si="115"/>
        <v>0</v>
      </c>
      <c r="O388" s="264"/>
      <c r="P388" s="264"/>
      <c r="Q388" s="264"/>
      <c r="R388" s="135"/>
      <c r="T388" s="165" t="s">
        <v>5</v>
      </c>
      <c r="U388" s="44" t="s">
        <v>40</v>
      </c>
      <c r="V388" s="36"/>
      <c r="W388" s="166">
        <f t="shared" si="116"/>
        <v>0</v>
      </c>
      <c r="X388" s="166">
        <v>0</v>
      </c>
      <c r="Y388" s="166">
        <f t="shared" si="117"/>
        <v>0</v>
      </c>
      <c r="Z388" s="166">
        <v>0</v>
      </c>
      <c r="AA388" s="167">
        <f t="shared" si="118"/>
        <v>0</v>
      </c>
      <c r="AR388" s="20" t="s">
        <v>191</v>
      </c>
      <c r="AT388" s="20" t="s">
        <v>235</v>
      </c>
      <c r="AU388" s="20" t="s">
        <v>80</v>
      </c>
      <c r="AY388" s="20" t="s">
        <v>165</v>
      </c>
      <c r="BE388" s="106">
        <f t="shared" si="119"/>
        <v>0</v>
      </c>
      <c r="BF388" s="106">
        <f t="shared" si="120"/>
        <v>0</v>
      </c>
      <c r="BG388" s="106">
        <f t="shared" si="121"/>
        <v>0</v>
      </c>
      <c r="BH388" s="106">
        <f t="shared" si="122"/>
        <v>0</v>
      </c>
      <c r="BI388" s="106">
        <f t="shared" si="123"/>
        <v>0</v>
      </c>
      <c r="BJ388" s="20" t="s">
        <v>80</v>
      </c>
      <c r="BK388" s="106">
        <f t="shared" si="124"/>
        <v>0</v>
      </c>
      <c r="BL388" s="20" t="s">
        <v>171</v>
      </c>
      <c r="BM388" s="20" t="s">
        <v>985</v>
      </c>
    </row>
    <row r="389" spans="2:65" s="1" customFormat="1" ht="16.5" customHeight="1">
      <c r="B389" s="132"/>
      <c r="C389" s="184" t="s">
        <v>986</v>
      </c>
      <c r="D389" s="184" t="s">
        <v>235</v>
      </c>
      <c r="E389" s="185" t="s">
        <v>987</v>
      </c>
      <c r="F389" s="271" t="s">
        <v>988</v>
      </c>
      <c r="G389" s="271"/>
      <c r="H389" s="271"/>
      <c r="I389" s="271"/>
      <c r="J389" s="186" t="s">
        <v>304</v>
      </c>
      <c r="K389" s="187">
        <v>3</v>
      </c>
      <c r="L389" s="272">
        <v>0</v>
      </c>
      <c r="M389" s="272"/>
      <c r="N389" s="273">
        <f t="shared" si="115"/>
        <v>0</v>
      </c>
      <c r="O389" s="264"/>
      <c r="P389" s="264"/>
      <c r="Q389" s="264"/>
      <c r="R389" s="135"/>
      <c r="T389" s="165" t="s">
        <v>5</v>
      </c>
      <c r="U389" s="44" t="s">
        <v>40</v>
      </c>
      <c r="V389" s="36"/>
      <c r="W389" s="166">
        <f t="shared" si="116"/>
        <v>0</v>
      </c>
      <c r="X389" s="166">
        <v>0</v>
      </c>
      <c r="Y389" s="166">
        <f t="shared" si="117"/>
        <v>0</v>
      </c>
      <c r="Z389" s="166">
        <v>0</v>
      </c>
      <c r="AA389" s="167">
        <f t="shared" si="118"/>
        <v>0</v>
      </c>
      <c r="AR389" s="20" t="s">
        <v>191</v>
      </c>
      <c r="AT389" s="20" t="s">
        <v>235</v>
      </c>
      <c r="AU389" s="20" t="s">
        <v>80</v>
      </c>
      <c r="AY389" s="20" t="s">
        <v>165</v>
      </c>
      <c r="BE389" s="106">
        <f t="shared" si="119"/>
        <v>0</v>
      </c>
      <c r="BF389" s="106">
        <f t="shared" si="120"/>
        <v>0</v>
      </c>
      <c r="BG389" s="106">
        <f t="shared" si="121"/>
        <v>0</v>
      </c>
      <c r="BH389" s="106">
        <f t="shared" si="122"/>
        <v>0</v>
      </c>
      <c r="BI389" s="106">
        <f t="shared" si="123"/>
        <v>0</v>
      </c>
      <c r="BJ389" s="20" t="s">
        <v>80</v>
      </c>
      <c r="BK389" s="106">
        <f t="shared" si="124"/>
        <v>0</v>
      </c>
      <c r="BL389" s="20" t="s">
        <v>171</v>
      </c>
      <c r="BM389" s="20" t="s">
        <v>989</v>
      </c>
    </row>
    <row r="390" spans="2:65" s="1" customFormat="1" ht="38.25" customHeight="1">
      <c r="B390" s="132"/>
      <c r="C390" s="161" t="s">
        <v>990</v>
      </c>
      <c r="D390" s="161" t="s">
        <v>167</v>
      </c>
      <c r="E390" s="162" t="s">
        <v>991</v>
      </c>
      <c r="F390" s="262" t="s">
        <v>992</v>
      </c>
      <c r="G390" s="262"/>
      <c r="H390" s="262"/>
      <c r="I390" s="262"/>
      <c r="J390" s="163" t="s">
        <v>304</v>
      </c>
      <c r="K390" s="164">
        <v>13</v>
      </c>
      <c r="L390" s="263">
        <v>0</v>
      </c>
      <c r="M390" s="263"/>
      <c r="N390" s="264">
        <f t="shared" si="115"/>
        <v>0</v>
      </c>
      <c r="O390" s="264"/>
      <c r="P390" s="264"/>
      <c r="Q390" s="264"/>
      <c r="R390" s="135"/>
      <c r="T390" s="165" t="s">
        <v>5</v>
      </c>
      <c r="U390" s="44" t="s">
        <v>40</v>
      </c>
      <c r="V390" s="36"/>
      <c r="W390" s="166">
        <f t="shared" si="116"/>
        <v>0</v>
      </c>
      <c r="X390" s="166">
        <v>0</v>
      </c>
      <c r="Y390" s="166">
        <f t="shared" si="117"/>
        <v>0</v>
      </c>
      <c r="Z390" s="166">
        <v>0</v>
      </c>
      <c r="AA390" s="167">
        <f t="shared" si="118"/>
        <v>0</v>
      </c>
      <c r="AR390" s="20" t="s">
        <v>171</v>
      </c>
      <c r="AT390" s="20" t="s">
        <v>167</v>
      </c>
      <c r="AU390" s="20" t="s">
        <v>80</v>
      </c>
      <c r="AY390" s="20" t="s">
        <v>165</v>
      </c>
      <c r="BE390" s="106">
        <f t="shared" si="119"/>
        <v>0</v>
      </c>
      <c r="BF390" s="106">
        <f t="shared" si="120"/>
        <v>0</v>
      </c>
      <c r="BG390" s="106">
        <f t="shared" si="121"/>
        <v>0</v>
      </c>
      <c r="BH390" s="106">
        <f t="shared" si="122"/>
        <v>0</v>
      </c>
      <c r="BI390" s="106">
        <f t="shared" si="123"/>
        <v>0</v>
      </c>
      <c r="BJ390" s="20" t="s">
        <v>80</v>
      </c>
      <c r="BK390" s="106">
        <f t="shared" si="124"/>
        <v>0</v>
      </c>
      <c r="BL390" s="20" t="s">
        <v>171</v>
      </c>
      <c r="BM390" s="20" t="s">
        <v>993</v>
      </c>
    </row>
    <row r="391" spans="2:65" s="1" customFormat="1" ht="38.25" customHeight="1">
      <c r="B391" s="132"/>
      <c r="C391" s="161" t="s">
        <v>994</v>
      </c>
      <c r="D391" s="161" t="s">
        <v>167</v>
      </c>
      <c r="E391" s="162" t="s">
        <v>995</v>
      </c>
      <c r="F391" s="262" t="s">
        <v>996</v>
      </c>
      <c r="G391" s="262"/>
      <c r="H391" s="262"/>
      <c r="I391" s="262"/>
      <c r="J391" s="163" t="s">
        <v>304</v>
      </c>
      <c r="K391" s="164">
        <v>3</v>
      </c>
      <c r="L391" s="263">
        <v>0</v>
      </c>
      <c r="M391" s="263"/>
      <c r="N391" s="264">
        <f t="shared" si="115"/>
        <v>0</v>
      </c>
      <c r="O391" s="264"/>
      <c r="P391" s="264"/>
      <c r="Q391" s="264"/>
      <c r="R391" s="135"/>
      <c r="T391" s="165" t="s">
        <v>5</v>
      </c>
      <c r="U391" s="44" t="s">
        <v>40</v>
      </c>
      <c r="V391" s="36"/>
      <c r="W391" s="166">
        <f t="shared" si="116"/>
        <v>0</v>
      </c>
      <c r="X391" s="166">
        <v>0</v>
      </c>
      <c r="Y391" s="166">
        <f t="shared" si="117"/>
        <v>0</v>
      </c>
      <c r="Z391" s="166">
        <v>0</v>
      </c>
      <c r="AA391" s="167">
        <f t="shared" si="118"/>
        <v>0</v>
      </c>
      <c r="AR391" s="20" t="s">
        <v>171</v>
      </c>
      <c r="AT391" s="20" t="s">
        <v>167</v>
      </c>
      <c r="AU391" s="20" t="s">
        <v>80</v>
      </c>
      <c r="AY391" s="20" t="s">
        <v>165</v>
      </c>
      <c r="BE391" s="106">
        <f t="shared" si="119"/>
        <v>0</v>
      </c>
      <c r="BF391" s="106">
        <f t="shared" si="120"/>
        <v>0</v>
      </c>
      <c r="BG391" s="106">
        <f t="shared" si="121"/>
        <v>0</v>
      </c>
      <c r="BH391" s="106">
        <f t="shared" si="122"/>
        <v>0</v>
      </c>
      <c r="BI391" s="106">
        <f t="shared" si="123"/>
        <v>0</v>
      </c>
      <c r="BJ391" s="20" t="s">
        <v>80</v>
      </c>
      <c r="BK391" s="106">
        <f t="shared" si="124"/>
        <v>0</v>
      </c>
      <c r="BL391" s="20" t="s">
        <v>171</v>
      </c>
      <c r="BM391" s="20" t="s">
        <v>997</v>
      </c>
    </row>
    <row r="392" spans="2:65" s="1" customFormat="1" ht="38.25" customHeight="1">
      <c r="B392" s="132"/>
      <c r="C392" s="161" t="s">
        <v>998</v>
      </c>
      <c r="D392" s="161" t="s">
        <v>167</v>
      </c>
      <c r="E392" s="162" t="s">
        <v>999</v>
      </c>
      <c r="F392" s="262" t="s">
        <v>1000</v>
      </c>
      <c r="G392" s="262"/>
      <c r="H392" s="262"/>
      <c r="I392" s="262"/>
      <c r="J392" s="163" t="s">
        <v>304</v>
      </c>
      <c r="K392" s="164">
        <v>11</v>
      </c>
      <c r="L392" s="263">
        <v>0</v>
      </c>
      <c r="M392" s="263"/>
      <c r="N392" s="264">
        <f t="shared" si="115"/>
        <v>0</v>
      </c>
      <c r="O392" s="264"/>
      <c r="P392" s="264"/>
      <c r="Q392" s="264"/>
      <c r="R392" s="135"/>
      <c r="T392" s="165" t="s">
        <v>5</v>
      </c>
      <c r="U392" s="44" t="s">
        <v>40</v>
      </c>
      <c r="V392" s="36"/>
      <c r="W392" s="166">
        <f t="shared" si="116"/>
        <v>0</v>
      </c>
      <c r="X392" s="166">
        <v>0</v>
      </c>
      <c r="Y392" s="166">
        <f t="shared" si="117"/>
        <v>0</v>
      </c>
      <c r="Z392" s="166">
        <v>0</v>
      </c>
      <c r="AA392" s="167">
        <f t="shared" si="118"/>
        <v>0</v>
      </c>
      <c r="AR392" s="20" t="s">
        <v>171</v>
      </c>
      <c r="AT392" s="20" t="s">
        <v>167</v>
      </c>
      <c r="AU392" s="20" t="s">
        <v>80</v>
      </c>
      <c r="AY392" s="20" t="s">
        <v>165</v>
      </c>
      <c r="BE392" s="106">
        <f t="shared" si="119"/>
        <v>0</v>
      </c>
      <c r="BF392" s="106">
        <f t="shared" si="120"/>
        <v>0</v>
      </c>
      <c r="BG392" s="106">
        <f t="shared" si="121"/>
        <v>0</v>
      </c>
      <c r="BH392" s="106">
        <f t="shared" si="122"/>
        <v>0</v>
      </c>
      <c r="BI392" s="106">
        <f t="shared" si="123"/>
        <v>0</v>
      </c>
      <c r="BJ392" s="20" t="s">
        <v>80</v>
      </c>
      <c r="BK392" s="106">
        <f t="shared" si="124"/>
        <v>0</v>
      </c>
      <c r="BL392" s="20" t="s">
        <v>171</v>
      </c>
      <c r="BM392" s="20" t="s">
        <v>1001</v>
      </c>
    </row>
    <row r="393" spans="2:65" s="1" customFormat="1" ht="16.5" customHeight="1">
      <c r="B393" s="132"/>
      <c r="C393" s="161" t="s">
        <v>1002</v>
      </c>
      <c r="D393" s="161" t="s">
        <v>167</v>
      </c>
      <c r="E393" s="162" t="s">
        <v>1003</v>
      </c>
      <c r="F393" s="262" t="s">
        <v>1004</v>
      </c>
      <c r="G393" s="262"/>
      <c r="H393" s="262"/>
      <c r="I393" s="262"/>
      <c r="J393" s="163" t="s">
        <v>304</v>
      </c>
      <c r="K393" s="164">
        <v>9</v>
      </c>
      <c r="L393" s="263">
        <v>0</v>
      </c>
      <c r="M393" s="263"/>
      <c r="N393" s="264">
        <f t="shared" si="115"/>
        <v>0</v>
      </c>
      <c r="O393" s="264"/>
      <c r="P393" s="264"/>
      <c r="Q393" s="264"/>
      <c r="R393" s="135"/>
      <c r="T393" s="165" t="s">
        <v>5</v>
      </c>
      <c r="U393" s="44" t="s">
        <v>40</v>
      </c>
      <c r="V393" s="36"/>
      <c r="W393" s="166">
        <f t="shared" si="116"/>
        <v>0</v>
      </c>
      <c r="X393" s="166">
        <v>0</v>
      </c>
      <c r="Y393" s="166">
        <f t="shared" si="117"/>
        <v>0</v>
      </c>
      <c r="Z393" s="166">
        <v>0</v>
      </c>
      <c r="AA393" s="167">
        <f t="shared" si="118"/>
        <v>0</v>
      </c>
      <c r="AR393" s="20" t="s">
        <v>171</v>
      </c>
      <c r="AT393" s="20" t="s">
        <v>167</v>
      </c>
      <c r="AU393" s="20" t="s">
        <v>80</v>
      </c>
      <c r="AY393" s="20" t="s">
        <v>165</v>
      </c>
      <c r="BE393" s="106">
        <f t="shared" si="119"/>
        <v>0</v>
      </c>
      <c r="BF393" s="106">
        <f t="shared" si="120"/>
        <v>0</v>
      </c>
      <c r="BG393" s="106">
        <f t="shared" si="121"/>
        <v>0</v>
      </c>
      <c r="BH393" s="106">
        <f t="shared" si="122"/>
        <v>0</v>
      </c>
      <c r="BI393" s="106">
        <f t="shared" si="123"/>
        <v>0</v>
      </c>
      <c r="BJ393" s="20" t="s">
        <v>80</v>
      </c>
      <c r="BK393" s="106">
        <f t="shared" si="124"/>
        <v>0</v>
      </c>
      <c r="BL393" s="20" t="s">
        <v>171</v>
      </c>
      <c r="BM393" s="20" t="s">
        <v>1005</v>
      </c>
    </row>
    <row r="394" spans="2:65" s="1" customFormat="1" ht="16.5" customHeight="1">
      <c r="B394" s="132"/>
      <c r="C394" s="184" t="s">
        <v>1006</v>
      </c>
      <c r="D394" s="184" t="s">
        <v>235</v>
      </c>
      <c r="E394" s="185" t="s">
        <v>1007</v>
      </c>
      <c r="F394" s="271" t="s">
        <v>1008</v>
      </c>
      <c r="G394" s="271"/>
      <c r="H394" s="271"/>
      <c r="I394" s="271"/>
      <c r="J394" s="186" t="s">
        <v>304</v>
      </c>
      <c r="K394" s="187">
        <v>1</v>
      </c>
      <c r="L394" s="272">
        <v>0</v>
      </c>
      <c r="M394" s="272"/>
      <c r="N394" s="273">
        <f t="shared" si="115"/>
        <v>0</v>
      </c>
      <c r="O394" s="264"/>
      <c r="P394" s="264"/>
      <c r="Q394" s="264"/>
      <c r="R394" s="135"/>
      <c r="T394" s="165" t="s">
        <v>5</v>
      </c>
      <c r="U394" s="44" t="s">
        <v>40</v>
      </c>
      <c r="V394" s="36"/>
      <c r="W394" s="166">
        <f t="shared" si="116"/>
        <v>0</v>
      </c>
      <c r="X394" s="166">
        <v>0</v>
      </c>
      <c r="Y394" s="166">
        <f t="shared" si="117"/>
        <v>0</v>
      </c>
      <c r="Z394" s="166">
        <v>0</v>
      </c>
      <c r="AA394" s="167">
        <f t="shared" si="118"/>
        <v>0</v>
      </c>
      <c r="AR394" s="20" t="s">
        <v>191</v>
      </c>
      <c r="AT394" s="20" t="s">
        <v>235</v>
      </c>
      <c r="AU394" s="20" t="s">
        <v>80</v>
      </c>
      <c r="AY394" s="20" t="s">
        <v>165</v>
      </c>
      <c r="BE394" s="106">
        <f t="shared" si="119"/>
        <v>0</v>
      </c>
      <c r="BF394" s="106">
        <f t="shared" si="120"/>
        <v>0</v>
      </c>
      <c r="BG394" s="106">
        <f t="shared" si="121"/>
        <v>0</v>
      </c>
      <c r="BH394" s="106">
        <f t="shared" si="122"/>
        <v>0</v>
      </c>
      <c r="BI394" s="106">
        <f t="shared" si="123"/>
        <v>0</v>
      </c>
      <c r="BJ394" s="20" t="s">
        <v>80</v>
      </c>
      <c r="BK394" s="106">
        <f t="shared" si="124"/>
        <v>0</v>
      </c>
      <c r="BL394" s="20" t="s">
        <v>171</v>
      </c>
      <c r="BM394" s="20" t="s">
        <v>1009</v>
      </c>
    </row>
    <row r="395" spans="2:65" s="1" customFormat="1" ht="16.5" customHeight="1">
      <c r="B395" s="132"/>
      <c r="C395" s="184" t="s">
        <v>1010</v>
      </c>
      <c r="D395" s="184" t="s">
        <v>235</v>
      </c>
      <c r="E395" s="185" t="s">
        <v>1011</v>
      </c>
      <c r="F395" s="271" t="s">
        <v>1012</v>
      </c>
      <c r="G395" s="271"/>
      <c r="H395" s="271"/>
      <c r="I395" s="271"/>
      <c r="J395" s="186" t="s">
        <v>304</v>
      </c>
      <c r="K395" s="187">
        <v>3</v>
      </c>
      <c r="L395" s="272">
        <v>0</v>
      </c>
      <c r="M395" s="272"/>
      <c r="N395" s="273">
        <f t="shared" si="115"/>
        <v>0</v>
      </c>
      <c r="O395" s="264"/>
      <c r="P395" s="264"/>
      <c r="Q395" s="264"/>
      <c r="R395" s="135"/>
      <c r="T395" s="165" t="s">
        <v>5</v>
      </c>
      <c r="U395" s="44" t="s">
        <v>40</v>
      </c>
      <c r="V395" s="36"/>
      <c r="W395" s="166">
        <f t="shared" si="116"/>
        <v>0</v>
      </c>
      <c r="X395" s="166">
        <v>0</v>
      </c>
      <c r="Y395" s="166">
        <f t="shared" si="117"/>
        <v>0</v>
      </c>
      <c r="Z395" s="166">
        <v>0</v>
      </c>
      <c r="AA395" s="167">
        <f t="shared" si="118"/>
        <v>0</v>
      </c>
      <c r="AR395" s="20" t="s">
        <v>191</v>
      </c>
      <c r="AT395" s="20" t="s">
        <v>235</v>
      </c>
      <c r="AU395" s="20" t="s">
        <v>80</v>
      </c>
      <c r="AY395" s="20" t="s">
        <v>165</v>
      </c>
      <c r="BE395" s="106">
        <f t="shared" si="119"/>
        <v>0</v>
      </c>
      <c r="BF395" s="106">
        <f t="shared" si="120"/>
        <v>0</v>
      </c>
      <c r="BG395" s="106">
        <f t="shared" si="121"/>
        <v>0</v>
      </c>
      <c r="BH395" s="106">
        <f t="shared" si="122"/>
        <v>0</v>
      </c>
      <c r="BI395" s="106">
        <f t="shared" si="123"/>
        <v>0</v>
      </c>
      <c r="BJ395" s="20" t="s">
        <v>80</v>
      </c>
      <c r="BK395" s="106">
        <f t="shared" si="124"/>
        <v>0</v>
      </c>
      <c r="BL395" s="20" t="s">
        <v>171</v>
      </c>
      <c r="BM395" s="20" t="s">
        <v>1013</v>
      </c>
    </row>
    <row r="396" spans="2:65" s="1" customFormat="1" ht="38.25" customHeight="1">
      <c r="B396" s="132"/>
      <c r="C396" s="184" t="s">
        <v>1014</v>
      </c>
      <c r="D396" s="184" t="s">
        <v>235</v>
      </c>
      <c r="E396" s="185" t="s">
        <v>1015</v>
      </c>
      <c r="F396" s="271" t="s">
        <v>1016</v>
      </c>
      <c r="G396" s="271"/>
      <c r="H396" s="271"/>
      <c r="I396" s="271"/>
      <c r="J396" s="186" t="s">
        <v>304</v>
      </c>
      <c r="K396" s="187">
        <v>2</v>
      </c>
      <c r="L396" s="272">
        <v>0</v>
      </c>
      <c r="M396" s="272"/>
      <c r="N396" s="273">
        <f t="shared" si="115"/>
        <v>0</v>
      </c>
      <c r="O396" s="264"/>
      <c r="P396" s="264"/>
      <c r="Q396" s="264"/>
      <c r="R396" s="135"/>
      <c r="T396" s="165" t="s">
        <v>5</v>
      </c>
      <c r="U396" s="44" t="s">
        <v>40</v>
      </c>
      <c r="V396" s="36"/>
      <c r="W396" s="166">
        <f t="shared" si="116"/>
        <v>0</v>
      </c>
      <c r="X396" s="166">
        <v>0</v>
      </c>
      <c r="Y396" s="166">
        <f t="shared" si="117"/>
        <v>0</v>
      </c>
      <c r="Z396" s="166">
        <v>0</v>
      </c>
      <c r="AA396" s="167">
        <f t="shared" si="118"/>
        <v>0</v>
      </c>
      <c r="AR396" s="20" t="s">
        <v>191</v>
      </c>
      <c r="AT396" s="20" t="s">
        <v>235</v>
      </c>
      <c r="AU396" s="20" t="s">
        <v>80</v>
      </c>
      <c r="AY396" s="20" t="s">
        <v>165</v>
      </c>
      <c r="BE396" s="106">
        <f t="shared" si="119"/>
        <v>0</v>
      </c>
      <c r="BF396" s="106">
        <f t="shared" si="120"/>
        <v>0</v>
      </c>
      <c r="BG396" s="106">
        <f t="shared" si="121"/>
        <v>0</v>
      </c>
      <c r="BH396" s="106">
        <f t="shared" si="122"/>
        <v>0</v>
      </c>
      <c r="BI396" s="106">
        <f t="shared" si="123"/>
        <v>0</v>
      </c>
      <c r="BJ396" s="20" t="s">
        <v>80</v>
      </c>
      <c r="BK396" s="106">
        <f t="shared" si="124"/>
        <v>0</v>
      </c>
      <c r="BL396" s="20" t="s">
        <v>171</v>
      </c>
      <c r="BM396" s="20" t="s">
        <v>1017</v>
      </c>
    </row>
    <row r="397" spans="2:65" s="1" customFormat="1" ht="16.5" customHeight="1">
      <c r="B397" s="132"/>
      <c r="C397" s="184" t="s">
        <v>1018</v>
      </c>
      <c r="D397" s="184" t="s">
        <v>235</v>
      </c>
      <c r="E397" s="185" t="s">
        <v>1019</v>
      </c>
      <c r="F397" s="271" t="s">
        <v>1020</v>
      </c>
      <c r="G397" s="271"/>
      <c r="H397" s="271"/>
      <c r="I397" s="271"/>
      <c r="J397" s="186" t="s">
        <v>304</v>
      </c>
      <c r="K397" s="187">
        <v>3</v>
      </c>
      <c r="L397" s="272">
        <v>0</v>
      </c>
      <c r="M397" s="272"/>
      <c r="N397" s="273">
        <f t="shared" si="115"/>
        <v>0</v>
      </c>
      <c r="O397" s="264"/>
      <c r="P397" s="264"/>
      <c r="Q397" s="264"/>
      <c r="R397" s="135"/>
      <c r="T397" s="165" t="s">
        <v>5</v>
      </c>
      <c r="U397" s="44" t="s">
        <v>40</v>
      </c>
      <c r="V397" s="36"/>
      <c r="W397" s="166">
        <f t="shared" si="116"/>
        <v>0</v>
      </c>
      <c r="X397" s="166">
        <v>0</v>
      </c>
      <c r="Y397" s="166">
        <f t="shared" si="117"/>
        <v>0</v>
      </c>
      <c r="Z397" s="166">
        <v>0</v>
      </c>
      <c r="AA397" s="167">
        <f t="shared" si="118"/>
        <v>0</v>
      </c>
      <c r="AR397" s="20" t="s">
        <v>191</v>
      </c>
      <c r="AT397" s="20" t="s">
        <v>235</v>
      </c>
      <c r="AU397" s="20" t="s">
        <v>80</v>
      </c>
      <c r="AY397" s="20" t="s">
        <v>165</v>
      </c>
      <c r="BE397" s="106">
        <f t="shared" si="119"/>
        <v>0</v>
      </c>
      <c r="BF397" s="106">
        <f t="shared" si="120"/>
        <v>0</v>
      </c>
      <c r="BG397" s="106">
        <f t="shared" si="121"/>
        <v>0</v>
      </c>
      <c r="BH397" s="106">
        <f t="shared" si="122"/>
        <v>0</v>
      </c>
      <c r="BI397" s="106">
        <f t="shared" si="123"/>
        <v>0</v>
      </c>
      <c r="BJ397" s="20" t="s">
        <v>80</v>
      </c>
      <c r="BK397" s="106">
        <f t="shared" si="124"/>
        <v>0</v>
      </c>
      <c r="BL397" s="20" t="s">
        <v>171</v>
      </c>
      <c r="BM397" s="20" t="s">
        <v>1021</v>
      </c>
    </row>
    <row r="398" spans="2:65" s="1" customFormat="1" ht="25.5" customHeight="1">
      <c r="B398" s="132"/>
      <c r="C398" s="161" t="s">
        <v>1022</v>
      </c>
      <c r="D398" s="161" t="s">
        <v>167</v>
      </c>
      <c r="E398" s="162" t="s">
        <v>1023</v>
      </c>
      <c r="F398" s="262" t="s">
        <v>1024</v>
      </c>
      <c r="G398" s="262"/>
      <c r="H398" s="262"/>
      <c r="I398" s="262"/>
      <c r="J398" s="163" t="s">
        <v>779</v>
      </c>
      <c r="K398" s="188">
        <v>0</v>
      </c>
      <c r="L398" s="263">
        <v>0</v>
      </c>
      <c r="M398" s="263"/>
      <c r="N398" s="264">
        <f t="shared" si="115"/>
        <v>0</v>
      </c>
      <c r="O398" s="264"/>
      <c r="P398" s="264"/>
      <c r="Q398" s="264"/>
      <c r="R398" s="135"/>
      <c r="T398" s="165" t="s">
        <v>5</v>
      </c>
      <c r="U398" s="44" t="s">
        <v>40</v>
      </c>
      <c r="V398" s="36"/>
      <c r="W398" s="166">
        <f t="shared" si="116"/>
        <v>0</v>
      </c>
      <c r="X398" s="166">
        <v>0</v>
      </c>
      <c r="Y398" s="166">
        <f t="shared" si="117"/>
        <v>0</v>
      </c>
      <c r="Z398" s="166">
        <v>0</v>
      </c>
      <c r="AA398" s="167">
        <f t="shared" si="118"/>
        <v>0</v>
      </c>
      <c r="AR398" s="20" t="s">
        <v>171</v>
      </c>
      <c r="AT398" s="20" t="s">
        <v>167</v>
      </c>
      <c r="AU398" s="20" t="s">
        <v>80</v>
      </c>
      <c r="AY398" s="20" t="s">
        <v>165</v>
      </c>
      <c r="BE398" s="106">
        <f t="shared" si="119"/>
        <v>0</v>
      </c>
      <c r="BF398" s="106">
        <f t="shared" si="120"/>
        <v>0</v>
      </c>
      <c r="BG398" s="106">
        <f t="shared" si="121"/>
        <v>0</v>
      </c>
      <c r="BH398" s="106">
        <f t="shared" si="122"/>
        <v>0</v>
      </c>
      <c r="BI398" s="106">
        <f t="shared" si="123"/>
        <v>0</v>
      </c>
      <c r="BJ398" s="20" t="s">
        <v>80</v>
      </c>
      <c r="BK398" s="106">
        <f t="shared" si="124"/>
        <v>0</v>
      </c>
      <c r="BL398" s="20" t="s">
        <v>171</v>
      </c>
      <c r="BM398" s="20" t="s">
        <v>1025</v>
      </c>
    </row>
    <row r="399" spans="2:65" s="9" customFormat="1" ht="29.85" customHeight="1">
      <c r="B399" s="150"/>
      <c r="C399" s="151"/>
      <c r="D399" s="160" t="s">
        <v>123</v>
      </c>
      <c r="E399" s="160"/>
      <c r="F399" s="160"/>
      <c r="G399" s="160"/>
      <c r="H399" s="160"/>
      <c r="I399" s="160"/>
      <c r="J399" s="160"/>
      <c r="K399" s="160"/>
      <c r="L399" s="160"/>
      <c r="M399" s="160"/>
      <c r="N399" s="276">
        <f>BK399</f>
        <v>0</v>
      </c>
      <c r="O399" s="277"/>
      <c r="P399" s="277"/>
      <c r="Q399" s="277"/>
      <c r="R399" s="153"/>
      <c r="T399" s="154"/>
      <c r="U399" s="151"/>
      <c r="V399" s="151"/>
      <c r="W399" s="155">
        <f>SUM(W400:W439)</f>
        <v>0</v>
      </c>
      <c r="X399" s="151"/>
      <c r="Y399" s="155">
        <f>SUM(Y400:Y439)</f>
        <v>0</v>
      </c>
      <c r="Z399" s="151"/>
      <c r="AA399" s="156">
        <f>SUM(AA400:AA439)</f>
        <v>0</v>
      </c>
      <c r="AR399" s="157" t="s">
        <v>80</v>
      </c>
      <c r="AT399" s="158" t="s">
        <v>72</v>
      </c>
      <c r="AU399" s="158" t="s">
        <v>78</v>
      </c>
      <c r="AY399" s="157" t="s">
        <v>165</v>
      </c>
      <c r="BK399" s="159">
        <f>SUM(BK400:BK439)</f>
        <v>0</v>
      </c>
    </row>
    <row r="400" spans="2:65" s="1" customFormat="1" ht="16.5" customHeight="1">
      <c r="B400" s="132"/>
      <c r="C400" s="161" t="s">
        <v>1026</v>
      </c>
      <c r="D400" s="161" t="s">
        <v>167</v>
      </c>
      <c r="E400" s="162" t="s">
        <v>1027</v>
      </c>
      <c r="F400" s="262" t="s">
        <v>1028</v>
      </c>
      <c r="G400" s="262"/>
      <c r="H400" s="262"/>
      <c r="I400" s="262"/>
      <c r="J400" s="163" t="s">
        <v>304</v>
      </c>
      <c r="K400" s="164">
        <v>8</v>
      </c>
      <c r="L400" s="263">
        <v>0</v>
      </c>
      <c r="M400" s="263"/>
      <c r="N400" s="264">
        <f t="shared" ref="N400:N439" si="125">ROUND(L400*K400,2)</f>
        <v>0</v>
      </c>
      <c r="O400" s="264"/>
      <c r="P400" s="264"/>
      <c r="Q400" s="264"/>
      <c r="R400" s="135"/>
      <c r="T400" s="165" t="s">
        <v>5</v>
      </c>
      <c r="U400" s="44" t="s">
        <v>40</v>
      </c>
      <c r="V400" s="36"/>
      <c r="W400" s="166">
        <f t="shared" ref="W400:W439" si="126">V400*K400</f>
        <v>0</v>
      </c>
      <c r="X400" s="166">
        <v>0</v>
      </c>
      <c r="Y400" s="166">
        <f t="shared" ref="Y400:Y439" si="127">X400*K400</f>
        <v>0</v>
      </c>
      <c r="Z400" s="166">
        <v>0</v>
      </c>
      <c r="AA400" s="167">
        <f t="shared" ref="AA400:AA439" si="128">Z400*K400</f>
        <v>0</v>
      </c>
      <c r="AR400" s="20" t="s">
        <v>222</v>
      </c>
      <c r="AT400" s="20" t="s">
        <v>167</v>
      </c>
      <c r="AU400" s="20" t="s">
        <v>80</v>
      </c>
      <c r="AY400" s="20" t="s">
        <v>165</v>
      </c>
      <c r="BE400" s="106">
        <f t="shared" ref="BE400:BE439" si="129">IF(U400="základná",N400,0)</f>
        <v>0</v>
      </c>
      <c r="BF400" s="106">
        <f t="shared" ref="BF400:BF439" si="130">IF(U400="znížená",N400,0)</f>
        <v>0</v>
      </c>
      <c r="BG400" s="106">
        <f t="shared" ref="BG400:BG439" si="131">IF(U400="zákl. prenesená",N400,0)</f>
        <v>0</v>
      </c>
      <c r="BH400" s="106">
        <f t="shared" ref="BH400:BH439" si="132">IF(U400="zníž. prenesená",N400,0)</f>
        <v>0</v>
      </c>
      <c r="BI400" s="106">
        <f t="shared" ref="BI400:BI439" si="133">IF(U400="nulová",N400,0)</f>
        <v>0</v>
      </c>
      <c r="BJ400" s="20" t="s">
        <v>80</v>
      </c>
      <c r="BK400" s="106">
        <f t="shared" ref="BK400:BK439" si="134">ROUND(L400*K400,2)</f>
        <v>0</v>
      </c>
      <c r="BL400" s="20" t="s">
        <v>222</v>
      </c>
      <c r="BM400" s="20" t="s">
        <v>1029</v>
      </c>
    </row>
    <row r="401" spans="2:65" s="1" customFormat="1" ht="25.5" customHeight="1">
      <c r="B401" s="132"/>
      <c r="C401" s="184" t="s">
        <v>1030</v>
      </c>
      <c r="D401" s="184" t="s">
        <v>235</v>
      </c>
      <c r="E401" s="185" t="s">
        <v>1031</v>
      </c>
      <c r="F401" s="271" t="s">
        <v>1032</v>
      </c>
      <c r="G401" s="271"/>
      <c r="H401" s="271"/>
      <c r="I401" s="271"/>
      <c r="J401" s="186" t="s">
        <v>304</v>
      </c>
      <c r="K401" s="187">
        <v>8</v>
      </c>
      <c r="L401" s="272">
        <v>0</v>
      </c>
      <c r="M401" s="272"/>
      <c r="N401" s="273">
        <f t="shared" si="125"/>
        <v>0</v>
      </c>
      <c r="O401" s="264"/>
      <c r="P401" s="264"/>
      <c r="Q401" s="264"/>
      <c r="R401" s="135"/>
      <c r="T401" s="165" t="s">
        <v>5</v>
      </c>
      <c r="U401" s="44" t="s">
        <v>40</v>
      </c>
      <c r="V401" s="36"/>
      <c r="W401" s="166">
        <f t="shared" si="126"/>
        <v>0</v>
      </c>
      <c r="X401" s="166">
        <v>0</v>
      </c>
      <c r="Y401" s="166">
        <f t="shared" si="127"/>
        <v>0</v>
      </c>
      <c r="Z401" s="166">
        <v>0</v>
      </c>
      <c r="AA401" s="167">
        <f t="shared" si="128"/>
        <v>0</v>
      </c>
      <c r="AR401" s="20" t="s">
        <v>263</v>
      </c>
      <c r="AT401" s="20" t="s">
        <v>235</v>
      </c>
      <c r="AU401" s="20" t="s">
        <v>80</v>
      </c>
      <c r="AY401" s="20" t="s">
        <v>165</v>
      </c>
      <c r="BE401" s="106">
        <f t="shared" si="129"/>
        <v>0</v>
      </c>
      <c r="BF401" s="106">
        <f t="shared" si="130"/>
        <v>0</v>
      </c>
      <c r="BG401" s="106">
        <f t="shared" si="131"/>
        <v>0</v>
      </c>
      <c r="BH401" s="106">
        <f t="shared" si="132"/>
        <v>0</v>
      </c>
      <c r="BI401" s="106">
        <f t="shared" si="133"/>
        <v>0</v>
      </c>
      <c r="BJ401" s="20" t="s">
        <v>80</v>
      </c>
      <c r="BK401" s="106">
        <f t="shared" si="134"/>
        <v>0</v>
      </c>
      <c r="BL401" s="20" t="s">
        <v>222</v>
      </c>
      <c r="BM401" s="20" t="s">
        <v>1033</v>
      </c>
    </row>
    <row r="402" spans="2:65" s="1" customFormat="1" ht="25.5" customHeight="1">
      <c r="B402" s="132"/>
      <c r="C402" s="161" t="s">
        <v>1034</v>
      </c>
      <c r="D402" s="161" t="s">
        <v>167</v>
      </c>
      <c r="E402" s="162" t="s">
        <v>1035</v>
      </c>
      <c r="F402" s="262" t="s">
        <v>1036</v>
      </c>
      <c r="G402" s="262"/>
      <c r="H402" s="262"/>
      <c r="I402" s="262"/>
      <c r="J402" s="163" t="s">
        <v>304</v>
      </c>
      <c r="K402" s="164">
        <v>2</v>
      </c>
      <c r="L402" s="263">
        <v>0</v>
      </c>
      <c r="M402" s="263"/>
      <c r="N402" s="264">
        <f t="shared" si="125"/>
        <v>0</v>
      </c>
      <c r="O402" s="264"/>
      <c r="P402" s="264"/>
      <c r="Q402" s="264"/>
      <c r="R402" s="135"/>
      <c r="T402" s="165" t="s">
        <v>5</v>
      </c>
      <c r="U402" s="44" t="s">
        <v>40</v>
      </c>
      <c r="V402" s="36"/>
      <c r="W402" s="166">
        <f t="shared" si="126"/>
        <v>0</v>
      </c>
      <c r="X402" s="166">
        <v>0</v>
      </c>
      <c r="Y402" s="166">
        <f t="shared" si="127"/>
        <v>0</v>
      </c>
      <c r="Z402" s="166">
        <v>0</v>
      </c>
      <c r="AA402" s="167">
        <f t="shared" si="128"/>
        <v>0</v>
      </c>
      <c r="AR402" s="20" t="s">
        <v>222</v>
      </c>
      <c r="AT402" s="20" t="s">
        <v>167</v>
      </c>
      <c r="AU402" s="20" t="s">
        <v>80</v>
      </c>
      <c r="AY402" s="20" t="s">
        <v>165</v>
      </c>
      <c r="BE402" s="106">
        <f t="shared" si="129"/>
        <v>0</v>
      </c>
      <c r="BF402" s="106">
        <f t="shared" si="130"/>
        <v>0</v>
      </c>
      <c r="BG402" s="106">
        <f t="shared" si="131"/>
        <v>0</v>
      </c>
      <c r="BH402" s="106">
        <f t="shared" si="132"/>
        <v>0</v>
      </c>
      <c r="BI402" s="106">
        <f t="shared" si="133"/>
        <v>0</v>
      </c>
      <c r="BJ402" s="20" t="s">
        <v>80</v>
      </c>
      <c r="BK402" s="106">
        <f t="shared" si="134"/>
        <v>0</v>
      </c>
      <c r="BL402" s="20" t="s">
        <v>222</v>
      </c>
      <c r="BM402" s="20" t="s">
        <v>1037</v>
      </c>
    </row>
    <row r="403" spans="2:65" s="1" customFormat="1" ht="25.5" customHeight="1">
      <c r="B403" s="132"/>
      <c r="C403" s="184" t="s">
        <v>1038</v>
      </c>
      <c r="D403" s="184" t="s">
        <v>235</v>
      </c>
      <c r="E403" s="185" t="s">
        <v>1039</v>
      </c>
      <c r="F403" s="271" t="s">
        <v>1040</v>
      </c>
      <c r="G403" s="271"/>
      <c r="H403" s="271"/>
      <c r="I403" s="271"/>
      <c r="J403" s="186" t="s">
        <v>304</v>
      </c>
      <c r="K403" s="187">
        <v>2</v>
      </c>
      <c r="L403" s="272">
        <v>0</v>
      </c>
      <c r="M403" s="272"/>
      <c r="N403" s="273">
        <f t="shared" si="125"/>
        <v>0</v>
      </c>
      <c r="O403" s="264"/>
      <c r="P403" s="264"/>
      <c r="Q403" s="264"/>
      <c r="R403" s="135"/>
      <c r="T403" s="165" t="s">
        <v>5</v>
      </c>
      <c r="U403" s="44" t="s">
        <v>40</v>
      </c>
      <c r="V403" s="36"/>
      <c r="W403" s="166">
        <f t="shared" si="126"/>
        <v>0</v>
      </c>
      <c r="X403" s="166">
        <v>0</v>
      </c>
      <c r="Y403" s="166">
        <f t="shared" si="127"/>
        <v>0</v>
      </c>
      <c r="Z403" s="166">
        <v>0</v>
      </c>
      <c r="AA403" s="167">
        <f t="shared" si="128"/>
        <v>0</v>
      </c>
      <c r="AR403" s="20" t="s">
        <v>263</v>
      </c>
      <c r="AT403" s="20" t="s">
        <v>235</v>
      </c>
      <c r="AU403" s="20" t="s">
        <v>80</v>
      </c>
      <c r="AY403" s="20" t="s">
        <v>165</v>
      </c>
      <c r="BE403" s="106">
        <f t="shared" si="129"/>
        <v>0</v>
      </c>
      <c r="BF403" s="106">
        <f t="shared" si="130"/>
        <v>0</v>
      </c>
      <c r="BG403" s="106">
        <f t="shared" si="131"/>
        <v>0</v>
      </c>
      <c r="BH403" s="106">
        <f t="shared" si="132"/>
        <v>0</v>
      </c>
      <c r="BI403" s="106">
        <f t="shared" si="133"/>
        <v>0</v>
      </c>
      <c r="BJ403" s="20" t="s">
        <v>80</v>
      </c>
      <c r="BK403" s="106">
        <f t="shared" si="134"/>
        <v>0</v>
      </c>
      <c r="BL403" s="20" t="s">
        <v>222</v>
      </c>
      <c r="BM403" s="20" t="s">
        <v>1041</v>
      </c>
    </row>
    <row r="404" spans="2:65" s="1" customFormat="1" ht="25.5" customHeight="1">
      <c r="B404" s="132"/>
      <c r="C404" s="184" t="s">
        <v>1042</v>
      </c>
      <c r="D404" s="184" t="s">
        <v>235</v>
      </c>
      <c r="E404" s="185" t="s">
        <v>1043</v>
      </c>
      <c r="F404" s="271" t="s">
        <v>1044</v>
      </c>
      <c r="G404" s="271"/>
      <c r="H404" s="271"/>
      <c r="I404" s="271"/>
      <c r="J404" s="186" t="s">
        <v>304</v>
      </c>
      <c r="K404" s="187">
        <v>2</v>
      </c>
      <c r="L404" s="272">
        <v>0</v>
      </c>
      <c r="M404" s="272"/>
      <c r="N404" s="273">
        <f t="shared" si="125"/>
        <v>0</v>
      </c>
      <c r="O404" s="264"/>
      <c r="P404" s="264"/>
      <c r="Q404" s="264"/>
      <c r="R404" s="135"/>
      <c r="T404" s="165" t="s">
        <v>5</v>
      </c>
      <c r="U404" s="44" t="s">
        <v>40</v>
      </c>
      <c r="V404" s="36"/>
      <c r="W404" s="166">
        <f t="shared" si="126"/>
        <v>0</v>
      </c>
      <c r="X404" s="166">
        <v>0</v>
      </c>
      <c r="Y404" s="166">
        <f t="shared" si="127"/>
        <v>0</v>
      </c>
      <c r="Z404" s="166">
        <v>0</v>
      </c>
      <c r="AA404" s="167">
        <f t="shared" si="128"/>
        <v>0</v>
      </c>
      <c r="AR404" s="20" t="s">
        <v>263</v>
      </c>
      <c r="AT404" s="20" t="s">
        <v>235</v>
      </c>
      <c r="AU404" s="20" t="s">
        <v>80</v>
      </c>
      <c r="AY404" s="20" t="s">
        <v>165</v>
      </c>
      <c r="BE404" s="106">
        <f t="shared" si="129"/>
        <v>0</v>
      </c>
      <c r="BF404" s="106">
        <f t="shared" si="130"/>
        <v>0</v>
      </c>
      <c r="BG404" s="106">
        <f t="shared" si="131"/>
        <v>0</v>
      </c>
      <c r="BH404" s="106">
        <f t="shared" si="132"/>
        <v>0</v>
      </c>
      <c r="BI404" s="106">
        <f t="shared" si="133"/>
        <v>0</v>
      </c>
      <c r="BJ404" s="20" t="s">
        <v>80</v>
      </c>
      <c r="BK404" s="106">
        <f t="shared" si="134"/>
        <v>0</v>
      </c>
      <c r="BL404" s="20" t="s">
        <v>222</v>
      </c>
      <c r="BM404" s="20" t="s">
        <v>1045</v>
      </c>
    </row>
    <row r="405" spans="2:65" s="1" customFormat="1" ht="16.5" customHeight="1">
      <c r="B405" s="132"/>
      <c r="C405" s="161" t="s">
        <v>1046</v>
      </c>
      <c r="D405" s="161" t="s">
        <v>167</v>
      </c>
      <c r="E405" s="162" t="s">
        <v>1047</v>
      </c>
      <c r="F405" s="262" t="s">
        <v>1048</v>
      </c>
      <c r="G405" s="262"/>
      <c r="H405" s="262"/>
      <c r="I405" s="262"/>
      <c r="J405" s="163" t="s">
        <v>304</v>
      </c>
      <c r="K405" s="164">
        <v>8</v>
      </c>
      <c r="L405" s="263">
        <v>0</v>
      </c>
      <c r="M405" s="263"/>
      <c r="N405" s="264">
        <f t="shared" si="125"/>
        <v>0</v>
      </c>
      <c r="O405" s="264"/>
      <c r="P405" s="264"/>
      <c r="Q405" s="264"/>
      <c r="R405" s="135"/>
      <c r="T405" s="165" t="s">
        <v>5</v>
      </c>
      <c r="U405" s="44" t="s">
        <v>40</v>
      </c>
      <c r="V405" s="36"/>
      <c r="W405" s="166">
        <f t="shared" si="126"/>
        <v>0</v>
      </c>
      <c r="X405" s="166">
        <v>0</v>
      </c>
      <c r="Y405" s="166">
        <f t="shared" si="127"/>
        <v>0</v>
      </c>
      <c r="Z405" s="166">
        <v>0</v>
      </c>
      <c r="AA405" s="167">
        <f t="shared" si="128"/>
        <v>0</v>
      </c>
      <c r="AR405" s="20" t="s">
        <v>222</v>
      </c>
      <c r="AT405" s="20" t="s">
        <v>167</v>
      </c>
      <c r="AU405" s="20" t="s">
        <v>80</v>
      </c>
      <c r="AY405" s="20" t="s">
        <v>165</v>
      </c>
      <c r="BE405" s="106">
        <f t="shared" si="129"/>
        <v>0</v>
      </c>
      <c r="BF405" s="106">
        <f t="shared" si="130"/>
        <v>0</v>
      </c>
      <c r="BG405" s="106">
        <f t="shared" si="131"/>
        <v>0</v>
      </c>
      <c r="BH405" s="106">
        <f t="shared" si="132"/>
        <v>0</v>
      </c>
      <c r="BI405" s="106">
        <f t="shared" si="133"/>
        <v>0</v>
      </c>
      <c r="BJ405" s="20" t="s">
        <v>80</v>
      </c>
      <c r="BK405" s="106">
        <f t="shared" si="134"/>
        <v>0</v>
      </c>
      <c r="BL405" s="20" t="s">
        <v>222</v>
      </c>
      <c r="BM405" s="20" t="s">
        <v>1049</v>
      </c>
    </row>
    <row r="406" spans="2:65" s="1" customFormat="1" ht="25.5" customHeight="1">
      <c r="B406" s="132"/>
      <c r="C406" s="184" t="s">
        <v>1050</v>
      </c>
      <c r="D406" s="184" t="s">
        <v>235</v>
      </c>
      <c r="E406" s="185" t="s">
        <v>1051</v>
      </c>
      <c r="F406" s="271" t="s">
        <v>1052</v>
      </c>
      <c r="G406" s="271"/>
      <c r="H406" s="271"/>
      <c r="I406" s="271"/>
      <c r="J406" s="186" t="s">
        <v>304</v>
      </c>
      <c r="K406" s="187">
        <v>8</v>
      </c>
      <c r="L406" s="272">
        <v>0</v>
      </c>
      <c r="M406" s="272"/>
      <c r="N406" s="273">
        <f t="shared" si="125"/>
        <v>0</v>
      </c>
      <c r="O406" s="264"/>
      <c r="P406" s="264"/>
      <c r="Q406" s="264"/>
      <c r="R406" s="135"/>
      <c r="T406" s="165" t="s">
        <v>5</v>
      </c>
      <c r="U406" s="44" t="s">
        <v>40</v>
      </c>
      <c r="V406" s="36"/>
      <c r="W406" s="166">
        <f t="shared" si="126"/>
        <v>0</v>
      </c>
      <c r="X406" s="166">
        <v>0</v>
      </c>
      <c r="Y406" s="166">
        <f t="shared" si="127"/>
        <v>0</v>
      </c>
      <c r="Z406" s="166">
        <v>0</v>
      </c>
      <c r="AA406" s="167">
        <f t="shared" si="128"/>
        <v>0</v>
      </c>
      <c r="AR406" s="20" t="s">
        <v>263</v>
      </c>
      <c r="AT406" s="20" t="s">
        <v>235</v>
      </c>
      <c r="AU406" s="20" t="s">
        <v>80</v>
      </c>
      <c r="AY406" s="20" t="s">
        <v>165</v>
      </c>
      <c r="BE406" s="106">
        <f t="shared" si="129"/>
        <v>0</v>
      </c>
      <c r="BF406" s="106">
        <f t="shared" si="130"/>
        <v>0</v>
      </c>
      <c r="BG406" s="106">
        <f t="shared" si="131"/>
        <v>0</v>
      </c>
      <c r="BH406" s="106">
        <f t="shared" si="132"/>
        <v>0</v>
      </c>
      <c r="BI406" s="106">
        <f t="shared" si="133"/>
        <v>0</v>
      </c>
      <c r="BJ406" s="20" t="s">
        <v>80</v>
      </c>
      <c r="BK406" s="106">
        <f t="shared" si="134"/>
        <v>0</v>
      </c>
      <c r="BL406" s="20" t="s">
        <v>222</v>
      </c>
      <c r="BM406" s="20" t="s">
        <v>1053</v>
      </c>
    </row>
    <row r="407" spans="2:65" s="1" customFormat="1" ht="16.5" customHeight="1">
      <c r="B407" s="132"/>
      <c r="C407" s="184" t="s">
        <v>1054</v>
      </c>
      <c r="D407" s="184" t="s">
        <v>235</v>
      </c>
      <c r="E407" s="185" t="s">
        <v>1055</v>
      </c>
      <c r="F407" s="271" t="s">
        <v>1056</v>
      </c>
      <c r="G407" s="271"/>
      <c r="H407" s="271"/>
      <c r="I407" s="271"/>
      <c r="J407" s="186" t="s">
        <v>304</v>
      </c>
      <c r="K407" s="187">
        <v>8</v>
      </c>
      <c r="L407" s="272">
        <v>0</v>
      </c>
      <c r="M407" s="272"/>
      <c r="N407" s="273">
        <f t="shared" si="125"/>
        <v>0</v>
      </c>
      <c r="O407" s="264"/>
      <c r="P407" s="264"/>
      <c r="Q407" s="264"/>
      <c r="R407" s="135"/>
      <c r="T407" s="165" t="s">
        <v>5</v>
      </c>
      <c r="U407" s="44" t="s">
        <v>40</v>
      </c>
      <c r="V407" s="36"/>
      <c r="W407" s="166">
        <f t="shared" si="126"/>
        <v>0</v>
      </c>
      <c r="X407" s="166">
        <v>0</v>
      </c>
      <c r="Y407" s="166">
        <f t="shared" si="127"/>
        <v>0</v>
      </c>
      <c r="Z407" s="166">
        <v>0</v>
      </c>
      <c r="AA407" s="167">
        <f t="shared" si="128"/>
        <v>0</v>
      </c>
      <c r="AR407" s="20" t="s">
        <v>263</v>
      </c>
      <c r="AT407" s="20" t="s">
        <v>235</v>
      </c>
      <c r="AU407" s="20" t="s">
        <v>80</v>
      </c>
      <c r="AY407" s="20" t="s">
        <v>165</v>
      </c>
      <c r="BE407" s="106">
        <f t="shared" si="129"/>
        <v>0</v>
      </c>
      <c r="BF407" s="106">
        <f t="shared" si="130"/>
        <v>0</v>
      </c>
      <c r="BG407" s="106">
        <f t="shared" si="131"/>
        <v>0</v>
      </c>
      <c r="BH407" s="106">
        <f t="shared" si="132"/>
        <v>0</v>
      </c>
      <c r="BI407" s="106">
        <f t="shared" si="133"/>
        <v>0</v>
      </c>
      <c r="BJ407" s="20" t="s">
        <v>80</v>
      </c>
      <c r="BK407" s="106">
        <f t="shared" si="134"/>
        <v>0</v>
      </c>
      <c r="BL407" s="20" t="s">
        <v>222</v>
      </c>
      <c r="BM407" s="20" t="s">
        <v>1057</v>
      </c>
    </row>
    <row r="408" spans="2:65" s="1" customFormat="1" ht="25.5" customHeight="1">
      <c r="B408" s="132"/>
      <c r="C408" s="161" t="s">
        <v>1058</v>
      </c>
      <c r="D408" s="161" t="s">
        <v>167</v>
      </c>
      <c r="E408" s="162" t="s">
        <v>1059</v>
      </c>
      <c r="F408" s="262" t="s">
        <v>1060</v>
      </c>
      <c r="G408" s="262"/>
      <c r="H408" s="262"/>
      <c r="I408" s="262"/>
      <c r="J408" s="163" t="s">
        <v>304</v>
      </c>
      <c r="K408" s="164">
        <v>11</v>
      </c>
      <c r="L408" s="263">
        <v>0</v>
      </c>
      <c r="M408" s="263"/>
      <c r="N408" s="264">
        <f t="shared" si="125"/>
        <v>0</v>
      </c>
      <c r="O408" s="264"/>
      <c r="P408" s="264"/>
      <c r="Q408" s="264"/>
      <c r="R408" s="135"/>
      <c r="T408" s="165" t="s">
        <v>5</v>
      </c>
      <c r="U408" s="44" t="s">
        <v>40</v>
      </c>
      <c r="V408" s="36"/>
      <c r="W408" s="166">
        <f t="shared" si="126"/>
        <v>0</v>
      </c>
      <c r="X408" s="166">
        <v>0</v>
      </c>
      <c r="Y408" s="166">
        <f t="shared" si="127"/>
        <v>0</v>
      </c>
      <c r="Z408" s="166">
        <v>0</v>
      </c>
      <c r="AA408" s="167">
        <f t="shared" si="128"/>
        <v>0</v>
      </c>
      <c r="AR408" s="20" t="s">
        <v>222</v>
      </c>
      <c r="AT408" s="20" t="s">
        <v>167</v>
      </c>
      <c r="AU408" s="20" t="s">
        <v>80</v>
      </c>
      <c r="AY408" s="20" t="s">
        <v>165</v>
      </c>
      <c r="BE408" s="106">
        <f t="shared" si="129"/>
        <v>0</v>
      </c>
      <c r="BF408" s="106">
        <f t="shared" si="130"/>
        <v>0</v>
      </c>
      <c r="BG408" s="106">
        <f t="shared" si="131"/>
        <v>0</v>
      </c>
      <c r="BH408" s="106">
        <f t="shared" si="132"/>
        <v>0</v>
      </c>
      <c r="BI408" s="106">
        <f t="shared" si="133"/>
        <v>0</v>
      </c>
      <c r="BJ408" s="20" t="s">
        <v>80</v>
      </c>
      <c r="BK408" s="106">
        <f t="shared" si="134"/>
        <v>0</v>
      </c>
      <c r="BL408" s="20" t="s">
        <v>222</v>
      </c>
      <c r="BM408" s="20" t="s">
        <v>1061</v>
      </c>
    </row>
    <row r="409" spans="2:65" s="1" customFormat="1" ht="16.5" customHeight="1">
      <c r="B409" s="132"/>
      <c r="C409" s="184" t="s">
        <v>1062</v>
      </c>
      <c r="D409" s="184" t="s">
        <v>235</v>
      </c>
      <c r="E409" s="185" t="s">
        <v>1063</v>
      </c>
      <c r="F409" s="271" t="s">
        <v>1064</v>
      </c>
      <c r="G409" s="271"/>
      <c r="H409" s="271"/>
      <c r="I409" s="271"/>
      <c r="J409" s="186" t="s">
        <v>304</v>
      </c>
      <c r="K409" s="187">
        <v>3</v>
      </c>
      <c r="L409" s="272">
        <v>0</v>
      </c>
      <c r="M409" s="272"/>
      <c r="N409" s="273">
        <f t="shared" si="125"/>
        <v>0</v>
      </c>
      <c r="O409" s="264"/>
      <c r="P409" s="264"/>
      <c r="Q409" s="264"/>
      <c r="R409" s="135"/>
      <c r="T409" s="165" t="s">
        <v>5</v>
      </c>
      <c r="U409" s="44" t="s">
        <v>40</v>
      </c>
      <c r="V409" s="36"/>
      <c r="W409" s="166">
        <f t="shared" si="126"/>
        <v>0</v>
      </c>
      <c r="X409" s="166">
        <v>0</v>
      </c>
      <c r="Y409" s="166">
        <f t="shared" si="127"/>
        <v>0</v>
      </c>
      <c r="Z409" s="166">
        <v>0</v>
      </c>
      <c r="AA409" s="167">
        <f t="shared" si="128"/>
        <v>0</v>
      </c>
      <c r="AR409" s="20" t="s">
        <v>263</v>
      </c>
      <c r="AT409" s="20" t="s">
        <v>235</v>
      </c>
      <c r="AU409" s="20" t="s">
        <v>80</v>
      </c>
      <c r="AY409" s="20" t="s">
        <v>165</v>
      </c>
      <c r="BE409" s="106">
        <f t="shared" si="129"/>
        <v>0</v>
      </c>
      <c r="BF409" s="106">
        <f t="shared" si="130"/>
        <v>0</v>
      </c>
      <c r="BG409" s="106">
        <f t="shared" si="131"/>
        <v>0</v>
      </c>
      <c r="BH409" s="106">
        <f t="shared" si="132"/>
        <v>0</v>
      </c>
      <c r="BI409" s="106">
        <f t="shared" si="133"/>
        <v>0</v>
      </c>
      <c r="BJ409" s="20" t="s">
        <v>80</v>
      </c>
      <c r="BK409" s="106">
        <f t="shared" si="134"/>
        <v>0</v>
      </c>
      <c r="BL409" s="20" t="s">
        <v>222</v>
      </c>
      <c r="BM409" s="20" t="s">
        <v>1065</v>
      </c>
    </row>
    <row r="410" spans="2:65" s="1" customFormat="1" ht="16.5" customHeight="1">
      <c r="B410" s="132"/>
      <c r="C410" s="184" t="s">
        <v>1066</v>
      </c>
      <c r="D410" s="184" t="s">
        <v>235</v>
      </c>
      <c r="E410" s="185" t="s">
        <v>1067</v>
      </c>
      <c r="F410" s="271" t="s">
        <v>1068</v>
      </c>
      <c r="G410" s="271"/>
      <c r="H410" s="271"/>
      <c r="I410" s="271"/>
      <c r="J410" s="186" t="s">
        <v>304</v>
      </c>
      <c r="K410" s="187">
        <v>8</v>
      </c>
      <c r="L410" s="272">
        <v>0</v>
      </c>
      <c r="M410" s="272"/>
      <c r="N410" s="273">
        <f t="shared" si="125"/>
        <v>0</v>
      </c>
      <c r="O410" s="264"/>
      <c r="P410" s="264"/>
      <c r="Q410" s="264"/>
      <c r="R410" s="135"/>
      <c r="T410" s="165" t="s">
        <v>5</v>
      </c>
      <c r="U410" s="44" t="s">
        <v>40</v>
      </c>
      <c r="V410" s="36"/>
      <c r="W410" s="166">
        <f t="shared" si="126"/>
        <v>0</v>
      </c>
      <c r="X410" s="166">
        <v>0</v>
      </c>
      <c r="Y410" s="166">
        <f t="shared" si="127"/>
        <v>0</v>
      </c>
      <c r="Z410" s="166">
        <v>0</v>
      </c>
      <c r="AA410" s="167">
        <f t="shared" si="128"/>
        <v>0</v>
      </c>
      <c r="AR410" s="20" t="s">
        <v>263</v>
      </c>
      <c r="AT410" s="20" t="s">
        <v>235</v>
      </c>
      <c r="AU410" s="20" t="s">
        <v>80</v>
      </c>
      <c r="AY410" s="20" t="s">
        <v>165</v>
      </c>
      <c r="BE410" s="106">
        <f t="shared" si="129"/>
        <v>0</v>
      </c>
      <c r="BF410" s="106">
        <f t="shared" si="130"/>
        <v>0</v>
      </c>
      <c r="BG410" s="106">
        <f t="shared" si="131"/>
        <v>0</v>
      </c>
      <c r="BH410" s="106">
        <f t="shared" si="132"/>
        <v>0</v>
      </c>
      <c r="BI410" s="106">
        <f t="shared" si="133"/>
        <v>0</v>
      </c>
      <c r="BJ410" s="20" t="s">
        <v>80</v>
      </c>
      <c r="BK410" s="106">
        <f t="shared" si="134"/>
        <v>0</v>
      </c>
      <c r="BL410" s="20" t="s">
        <v>222</v>
      </c>
      <c r="BM410" s="20" t="s">
        <v>1069</v>
      </c>
    </row>
    <row r="411" spans="2:65" s="1" customFormat="1" ht="16.5" customHeight="1">
      <c r="B411" s="132"/>
      <c r="C411" s="161" t="s">
        <v>1070</v>
      </c>
      <c r="D411" s="161" t="s">
        <v>167</v>
      </c>
      <c r="E411" s="162" t="s">
        <v>1071</v>
      </c>
      <c r="F411" s="262" t="s">
        <v>1072</v>
      </c>
      <c r="G411" s="262"/>
      <c r="H411" s="262"/>
      <c r="I411" s="262"/>
      <c r="J411" s="163" t="s">
        <v>304</v>
      </c>
      <c r="K411" s="164">
        <v>2</v>
      </c>
      <c r="L411" s="263">
        <v>0</v>
      </c>
      <c r="M411" s="263"/>
      <c r="N411" s="264">
        <f t="shared" si="125"/>
        <v>0</v>
      </c>
      <c r="O411" s="264"/>
      <c r="P411" s="264"/>
      <c r="Q411" s="264"/>
      <c r="R411" s="135"/>
      <c r="T411" s="165" t="s">
        <v>5</v>
      </c>
      <c r="U411" s="44" t="s">
        <v>40</v>
      </c>
      <c r="V411" s="36"/>
      <c r="W411" s="166">
        <f t="shared" si="126"/>
        <v>0</v>
      </c>
      <c r="X411" s="166">
        <v>0</v>
      </c>
      <c r="Y411" s="166">
        <f t="shared" si="127"/>
        <v>0</v>
      </c>
      <c r="Z411" s="166">
        <v>0</v>
      </c>
      <c r="AA411" s="167">
        <f t="shared" si="128"/>
        <v>0</v>
      </c>
      <c r="AR411" s="20" t="s">
        <v>222</v>
      </c>
      <c r="AT411" s="20" t="s">
        <v>167</v>
      </c>
      <c r="AU411" s="20" t="s">
        <v>80</v>
      </c>
      <c r="AY411" s="20" t="s">
        <v>165</v>
      </c>
      <c r="BE411" s="106">
        <f t="shared" si="129"/>
        <v>0</v>
      </c>
      <c r="BF411" s="106">
        <f t="shared" si="130"/>
        <v>0</v>
      </c>
      <c r="BG411" s="106">
        <f t="shared" si="131"/>
        <v>0</v>
      </c>
      <c r="BH411" s="106">
        <f t="shared" si="132"/>
        <v>0</v>
      </c>
      <c r="BI411" s="106">
        <f t="shared" si="133"/>
        <v>0</v>
      </c>
      <c r="BJ411" s="20" t="s">
        <v>80</v>
      </c>
      <c r="BK411" s="106">
        <f t="shared" si="134"/>
        <v>0</v>
      </c>
      <c r="BL411" s="20" t="s">
        <v>222</v>
      </c>
      <c r="BM411" s="20" t="s">
        <v>1073</v>
      </c>
    </row>
    <row r="412" spans="2:65" s="1" customFormat="1" ht="16.5" customHeight="1">
      <c r="B412" s="132"/>
      <c r="C412" s="184" t="s">
        <v>1074</v>
      </c>
      <c r="D412" s="184" t="s">
        <v>235</v>
      </c>
      <c r="E412" s="185" t="s">
        <v>1075</v>
      </c>
      <c r="F412" s="271" t="s">
        <v>1076</v>
      </c>
      <c r="G412" s="271"/>
      <c r="H412" s="271"/>
      <c r="I412" s="271"/>
      <c r="J412" s="186" t="s">
        <v>304</v>
      </c>
      <c r="K412" s="187">
        <v>2</v>
      </c>
      <c r="L412" s="272">
        <v>0</v>
      </c>
      <c r="M412" s="272"/>
      <c r="N412" s="273">
        <f t="shared" si="125"/>
        <v>0</v>
      </c>
      <c r="O412" s="264"/>
      <c r="P412" s="264"/>
      <c r="Q412" s="264"/>
      <c r="R412" s="135"/>
      <c r="T412" s="165" t="s">
        <v>5</v>
      </c>
      <c r="U412" s="44" t="s">
        <v>40</v>
      </c>
      <c r="V412" s="36"/>
      <c r="W412" s="166">
        <f t="shared" si="126"/>
        <v>0</v>
      </c>
      <c r="X412" s="166">
        <v>0</v>
      </c>
      <c r="Y412" s="166">
        <f t="shared" si="127"/>
        <v>0</v>
      </c>
      <c r="Z412" s="166">
        <v>0</v>
      </c>
      <c r="AA412" s="167">
        <f t="shared" si="128"/>
        <v>0</v>
      </c>
      <c r="AR412" s="20" t="s">
        <v>263</v>
      </c>
      <c r="AT412" s="20" t="s">
        <v>235</v>
      </c>
      <c r="AU412" s="20" t="s">
        <v>80</v>
      </c>
      <c r="AY412" s="20" t="s">
        <v>165</v>
      </c>
      <c r="BE412" s="106">
        <f t="shared" si="129"/>
        <v>0</v>
      </c>
      <c r="BF412" s="106">
        <f t="shared" si="130"/>
        <v>0</v>
      </c>
      <c r="BG412" s="106">
        <f t="shared" si="131"/>
        <v>0</v>
      </c>
      <c r="BH412" s="106">
        <f t="shared" si="132"/>
        <v>0</v>
      </c>
      <c r="BI412" s="106">
        <f t="shared" si="133"/>
        <v>0</v>
      </c>
      <c r="BJ412" s="20" t="s">
        <v>80</v>
      </c>
      <c r="BK412" s="106">
        <f t="shared" si="134"/>
        <v>0</v>
      </c>
      <c r="BL412" s="20" t="s">
        <v>222</v>
      </c>
      <c r="BM412" s="20" t="s">
        <v>1077</v>
      </c>
    </row>
    <row r="413" spans="2:65" s="1" customFormat="1" ht="38.25" customHeight="1">
      <c r="B413" s="132"/>
      <c r="C413" s="184" t="s">
        <v>1078</v>
      </c>
      <c r="D413" s="184" t="s">
        <v>235</v>
      </c>
      <c r="E413" s="185" t="s">
        <v>1079</v>
      </c>
      <c r="F413" s="271" t="s">
        <v>1080</v>
      </c>
      <c r="G413" s="271"/>
      <c r="H413" s="271"/>
      <c r="I413" s="271"/>
      <c r="J413" s="186" t="s">
        <v>304</v>
      </c>
      <c r="K413" s="187">
        <v>2</v>
      </c>
      <c r="L413" s="272">
        <v>0</v>
      </c>
      <c r="M413" s="272"/>
      <c r="N413" s="273">
        <f t="shared" si="125"/>
        <v>0</v>
      </c>
      <c r="O413" s="264"/>
      <c r="P413" s="264"/>
      <c r="Q413" s="264"/>
      <c r="R413" s="135"/>
      <c r="T413" s="165" t="s">
        <v>5</v>
      </c>
      <c r="U413" s="44" t="s">
        <v>40</v>
      </c>
      <c r="V413" s="36"/>
      <c r="W413" s="166">
        <f t="shared" si="126"/>
        <v>0</v>
      </c>
      <c r="X413" s="166">
        <v>0</v>
      </c>
      <c r="Y413" s="166">
        <f t="shared" si="127"/>
        <v>0</v>
      </c>
      <c r="Z413" s="166">
        <v>0</v>
      </c>
      <c r="AA413" s="167">
        <f t="shared" si="128"/>
        <v>0</v>
      </c>
      <c r="AR413" s="20" t="s">
        <v>263</v>
      </c>
      <c r="AT413" s="20" t="s">
        <v>235</v>
      </c>
      <c r="AU413" s="20" t="s">
        <v>80</v>
      </c>
      <c r="AY413" s="20" t="s">
        <v>165</v>
      </c>
      <c r="BE413" s="106">
        <f t="shared" si="129"/>
        <v>0</v>
      </c>
      <c r="BF413" s="106">
        <f t="shared" si="130"/>
        <v>0</v>
      </c>
      <c r="BG413" s="106">
        <f t="shared" si="131"/>
        <v>0</v>
      </c>
      <c r="BH413" s="106">
        <f t="shared" si="132"/>
        <v>0</v>
      </c>
      <c r="BI413" s="106">
        <f t="shared" si="133"/>
        <v>0</v>
      </c>
      <c r="BJ413" s="20" t="s">
        <v>80</v>
      </c>
      <c r="BK413" s="106">
        <f t="shared" si="134"/>
        <v>0</v>
      </c>
      <c r="BL413" s="20" t="s">
        <v>222</v>
      </c>
      <c r="BM413" s="20" t="s">
        <v>1081</v>
      </c>
    </row>
    <row r="414" spans="2:65" s="1" customFormat="1" ht="51" customHeight="1">
      <c r="B414" s="132"/>
      <c r="C414" s="161" t="s">
        <v>1082</v>
      </c>
      <c r="D414" s="161" t="s">
        <v>167</v>
      </c>
      <c r="E414" s="162" t="s">
        <v>1083</v>
      </c>
      <c r="F414" s="262" t="s">
        <v>1084</v>
      </c>
      <c r="G414" s="262"/>
      <c r="H414" s="262"/>
      <c r="I414" s="262"/>
      <c r="J414" s="163" t="s">
        <v>304</v>
      </c>
      <c r="K414" s="164">
        <v>1</v>
      </c>
      <c r="L414" s="263">
        <v>0</v>
      </c>
      <c r="M414" s="263"/>
      <c r="N414" s="264">
        <f t="shared" si="125"/>
        <v>0</v>
      </c>
      <c r="O414" s="264"/>
      <c r="P414" s="264"/>
      <c r="Q414" s="264"/>
      <c r="R414" s="135"/>
      <c r="T414" s="165" t="s">
        <v>5</v>
      </c>
      <c r="U414" s="44" t="s">
        <v>40</v>
      </c>
      <c r="V414" s="36"/>
      <c r="W414" s="166">
        <f t="shared" si="126"/>
        <v>0</v>
      </c>
      <c r="X414" s="166">
        <v>0</v>
      </c>
      <c r="Y414" s="166">
        <f t="shared" si="127"/>
        <v>0</v>
      </c>
      <c r="Z414" s="166">
        <v>0</v>
      </c>
      <c r="AA414" s="167">
        <f t="shared" si="128"/>
        <v>0</v>
      </c>
      <c r="AR414" s="20" t="s">
        <v>222</v>
      </c>
      <c r="AT414" s="20" t="s">
        <v>167</v>
      </c>
      <c r="AU414" s="20" t="s">
        <v>80</v>
      </c>
      <c r="AY414" s="20" t="s">
        <v>165</v>
      </c>
      <c r="BE414" s="106">
        <f t="shared" si="129"/>
        <v>0</v>
      </c>
      <c r="BF414" s="106">
        <f t="shared" si="130"/>
        <v>0</v>
      </c>
      <c r="BG414" s="106">
        <f t="shared" si="131"/>
        <v>0</v>
      </c>
      <c r="BH414" s="106">
        <f t="shared" si="132"/>
        <v>0</v>
      </c>
      <c r="BI414" s="106">
        <f t="shared" si="133"/>
        <v>0</v>
      </c>
      <c r="BJ414" s="20" t="s">
        <v>80</v>
      </c>
      <c r="BK414" s="106">
        <f t="shared" si="134"/>
        <v>0</v>
      </c>
      <c r="BL414" s="20" t="s">
        <v>222</v>
      </c>
      <c r="BM414" s="20" t="s">
        <v>1085</v>
      </c>
    </row>
    <row r="415" spans="2:65" s="1" customFormat="1" ht="25.5" customHeight="1">
      <c r="B415" s="132"/>
      <c r="C415" s="184" t="s">
        <v>1086</v>
      </c>
      <c r="D415" s="184" t="s">
        <v>235</v>
      </c>
      <c r="E415" s="185" t="s">
        <v>1087</v>
      </c>
      <c r="F415" s="271" t="s">
        <v>1088</v>
      </c>
      <c r="G415" s="271"/>
      <c r="H415" s="271"/>
      <c r="I415" s="271"/>
      <c r="J415" s="186" t="s">
        <v>304</v>
      </c>
      <c r="K415" s="187">
        <v>1</v>
      </c>
      <c r="L415" s="272">
        <v>0</v>
      </c>
      <c r="M415" s="272"/>
      <c r="N415" s="273">
        <f t="shared" si="125"/>
        <v>0</v>
      </c>
      <c r="O415" s="264"/>
      <c r="P415" s="264"/>
      <c r="Q415" s="264"/>
      <c r="R415" s="135"/>
      <c r="T415" s="165" t="s">
        <v>5</v>
      </c>
      <c r="U415" s="44" t="s">
        <v>40</v>
      </c>
      <c r="V415" s="36"/>
      <c r="W415" s="166">
        <f t="shared" si="126"/>
        <v>0</v>
      </c>
      <c r="X415" s="166">
        <v>0</v>
      </c>
      <c r="Y415" s="166">
        <f t="shared" si="127"/>
        <v>0</v>
      </c>
      <c r="Z415" s="166">
        <v>0</v>
      </c>
      <c r="AA415" s="167">
        <f t="shared" si="128"/>
        <v>0</v>
      </c>
      <c r="AR415" s="20" t="s">
        <v>263</v>
      </c>
      <c r="AT415" s="20" t="s">
        <v>235</v>
      </c>
      <c r="AU415" s="20" t="s">
        <v>80</v>
      </c>
      <c r="AY415" s="20" t="s">
        <v>165</v>
      </c>
      <c r="BE415" s="106">
        <f t="shared" si="129"/>
        <v>0</v>
      </c>
      <c r="BF415" s="106">
        <f t="shared" si="130"/>
        <v>0</v>
      </c>
      <c r="BG415" s="106">
        <f t="shared" si="131"/>
        <v>0</v>
      </c>
      <c r="BH415" s="106">
        <f t="shared" si="132"/>
        <v>0</v>
      </c>
      <c r="BI415" s="106">
        <f t="shared" si="133"/>
        <v>0</v>
      </c>
      <c r="BJ415" s="20" t="s">
        <v>80</v>
      </c>
      <c r="BK415" s="106">
        <f t="shared" si="134"/>
        <v>0</v>
      </c>
      <c r="BL415" s="20" t="s">
        <v>222</v>
      </c>
      <c r="BM415" s="20" t="s">
        <v>1089</v>
      </c>
    </row>
    <row r="416" spans="2:65" s="1" customFormat="1" ht="25.5" customHeight="1">
      <c r="B416" s="132"/>
      <c r="C416" s="161" t="s">
        <v>1090</v>
      </c>
      <c r="D416" s="161" t="s">
        <v>167</v>
      </c>
      <c r="E416" s="162" t="s">
        <v>1091</v>
      </c>
      <c r="F416" s="262" t="s">
        <v>1092</v>
      </c>
      <c r="G416" s="262"/>
      <c r="H416" s="262"/>
      <c r="I416" s="262"/>
      <c r="J416" s="163" t="s">
        <v>304</v>
      </c>
      <c r="K416" s="164">
        <v>1</v>
      </c>
      <c r="L416" s="263">
        <v>0</v>
      </c>
      <c r="M416" s="263"/>
      <c r="N416" s="264">
        <f t="shared" si="125"/>
        <v>0</v>
      </c>
      <c r="O416" s="264"/>
      <c r="P416" s="264"/>
      <c r="Q416" s="264"/>
      <c r="R416" s="135"/>
      <c r="T416" s="165" t="s">
        <v>5</v>
      </c>
      <c r="U416" s="44" t="s">
        <v>40</v>
      </c>
      <c r="V416" s="36"/>
      <c r="W416" s="166">
        <f t="shared" si="126"/>
        <v>0</v>
      </c>
      <c r="X416" s="166">
        <v>0</v>
      </c>
      <c r="Y416" s="166">
        <f t="shared" si="127"/>
        <v>0</v>
      </c>
      <c r="Z416" s="166">
        <v>0</v>
      </c>
      <c r="AA416" s="167">
        <f t="shared" si="128"/>
        <v>0</v>
      </c>
      <c r="AR416" s="20" t="s">
        <v>222</v>
      </c>
      <c r="AT416" s="20" t="s">
        <v>167</v>
      </c>
      <c r="AU416" s="20" t="s">
        <v>80</v>
      </c>
      <c r="AY416" s="20" t="s">
        <v>165</v>
      </c>
      <c r="BE416" s="106">
        <f t="shared" si="129"/>
        <v>0</v>
      </c>
      <c r="BF416" s="106">
        <f t="shared" si="130"/>
        <v>0</v>
      </c>
      <c r="BG416" s="106">
        <f t="shared" si="131"/>
        <v>0</v>
      </c>
      <c r="BH416" s="106">
        <f t="shared" si="132"/>
        <v>0</v>
      </c>
      <c r="BI416" s="106">
        <f t="shared" si="133"/>
        <v>0</v>
      </c>
      <c r="BJ416" s="20" t="s">
        <v>80</v>
      </c>
      <c r="BK416" s="106">
        <f t="shared" si="134"/>
        <v>0</v>
      </c>
      <c r="BL416" s="20" t="s">
        <v>222</v>
      </c>
      <c r="BM416" s="20" t="s">
        <v>1093</v>
      </c>
    </row>
    <row r="417" spans="2:65" s="1" customFormat="1" ht="16.5" customHeight="1">
      <c r="B417" s="132"/>
      <c r="C417" s="184" t="s">
        <v>1094</v>
      </c>
      <c r="D417" s="184" t="s">
        <v>235</v>
      </c>
      <c r="E417" s="185" t="s">
        <v>1095</v>
      </c>
      <c r="F417" s="271" t="s">
        <v>1096</v>
      </c>
      <c r="G417" s="271"/>
      <c r="H417" s="271"/>
      <c r="I417" s="271"/>
      <c r="J417" s="186" t="s">
        <v>304</v>
      </c>
      <c r="K417" s="187">
        <v>1</v>
      </c>
      <c r="L417" s="272">
        <v>0</v>
      </c>
      <c r="M417" s="272"/>
      <c r="N417" s="273">
        <f t="shared" si="125"/>
        <v>0</v>
      </c>
      <c r="O417" s="264"/>
      <c r="P417" s="264"/>
      <c r="Q417" s="264"/>
      <c r="R417" s="135"/>
      <c r="T417" s="165" t="s">
        <v>5</v>
      </c>
      <c r="U417" s="44" t="s">
        <v>40</v>
      </c>
      <c r="V417" s="36"/>
      <c r="W417" s="166">
        <f t="shared" si="126"/>
        <v>0</v>
      </c>
      <c r="X417" s="166">
        <v>0</v>
      </c>
      <c r="Y417" s="166">
        <f t="shared" si="127"/>
        <v>0</v>
      </c>
      <c r="Z417" s="166">
        <v>0</v>
      </c>
      <c r="AA417" s="167">
        <f t="shared" si="128"/>
        <v>0</v>
      </c>
      <c r="AR417" s="20" t="s">
        <v>263</v>
      </c>
      <c r="AT417" s="20" t="s">
        <v>235</v>
      </c>
      <c r="AU417" s="20" t="s">
        <v>80</v>
      </c>
      <c r="AY417" s="20" t="s">
        <v>165</v>
      </c>
      <c r="BE417" s="106">
        <f t="shared" si="129"/>
        <v>0</v>
      </c>
      <c r="BF417" s="106">
        <f t="shared" si="130"/>
        <v>0</v>
      </c>
      <c r="BG417" s="106">
        <f t="shared" si="131"/>
        <v>0</v>
      </c>
      <c r="BH417" s="106">
        <f t="shared" si="132"/>
        <v>0</v>
      </c>
      <c r="BI417" s="106">
        <f t="shared" si="133"/>
        <v>0</v>
      </c>
      <c r="BJ417" s="20" t="s">
        <v>80</v>
      </c>
      <c r="BK417" s="106">
        <f t="shared" si="134"/>
        <v>0</v>
      </c>
      <c r="BL417" s="20" t="s">
        <v>222</v>
      </c>
      <c r="BM417" s="20" t="s">
        <v>1097</v>
      </c>
    </row>
    <row r="418" spans="2:65" s="1" customFormat="1" ht="25.5" customHeight="1">
      <c r="B418" s="132"/>
      <c r="C418" s="161" t="s">
        <v>1098</v>
      </c>
      <c r="D418" s="161" t="s">
        <v>167</v>
      </c>
      <c r="E418" s="162" t="s">
        <v>1099</v>
      </c>
      <c r="F418" s="262" t="s">
        <v>1100</v>
      </c>
      <c r="G418" s="262"/>
      <c r="H418" s="262"/>
      <c r="I418" s="262"/>
      <c r="J418" s="163" t="s">
        <v>304</v>
      </c>
      <c r="K418" s="164">
        <v>30</v>
      </c>
      <c r="L418" s="263">
        <v>0</v>
      </c>
      <c r="M418" s="263"/>
      <c r="N418" s="264">
        <f t="shared" si="125"/>
        <v>0</v>
      </c>
      <c r="O418" s="264"/>
      <c r="P418" s="264"/>
      <c r="Q418" s="264"/>
      <c r="R418" s="135"/>
      <c r="T418" s="165" t="s">
        <v>5</v>
      </c>
      <c r="U418" s="44" t="s">
        <v>40</v>
      </c>
      <c r="V418" s="36"/>
      <c r="W418" s="166">
        <f t="shared" si="126"/>
        <v>0</v>
      </c>
      <c r="X418" s="166">
        <v>0</v>
      </c>
      <c r="Y418" s="166">
        <f t="shared" si="127"/>
        <v>0</v>
      </c>
      <c r="Z418" s="166">
        <v>0</v>
      </c>
      <c r="AA418" s="167">
        <f t="shared" si="128"/>
        <v>0</v>
      </c>
      <c r="AR418" s="20" t="s">
        <v>222</v>
      </c>
      <c r="AT418" s="20" t="s">
        <v>167</v>
      </c>
      <c r="AU418" s="20" t="s">
        <v>80</v>
      </c>
      <c r="AY418" s="20" t="s">
        <v>165</v>
      </c>
      <c r="BE418" s="106">
        <f t="shared" si="129"/>
        <v>0</v>
      </c>
      <c r="BF418" s="106">
        <f t="shared" si="130"/>
        <v>0</v>
      </c>
      <c r="BG418" s="106">
        <f t="shared" si="131"/>
        <v>0</v>
      </c>
      <c r="BH418" s="106">
        <f t="shared" si="132"/>
        <v>0</v>
      </c>
      <c r="BI418" s="106">
        <f t="shared" si="133"/>
        <v>0</v>
      </c>
      <c r="BJ418" s="20" t="s">
        <v>80</v>
      </c>
      <c r="BK418" s="106">
        <f t="shared" si="134"/>
        <v>0</v>
      </c>
      <c r="BL418" s="20" t="s">
        <v>222</v>
      </c>
      <c r="BM418" s="20" t="s">
        <v>1101</v>
      </c>
    </row>
    <row r="419" spans="2:65" s="1" customFormat="1" ht="25.5" customHeight="1">
      <c r="B419" s="132"/>
      <c r="C419" s="184" t="s">
        <v>1102</v>
      </c>
      <c r="D419" s="184" t="s">
        <v>235</v>
      </c>
      <c r="E419" s="185" t="s">
        <v>1103</v>
      </c>
      <c r="F419" s="271" t="s">
        <v>1104</v>
      </c>
      <c r="G419" s="271"/>
      <c r="H419" s="271"/>
      <c r="I419" s="271"/>
      <c r="J419" s="186" t="s">
        <v>304</v>
      </c>
      <c r="K419" s="187">
        <v>30</v>
      </c>
      <c r="L419" s="272">
        <v>0</v>
      </c>
      <c r="M419" s="272"/>
      <c r="N419" s="273">
        <f t="shared" si="125"/>
        <v>0</v>
      </c>
      <c r="O419" s="264"/>
      <c r="P419" s="264"/>
      <c r="Q419" s="264"/>
      <c r="R419" s="135"/>
      <c r="T419" s="165" t="s">
        <v>5</v>
      </c>
      <c r="U419" s="44" t="s">
        <v>40</v>
      </c>
      <c r="V419" s="36"/>
      <c r="W419" s="166">
        <f t="shared" si="126"/>
        <v>0</v>
      </c>
      <c r="X419" s="166">
        <v>0</v>
      </c>
      <c r="Y419" s="166">
        <f t="shared" si="127"/>
        <v>0</v>
      </c>
      <c r="Z419" s="166">
        <v>0</v>
      </c>
      <c r="AA419" s="167">
        <f t="shared" si="128"/>
        <v>0</v>
      </c>
      <c r="AR419" s="20" t="s">
        <v>263</v>
      </c>
      <c r="AT419" s="20" t="s">
        <v>235</v>
      </c>
      <c r="AU419" s="20" t="s">
        <v>80</v>
      </c>
      <c r="AY419" s="20" t="s">
        <v>165</v>
      </c>
      <c r="BE419" s="106">
        <f t="shared" si="129"/>
        <v>0</v>
      </c>
      <c r="BF419" s="106">
        <f t="shared" si="130"/>
        <v>0</v>
      </c>
      <c r="BG419" s="106">
        <f t="shared" si="131"/>
        <v>0</v>
      </c>
      <c r="BH419" s="106">
        <f t="shared" si="132"/>
        <v>0</v>
      </c>
      <c r="BI419" s="106">
        <f t="shared" si="133"/>
        <v>0</v>
      </c>
      <c r="BJ419" s="20" t="s">
        <v>80</v>
      </c>
      <c r="BK419" s="106">
        <f t="shared" si="134"/>
        <v>0</v>
      </c>
      <c r="BL419" s="20" t="s">
        <v>222</v>
      </c>
      <c r="BM419" s="20" t="s">
        <v>1105</v>
      </c>
    </row>
    <row r="420" spans="2:65" s="1" customFormat="1" ht="25.5" customHeight="1">
      <c r="B420" s="132"/>
      <c r="C420" s="161" t="s">
        <v>1106</v>
      </c>
      <c r="D420" s="161" t="s">
        <v>167</v>
      </c>
      <c r="E420" s="162" t="s">
        <v>1107</v>
      </c>
      <c r="F420" s="262" t="s">
        <v>1108</v>
      </c>
      <c r="G420" s="262"/>
      <c r="H420" s="262"/>
      <c r="I420" s="262"/>
      <c r="J420" s="163" t="s">
        <v>304</v>
      </c>
      <c r="K420" s="164">
        <v>1</v>
      </c>
      <c r="L420" s="263">
        <v>0</v>
      </c>
      <c r="M420" s="263"/>
      <c r="N420" s="264">
        <f t="shared" si="125"/>
        <v>0</v>
      </c>
      <c r="O420" s="264"/>
      <c r="P420" s="264"/>
      <c r="Q420" s="264"/>
      <c r="R420" s="135"/>
      <c r="T420" s="165" t="s">
        <v>5</v>
      </c>
      <c r="U420" s="44" t="s">
        <v>40</v>
      </c>
      <c r="V420" s="36"/>
      <c r="W420" s="166">
        <f t="shared" si="126"/>
        <v>0</v>
      </c>
      <c r="X420" s="166">
        <v>0</v>
      </c>
      <c r="Y420" s="166">
        <f t="shared" si="127"/>
        <v>0</v>
      </c>
      <c r="Z420" s="166">
        <v>0</v>
      </c>
      <c r="AA420" s="167">
        <f t="shared" si="128"/>
        <v>0</v>
      </c>
      <c r="AR420" s="20" t="s">
        <v>222</v>
      </c>
      <c r="AT420" s="20" t="s">
        <v>167</v>
      </c>
      <c r="AU420" s="20" t="s">
        <v>80</v>
      </c>
      <c r="AY420" s="20" t="s">
        <v>165</v>
      </c>
      <c r="BE420" s="106">
        <f t="shared" si="129"/>
        <v>0</v>
      </c>
      <c r="BF420" s="106">
        <f t="shared" si="130"/>
        <v>0</v>
      </c>
      <c r="BG420" s="106">
        <f t="shared" si="131"/>
        <v>0</v>
      </c>
      <c r="BH420" s="106">
        <f t="shared" si="132"/>
        <v>0</v>
      </c>
      <c r="BI420" s="106">
        <f t="shared" si="133"/>
        <v>0</v>
      </c>
      <c r="BJ420" s="20" t="s">
        <v>80</v>
      </c>
      <c r="BK420" s="106">
        <f t="shared" si="134"/>
        <v>0</v>
      </c>
      <c r="BL420" s="20" t="s">
        <v>222</v>
      </c>
      <c r="BM420" s="20" t="s">
        <v>1109</v>
      </c>
    </row>
    <row r="421" spans="2:65" s="1" customFormat="1" ht="25.5" customHeight="1">
      <c r="B421" s="132"/>
      <c r="C421" s="184" t="s">
        <v>1110</v>
      </c>
      <c r="D421" s="184" t="s">
        <v>235</v>
      </c>
      <c r="E421" s="185" t="s">
        <v>1111</v>
      </c>
      <c r="F421" s="271" t="s">
        <v>1112</v>
      </c>
      <c r="G421" s="271"/>
      <c r="H421" s="271"/>
      <c r="I421" s="271"/>
      <c r="J421" s="186" t="s">
        <v>1113</v>
      </c>
      <c r="K421" s="187">
        <v>1</v>
      </c>
      <c r="L421" s="272">
        <v>0</v>
      </c>
      <c r="M421" s="272"/>
      <c r="N421" s="273">
        <f t="shared" si="125"/>
        <v>0</v>
      </c>
      <c r="O421" s="264"/>
      <c r="P421" s="264"/>
      <c r="Q421" s="264"/>
      <c r="R421" s="135"/>
      <c r="T421" s="165" t="s">
        <v>5</v>
      </c>
      <c r="U421" s="44" t="s">
        <v>40</v>
      </c>
      <c r="V421" s="36"/>
      <c r="W421" s="166">
        <f t="shared" si="126"/>
        <v>0</v>
      </c>
      <c r="X421" s="166">
        <v>0</v>
      </c>
      <c r="Y421" s="166">
        <f t="shared" si="127"/>
        <v>0</v>
      </c>
      <c r="Z421" s="166">
        <v>0</v>
      </c>
      <c r="AA421" s="167">
        <f t="shared" si="128"/>
        <v>0</v>
      </c>
      <c r="AR421" s="20" t="s">
        <v>263</v>
      </c>
      <c r="AT421" s="20" t="s">
        <v>235</v>
      </c>
      <c r="AU421" s="20" t="s">
        <v>80</v>
      </c>
      <c r="AY421" s="20" t="s">
        <v>165</v>
      </c>
      <c r="BE421" s="106">
        <f t="shared" si="129"/>
        <v>0</v>
      </c>
      <c r="BF421" s="106">
        <f t="shared" si="130"/>
        <v>0</v>
      </c>
      <c r="BG421" s="106">
        <f t="shared" si="131"/>
        <v>0</v>
      </c>
      <c r="BH421" s="106">
        <f t="shared" si="132"/>
        <v>0</v>
      </c>
      <c r="BI421" s="106">
        <f t="shared" si="133"/>
        <v>0</v>
      </c>
      <c r="BJ421" s="20" t="s">
        <v>80</v>
      </c>
      <c r="BK421" s="106">
        <f t="shared" si="134"/>
        <v>0</v>
      </c>
      <c r="BL421" s="20" t="s">
        <v>222</v>
      </c>
      <c r="BM421" s="20" t="s">
        <v>1114</v>
      </c>
    </row>
    <row r="422" spans="2:65" s="1" customFormat="1" ht="25.5" customHeight="1">
      <c r="B422" s="132"/>
      <c r="C422" s="161" t="s">
        <v>1115</v>
      </c>
      <c r="D422" s="161" t="s">
        <v>167</v>
      </c>
      <c r="E422" s="162" t="s">
        <v>1116</v>
      </c>
      <c r="F422" s="262" t="s">
        <v>1117</v>
      </c>
      <c r="G422" s="262"/>
      <c r="H422" s="262"/>
      <c r="I422" s="262"/>
      <c r="J422" s="163" t="s">
        <v>304</v>
      </c>
      <c r="K422" s="164">
        <v>8</v>
      </c>
      <c r="L422" s="263">
        <v>0</v>
      </c>
      <c r="M422" s="263"/>
      <c r="N422" s="264">
        <f t="shared" si="125"/>
        <v>0</v>
      </c>
      <c r="O422" s="264"/>
      <c r="P422" s="264"/>
      <c r="Q422" s="264"/>
      <c r="R422" s="135"/>
      <c r="T422" s="165" t="s">
        <v>5</v>
      </c>
      <c r="U422" s="44" t="s">
        <v>40</v>
      </c>
      <c r="V422" s="36"/>
      <c r="W422" s="166">
        <f t="shared" si="126"/>
        <v>0</v>
      </c>
      <c r="X422" s="166">
        <v>0</v>
      </c>
      <c r="Y422" s="166">
        <f t="shared" si="127"/>
        <v>0</v>
      </c>
      <c r="Z422" s="166">
        <v>0</v>
      </c>
      <c r="AA422" s="167">
        <f t="shared" si="128"/>
        <v>0</v>
      </c>
      <c r="AR422" s="20" t="s">
        <v>222</v>
      </c>
      <c r="AT422" s="20" t="s">
        <v>167</v>
      </c>
      <c r="AU422" s="20" t="s">
        <v>80</v>
      </c>
      <c r="AY422" s="20" t="s">
        <v>165</v>
      </c>
      <c r="BE422" s="106">
        <f t="shared" si="129"/>
        <v>0</v>
      </c>
      <c r="BF422" s="106">
        <f t="shared" si="130"/>
        <v>0</v>
      </c>
      <c r="BG422" s="106">
        <f t="shared" si="131"/>
        <v>0</v>
      </c>
      <c r="BH422" s="106">
        <f t="shared" si="132"/>
        <v>0</v>
      </c>
      <c r="BI422" s="106">
        <f t="shared" si="133"/>
        <v>0</v>
      </c>
      <c r="BJ422" s="20" t="s">
        <v>80</v>
      </c>
      <c r="BK422" s="106">
        <f t="shared" si="134"/>
        <v>0</v>
      </c>
      <c r="BL422" s="20" t="s">
        <v>222</v>
      </c>
      <c r="BM422" s="20" t="s">
        <v>1118</v>
      </c>
    </row>
    <row r="423" spans="2:65" s="1" customFormat="1" ht="25.5" customHeight="1">
      <c r="B423" s="132"/>
      <c r="C423" s="184" t="s">
        <v>1119</v>
      </c>
      <c r="D423" s="184" t="s">
        <v>235</v>
      </c>
      <c r="E423" s="185" t="s">
        <v>1120</v>
      </c>
      <c r="F423" s="271" t="s">
        <v>1121</v>
      </c>
      <c r="G423" s="271"/>
      <c r="H423" s="271"/>
      <c r="I423" s="271"/>
      <c r="J423" s="186" t="s">
        <v>304</v>
      </c>
      <c r="K423" s="187">
        <v>8</v>
      </c>
      <c r="L423" s="272">
        <v>0</v>
      </c>
      <c r="M423" s="272"/>
      <c r="N423" s="273">
        <f t="shared" si="125"/>
        <v>0</v>
      </c>
      <c r="O423" s="264"/>
      <c r="P423" s="264"/>
      <c r="Q423" s="264"/>
      <c r="R423" s="135"/>
      <c r="T423" s="165" t="s">
        <v>5</v>
      </c>
      <c r="U423" s="44" t="s">
        <v>40</v>
      </c>
      <c r="V423" s="36"/>
      <c r="W423" s="166">
        <f t="shared" si="126"/>
        <v>0</v>
      </c>
      <c r="X423" s="166">
        <v>0</v>
      </c>
      <c r="Y423" s="166">
        <f t="shared" si="127"/>
        <v>0</v>
      </c>
      <c r="Z423" s="166">
        <v>0</v>
      </c>
      <c r="AA423" s="167">
        <f t="shared" si="128"/>
        <v>0</v>
      </c>
      <c r="AR423" s="20" t="s">
        <v>263</v>
      </c>
      <c r="AT423" s="20" t="s">
        <v>235</v>
      </c>
      <c r="AU423" s="20" t="s">
        <v>80</v>
      </c>
      <c r="AY423" s="20" t="s">
        <v>165</v>
      </c>
      <c r="BE423" s="106">
        <f t="shared" si="129"/>
        <v>0</v>
      </c>
      <c r="BF423" s="106">
        <f t="shared" si="130"/>
        <v>0</v>
      </c>
      <c r="BG423" s="106">
        <f t="shared" si="131"/>
        <v>0</v>
      </c>
      <c r="BH423" s="106">
        <f t="shared" si="132"/>
        <v>0</v>
      </c>
      <c r="BI423" s="106">
        <f t="shared" si="133"/>
        <v>0</v>
      </c>
      <c r="BJ423" s="20" t="s">
        <v>80</v>
      </c>
      <c r="BK423" s="106">
        <f t="shared" si="134"/>
        <v>0</v>
      </c>
      <c r="BL423" s="20" t="s">
        <v>222</v>
      </c>
      <c r="BM423" s="20" t="s">
        <v>1122</v>
      </c>
    </row>
    <row r="424" spans="2:65" s="1" customFormat="1" ht="25.5" customHeight="1">
      <c r="B424" s="132"/>
      <c r="C424" s="161" t="s">
        <v>1123</v>
      </c>
      <c r="D424" s="161" t="s">
        <v>167</v>
      </c>
      <c r="E424" s="162" t="s">
        <v>1124</v>
      </c>
      <c r="F424" s="262" t="s">
        <v>1125</v>
      </c>
      <c r="G424" s="262"/>
      <c r="H424" s="262"/>
      <c r="I424" s="262"/>
      <c r="J424" s="163" t="s">
        <v>304</v>
      </c>
      <c r="K424" s="164">
        <v>4</v>
      </c>
      <c r="L424" s="263">
        <v>0</v>
      </c>
      <c r="M424" s="263"/>
      <c r="N424" s="264">
        <f t="shared" si="125"/>
        <v>0</v>
      </c>
      <c r="O424" s="264"/>
      <c r="P424" s="264"/>
      <c r="Q424" s="264"/>
      <c r="R424" s="135"/>
      <c r="T424" s="165" t="s">
        <v>5</v>
      </c>
      <c r="U424" s="44" t="s">
        <v>40</v>
      </c>
      <c r="V424" s="36"/>
      <c r="W424" s="166">
        <f t="shared" si="126"/>
        <v>0</v>
      </c>
      <c r="X424" s="166">
        <v>0</v>
      </c>
      <c r="Y424" s="166">
        <f t="shared" si="127"/>
        <v>0</v>
      </c>
      <c r="Z424" s="166">
        <v>0</v>
      </c>
      <c r="AA424" s="167">
        <f t="shared" si="128"/>
        <v>0</v>
      </c>
      <c r="AR424" s="20" t="s">
        <v>222</v>
      </c>
      <c r="AT424" s="20" t="s">
        <v>167</v>
      </c>
      <c r="AU424" s="20" t="s">
        <v>80</v>
      </c>
      <c r="AY424" s="20" t="s">
        <v>165</v>
      </c>
      <c r="BE424" s="106">
        <f t="shared" si="129"/>
        <v>0</v>
      </c>
      <c r="BF424" s="106">
        <f t="shared" si="130"/>
        <v>0</v>
      </c>
      <c r="BG424" s="106">
        <f t="shared" si="131"/>
        <v>0</v>
      </c>
      <c r="BH424" s="106">
        <f t="shared" si="132"/>
        <v>0</v>
      </c>
      <c r="BI424" s="106">
        <f t="shared" si="133"/>
        <v>0</v>
      </c>
      <c r="BJ424" s="20" t="s">
        <v>80</v>
      </c>
      <c r="BK424" s="106">
        <f t="shared" si="134"/>
        <v>0</v>
      </c>
      <c r="BL424" s="20" t="s">
        <v>222</v>
      </c>
      <c r="BM424" s="20" t="s">
        <v>1126</v>
      </c>
    </row>
    <row r="425" spans="2:65" s="1" customFormat="1" ht="16.5" customHeight="1">
      <c r="B425" s="132"/>
      <c r="C425" s="184" t="s">
        <v>1127</v>
      </c>
      <c r="D425" s="184" t="s">
        <v>235</v>
      </c>
      <c r="E425" s="185" t="s">
        <v>1128</v>
      </c>
      <c r="F425" s="271" t="s">
        <v>1129</v>
      </c>
      <c r="G425" s="271"/>
      <c r="H425" s="271"/>
      <c r="I425" s="271"/>
      <c r="J425" s="186" t="s">
        <v>304</v>
      </c>
      <c r="K425" s="187">
        <v>3</v>
      </c>
      <c r="L425" s="272">
        <v>0</v>
      </c>
      <c r="M425" s="272"/>
      <c r="N425" s="273">
        <f t="shared" si="125"/>
        <v>0</v>
      </c>
      <c r="O425" s="264"/>
      <c r="P425" s="264"/>
      <c r="Q425" s="264"/>
      <c r="R425" s="135"/>
      <c r="T425" s="165" t="s">
        <v>5</v>
      </c>
      <c r="U425" s="44" t="s">
        <v>40</v>
      </c>
      <c r="V425" s="36"/>
      <c r="W425" s="166">
        <f t="shared" si="126"/>
        <v>0</v>
      </c>
      <c r="X425" s="166">
        <v>0</v>
      </c>
      <c r="Y425" s="166">
        <f t="shared" si="127"/>
        <v>0</v>
      </c>
      <c r="Z425" s="166">
        <v>0</v>
      </c>
      <c r="AA425" s="167">
        <f t="shared" si="128"/>
        <v>0</v>
      </c>
      <c r="AR425" s="20" t="s">
        <v>263</v>
      </c>
      <c r="AT425" s="20" t="s">
        <v>235</v>
      </c>
      <c r="AU425" s="20" t="s">
        <v>80</v>
      </c>
      <c r="AY425" s="20" t="s">
        <v>165</v>
      </c>
      <c r="BE425" s="106">
        <f t="shared" si="129"/>
        <v>0</v>
      </c>
      <c r="BF425" s="106">
        <f t="shared" si="130"/>
        <v>0</v>
      </c>
      <c r="BG425" s="106">
        <f t="shared" si="131"/>
        <v>0</v>
      </c>
      <c r="BH425" s="106">
        <f t="shared" si="132"/>
        <v>0</v>
      </c>
      <c r="BI425" s="106">
        <f t="shared" si="133"/>
        <v>0</v>
      </c>
      <c r="BJ425" s="20" t="s">
        <v>80</v>
      </c>
      <c r="BK425" s="106">
        <f t="shared" si="134"/>
        <v>0</v>
      </c>
      <c r="BL425" s="20" t="s">
        <v>222</v>
      </c>
      <c r="BM425" s="20" t="s">
        <v>1130</v>
      </c>
    </row>
    <row r="426" spans="2:65" s="1" customFormat="1" ht="16.5" customHeight="1">
      <c r="B426" s="132"/>
      <c r="C426" s="184" t="s">
        <v>1131</v>
      </c>
      <c r="D426" s="184" t="s">
        <v>235</v>
      </c>
      <c r="E426" s="185" t="s">
        <v>1132</v>
      </c>
      <c r="F426" s="271" t="s">
        <v>1133</v>
      </c>
      <c r="G426" s="271"/>
      <c r="H426" s="271"/>
      <c r="I426" s="271"/>
      <c r="J426" s="186" t="s">
        <v>304</v>
      </c>
      <c r="K426" s="187">
        <v>1</v>
      </c>
      <c r="L426" s="272">
        <v>0</v>
      </c>
      <c r="M426" s="272"/>
      <c r="N426" s="273">
        <f t="shared" si="125"/>
        <v>0</v>
      </c>
      <c r="O426" s="264"/>
      <c r="P426" s="264"/>
      <c r="Q426" s="264"/>
      <c r="R426" s="135"/>
      <c r="T426" s="165" t="s">
        <v>5</v>
      </c>
      <c r="U426" s="44" t="s">
        <v>40</v>
      </c>
      <c r="V426" s="36"/>
      <c r="W426" s="166">
        <f t="shared" si="126"/>
        <v>0</v>
      </c>
      <c r="X426" s="166">
        <v>0</v>
      </c>
      <c r="Y426" s="166">
        <f t="shared" si="127"/>
        <v>0</v>
      </c>
      <c r="Z426" s="166">
        <v>0</v>
      </c>
      <c r="AA426" s="167">
        <f t="shared" si="128"/>
        <v>0</v>
      </c>
      <c r="AR426" s="20" t="s">
        <v>263</v>
      </c>
      <c r="AT426" s="20" t="s">
        <v>235</v>
      </c>
      <c r="AU426" s="20" t="s">
        <v>80</v>
      </c>
      <c r="AY426" s="20" t="s">
        <v>165</v>
      </c>
      <c r="BE426" s="106">
        <f t="shared" si="129"/>
        <v>0</v>
      </c>
      <c r="BF426" s="106">
        <f t="shared" si="130"/>
        <v>0</v>
      </c>
      <c r="BG426" s="106">
        <f t="shared" si="131"/>
        <v>0</v>
      </c>
      <c r="BH426" s="106">
        <f t="shared" si="132"/>
        <v>0</v>
      </c>
      <c r="BI426" s="106">
        <f t="shared" si="133"/>
        <v>0</v>
      </c>
      <c r="BJ426" s="20" t="s">
        <v>80</v>
      </c>
      <c r="BK426" s="106">
        <f t="shared" si="134"/>
        <v>0</v>
      </c>
      <c r="BL426" s="20" t="s">
        <v>222</v>
      </c>
      <c r="BM426" s="20" t="s">
        <v>1134</v>
      </c>
    </row>
    <row r="427" spans="2:65" s="1" customFormat="1" ht="16.5" customHeight="1">
      <c r="B427" s="132"/>
      <c r="C427" s="161" t="s">
        <v>1135</v>
      </c>
      <c r="D427" s="161" t="s">
        <v>167</v>
      </c>
      <c r="E427" s="162" t="s">
        <v>1136</v>
      </c>
      <c r="F427" s="262" t="s">
        <v>1137</v>
      </c>
      <c r="G427" s="262"/>
      <c r="H427" s="262"/>
      <c r="I427" s="262"/>
      <c r="J427" s="163" t="s">
        <v>304</v>
      </c>
      <c r="K427" s="164">
        <v>2</v>
      </c>
      <c r="L427" s="263">
        <v>0</v>
      </c>
      <c r="M427" s="263"/>
      <c r="N427" s="264">
        <f t="shared" si="125"/>
        <v>0</v>
      </c>
      <c r="O427" s="264"/>
      <c r="P427" s="264"/>
      <c r="Q427" s="264"/>
      <c r="R427" s="135"/>
      <c r="T427" s="165" t="s">
        <v>5</v>
      </c>
      <c r="U427" s="44" t="s">
        <v>40</v>
      </c>
      <c r="V427" s="36"/>
      <c r="W427" s="166">
        <f t="shared" si="126"/>
        <v>0</v>
      </c>
      <c r="X427" s="166">
        <v>0</v>
      </c>
      <c r="Y427" s="166">
        <f t="shared" si="127"/>
        <v>0</v>
      </c>
      <c r="Z427" s="166">
        <v>0</v>
      </c>
      <c r="AA427" s="167">
        <f t="shared" si="128"/>
        <v>0</v>
      </c>
      <c r="AR427" s="20" t="s">
        <v>222</v>
      </c>
      <c r="AT427" s="20" t="s">
        <v>167</v>
      </c>
      <c r="AU427" s="20" t="s">
        <v>80</v>
      </c>
      <c r="AY427" s="20" t="s">
        <v>165</v>
      </c>
      <c r="BE427" s="106">
        <f t="shared" si="129"/>
        <v>0</v>
      </c>
      <c r="BF427" s="106">
        <f t="shared" si="130"/>
        <v>0</v>
      </c>
      <c r="BG427" s="106">
        <f t="shared" si="131"/>
        <v>0</v>
      </c>
      <c r="BH427" s="106">
        <f t="shared" si="132"/>
        <v>0</v>
      </c>
      <c r="BI427" s="106">
        <f t="shared" si="133"/>
        <v>0</v>
      </c>
      <c r="BJ427" s="20" t="s">
        <v>80</v>
      </c>
      <c r="BK427" s="106">
        <f t="shared" si="134"/>
        <v>0</v>
      </c>
      <c r="BL427" s="20" t="s">
        <v>222</v>
      </c>
      <c r="BM427" s="20" t="s">
        <v>1138</v>
      </c>
    </row>
    <row r="428" spans="2:65" s="1" customFormat="1" ht="25.5" customHeight="1">
      <c r="B428" s="132"/>
      <c r="C428" s="184" t="s">
        <v>1139</v>
      </c>
      <c r="D428" s="184" t="s">
        <v>235</v>
      </c>
      <c r="E428" s="185" t="s">
        <v>1140</v>
      </c>
      <c r="F428" s="271" t="s">
        <v>1141</v>
      </c>
      <c r="G428" s="271"/>
      <c r="H428" s="271"/>
      <c r="I428" s="271"/>
      <c r="J428" s="186" t="s">
        <v>1113</v>
      </c>
      <c r="K428" s="187">
        <v>2</v>
      </c>
      <c r="L428" s="272">
        <v>0</v>
      </c>
      <c r="M428" s="272"/>
      <c r="N428" s="273">
        <f t="shared" si="125"/>
        <v>0</v>
      </c>
      <c r="O428" s="264"/>
      <c r="P428" s="264"/>
      <c r="Q428" s="264"/>
      <c r="R428" s="135"/>
      <c r="T428" s="165" t="s">
        <v>5</v>
      </c>
      <c r="U428" s="44" t="s">
        <v>40</v>
      </c>
      <c r="V428" s="36"/>
      <c r="W428" s="166">
        <f t="shared" si="126"/>
        <v>0</v>
      </c>
      <c r="X428" s="166">
        <v>0</v>
      </c>
      <c r="Y428" s="166">
        <f t="shared" si="127"/>
        <v>0</v>
      </c>
      <c r="Z428" s="166">
        <v>0</v>
      </c>
      <c r="AA428" s="167">
        <f t="shared" si="128"/>
        <v>0</v>
      </c>
      <c r="AR428" s="20" t="s">
        <v>263</v>
      </c>
      <c r="AT428" s="20" t="s">
        <v>235</v>
      </c>
      <c r="AU428" s="20" t="s">
        <v>80</v>
      </c>
      <c r="AY428" s="20" t="s">
        <v>165</v>
      </c>
      <c r="BE428" s="106">
        <f t="shared" si="129"/>
        <v>0</v>
      </c>
      <c r="BF428" s="106">
        <f t="shared" si="130"/>
        <v>0</v>
      </c>
      <c r="BG428" s="106">
        <f t="shared" si="131"/>
        <v>0</v>
      </c>
      <c r="BH428" s="106">
        <f t="shared" si="132"/>
        <v>0</v>
      </c>
      <c r="BI428" s="106">
        <f t="shared" si="133"/>
        <v>0</v>
      </c>
      <c r="BJ428" s="20" t="s">
        <v>80</v>
      </c>
      <c r="BK428" s="106">
        <f t="shared" si="134"/>
        <v>0</v>
      </c>
      <c r="BL428" s="20" t="s">
        <v>222</v>
      </c>
      <c r="BM428" s="20" t="s">
        <v>1142</v>
      </c>
    </row>
    <row r="429" spans="2:65" s="1" customFormat="1" ht="25.5" customHeight="1">
      <c r="B429" s="132"/>
      <c r="C429" s="161" t="s">
        <v>1143</v>
      </c>
      <c r="D429" s="161" t="s">
        <v>167</v>
      </c>
      <c r="E429" s="162" t="s">
        <v>1144</v>
      </c>
      <c r="F429" s="262" t="s">
        <v>1145</v>
      </c>
      <c r="G429" s="262"/>
      <c r="H429" s="262"/>
      <c r="I429" s="262"/>
      <c r="J429" s="163" t="s">
        <v>304</v>
      </c>
      <c r="K429" s="164">
        <v>2</v>
      </c>
      <c r="L429" s="263">
        <v>0</v>
      </c>
      <c r="M429" s="263"/>
      <c r="N429" s="264">
        <f t="shared" si="125"/>
        <v>0</v>
      </c>
      <c r="O429" s="264"/>
      <c r="P429" s="264"/>
      <c r="Q429" s="264"/>
      <c r="R429" s="135"/>
      <c r="T429" s="165" t="s">
        <v>5</v>
      </c>
      <c r="U429" s="44" t="s">
        <v>40</v>
      </c>
      <c r="V429" s="36"/>
      <c r="W429" s="166">
        <f t="shared" si="126"/>
        <v>0</v>
      </c>
      <c r="X429" s="166">
        <v>0</v>
      </c>
      <c r="Y429" s="166">
        <f t="shared" si="127"/>
        <v>0</v>
      </c>
      <c r="Z429" s="166">
        <v>0</v>
      </c>
      <c r="AA429" s="167">
        <f t="shared" si="128"/>
        <v>0</v>
      </c>
      <c r="AR429" s="20" t="s">
        <v>222</v>
      </c>
      <c r="AT429" s="20" t="s">
        <v>167</v>
      </c>
      <c r="AU429" s="20" t="s">
        <v>80</v>
      </c>
      <c r="AY429" s="20" t="s">
        <v>165</v>
      </c>
      <c r="BE429" s="106">
        <f t="shared" si="129"/>
        <v>0</v>
      </c>
      <c r="BF429" s="106">
        <f t="shared" si="130"/>
        <v>0</v>
      </c>
      <c r="BG429" s="106">
        <f t="shared" si="131"/>
        <v>0</v>
      </c>
      <c r="BH429" s="106">
        <f t="shared" si="132"/>
        <v>0</v>
      </c>
      <c r="BI429" s="106">
        <f t="shared" si="133"/>
        <v>0</v>
      </c>
      <c r="BJ429" s="20" t="s">
        <v>80</v>
      </c>
      <c r="BK429" s="106">
        <f t="shared" si="134"/>
        <v>0</v>
      </c>
      <c r="BL429" s="20" t="s">
        <v>222</v>
      </c>
      <c r="BM429" s="20" t="s">
        <v>1146</v>
      </c>
    </row>
    <row r="430" spans="2:65" s="1" customFormat="1" ht="16.5" customHeight="1">
      <c r="B430" s="132"/>
      <c r="C430" s="184" t="s">
        <v>1147</v>
      </c>
      <c r="D430" s="184" t="s">
        <v>235</v>
      </c>
      <c r="E430" s="185" t="s">
        <v>1148</v>
      </c>
      <c r="F430" s="271" t="s">
        <v>1149</v>
      </c>
      <c r="G430" s="271"/>
      <c r="H430" s="271"/>
      <c r="I430" s="271"/>
      <c r="J430" s="186" t="s">
        <v>304</v>
      </c>
      <c r="K430" s="187">
        <v>2</v>
      </c>
      <c r="L430" s="272">
        <v>0</v>
      </c>
      <c r="M430" s="272"/>
      <c r="N430" s="273">
        <f t="shared" si="125"/>
        <v>0</v>
      </c>
      <c r="O430" s="264"/>
      <c r="P430" s="264"/>
      <c r="Q430" s="264"/>
      <c r="R430" s="135"/>
      <c r="T430" s="165" t="s">
        <v>5</v>
      </c>
      <c r="U430" s="44" t="s">
        <v>40</v>
      </c>
      <c r="V430" s="36"/>
      <c r="W430" s="166">
        <f t="shared" si="126"/>
        <v>0</v>
      </c>
      <c r="X430" s="166">
        <v>0</v>
      </c>
      <c r="Y430" s="166">
        <f t="shared" si="127"/>
        <v>0</v>
      </c>
      <c r="Z430" s="166">
        <v>0</v>
      </c>
      <c r="AA430" s="167">
        <f t="shared" si="128"/>
        <v>0</v>
      </c>
      <c r="AR430" s="20" t="s">
        <v>263</v>
      </c>
      <c r="AT430" s="20" t="s">
        <v>235</v>
      </c>
      <c r="AU430" s="20" t="s">
        <v>80</v>
      </c>
      <c r="AY430" s="20" t="s">
        <v>165</v>
      </c>
      <c r="BE430" s="106">
        <f t="shared" si="129"/>
        <v>0</v>
      </c>
      <c r="BF430" s="106">
        <f t="shared" si="130"/>
        <v>0</v>
      </c>
      <c r="BG430" s="106">
        <f t="shared" si="131"/>
        <v>0</v>
      </c>
      <c r="BH430" s="106">
        <f t="shared" si="132"/>
        <v>0</v>
      </c>
      <c r="BI430" s="106">
        <f t="shared" si="133"/>
        <v>0</v>
      </c>
      <c r="BJ430" s="20" t="s">
        <v>80</v>
      </c>
      <c r="BK430" s="106">
        <f t="shared" si="134"/>
        <v>0</v>
      </c>
      <c r="BL430" s="20" t="s">
        <v>222</v>
      </c>
      <c r="BM430" s="20" t="s">
        <v>1150</v>
      </c>
    </row>
    <row r="431" spans="2:65" s="1" customFormat="1" ht="16.5" customHeight="1">
      <c r="B431" s="132"/>
      <c r="C431" s="184" t="s">
        <v>1151</v>
      </c>
      <c r="D431" s="184" t="s">
        <v>235</v>
      </c>
      <c r="E431" s="185" t="s">
        <v>1152</v>
      </c>
      <c r="F431" s="271" t="s">
        <v>1153</v>
      </c>
      <c r="G431" s="271"/>
      <c r="H431" s="271"/>
      <c r="I431" s="271"/>
      <c r="J431" s="186" t="s">
        <v>304</v>
      </c>
      <c r="K431" s="187">
        <v>2</v>
      </c>
      <c r="L431" s="272">
        <v>0</v>
      </c>
      <c r="M431" s="272"/>
      <c r="N431" s="273">
        <f t="shared" si="125"/>
        <v>0</v>
      </c>
      <c r="O431" s="264"/>
      <c r="P431" s="264"/>
      <c r="Q431" s="264"/>
      <c r="R431" s="135"/>
      <c r="T431" s="165" t="s">
        <v>5</v>
      </c>
      <c r="U431" s="44" t="s">
        <v>40</v>
      </c>
      <c r="V431" s="36"/>
      <c r="W431" s="166">
        <f t="shared" si="126"/>
        <v>0</v>
      </c>
      <c r="X431" s="166">
        <v>0</v>
      </c>
      <c r="Y431" s="166">
        <f t="shared" si="127"/>
        <v>0</v>
      </c>
      <c r="Z431" s="166">
        <v>0</v>
      </c>
      <c r="AA431" s="167">
        <f t="shared" si="128"/>
        <v>0</v>
      </c>
      <c r="AR431" s="20" t="s">
        <v>263</v>
      </c>
      <c r="AT431" s="20" t="s">
        <v>235</v>
      </c>
      <c r="AU431" s="20" t="s">
        <v>80</v>
      </c>
      <c r="AY431" s="20" t="s">
        <v>165</v>
      </c>
      <c r="BE431" s="106">
        <f t="shared" si="129"/>
        <v>0</v>
      </c>
      <c r="BF431" s="106">
        <f t="shared" si="130"/>
        <v>0</v>
      </c>
      <c r="BG431" s="106">
        <f t="shared" si="131"/>
        <v>0</v>
      </c>
      <c r="BH431" s="106">
        <f t="shared" si="132"/>
        <v>0</v>
      </c>
      <c r="BI431" s="106">
        <f t="shared" si="133"/>
        <v>0</v>
      </c>
      <c r="BJ431" s="20" t="s">
        <v>80</v>
      </c>
      <c r="BK431" s="106">
        <f t="shared" si="134"/>
        <v>0</v>
      </c>
      <c r="BL431" s="20" t="s">
        <v>222</v>
      </c>
      <c r="BM431" s="20" t="s">
        <v>1154</v>
      </c>
    </row>
    <row r="432" spans="2:65" s="1" customFormat="1" ht="25.5" customHeight="1">
      <c r="B432" s="132"/>
      <c r="C432" s="161" t="s">
        <v>1155</v>
      </c>
      <c r="D432" s="161" t="s">
        <v>167</v>
      </c>
      <c r="E432" s="162" t="s">
        <v>1156</v>
      </c>
      <c r="F432" s="262" t="s">
        <v>1157</v>
      </c>
      <c r="G432" s="262"/>
      <c r="H432" s="262"/>
      <c r="I432" s="262"/>
      <c r="J432" s="163" t="s">
        <v>304</v>
      </c>
      <c r="K432" s="164">
        <v>14</v>
      </c>
      <c r="L432" s="263">
        <v>0</v>
      </c>
      <c r="M432" s="263"/>
      <c r="N432" s="264">
        <f t="shared" si="125"/>
        <v>0</v>
      </c>
      <c r="O432" s="264"/>
      <c r="P432" s="264"/>
      <c r="Q432" s="264"/>
      <c r="R432" s="135"/>
      <c r="T432" s="165" t="s">
        <v>5</v>
      </c>
      <c r="U432" s="44" t="s">
        <v>40</v>
      </c>
      <c r="V432" s="36"/>
      <c r="W432" s="166">
        <f t="shared" si="126"/>
        <v>0</v>
      </c>
      <c r="X432" s="166">
        <v>0</v>
      </c>
      <c r="Y432" s="166">
        <f t="shared" si="127"/>
        <v>0</v>
      </c>
      <c r="Z432" s="166">
        <v>0</v>
      </c>
      <c r="AA432" s="167">
        <f t="shared" si="128"/>
        <v>0</v>
      </c>
      <c r="AR432" s="20" t="s">
        <v>222</v>
      </c>
      <c r="AT432" s="20" t="s">
        <v>167</v>
      </c>
      <c r="AU432" s="20" t="s">
        <v>80</v>
      </c>
      <c r="AY432" s="20" t="s">
        <v>165</v>
      </c>
      <c r="BE432" s="106">
        <f t="shared" si="129"/>
        <v>0</v>
      </c>
      <c r="BF432" s="106">
        <f t="shared" si="130"/>
        <v>0</v>
      </c>
      <c r="BG432" s="106">
        <f t="shared" si="131"/>
        <v>0</v>
      </c>
      <c r="BH432" s="106">
        <f t="shared" si="132"/>
        <v>0</v>
      </c>
      <c r="BI432" s="106">
        <f t="shared" si="133"/>
        <v>0</v>
      </c>
      <c r="BJ432" s="20" t="s">
        <v>80</v>
      </c>
      <c r="BK432" s="106">
        <f t="shared" si="134"/>
        <v>0</v>
      </c>
      <c r="BL432" s="20" t="s">
        <v>222</v>
      </c>
      <c r="BM432" s="20" t="s">
        <v>1158</v>
      </c>
    </row>
    <row r="433" spans="2:65" s="1" customFormat="1" ht="16.5" customHeight="1">
      <c r="B433" s="132"/>
      <c r="C433" s="184" t="s">
        <v>1159</v>
      </c>
      <c r="D433" s="184" t="s">
        <v>235</v>
      </c>
      <c r="E433" s="185" t="s">
        <v>1160</v>
      </c>
      <c r="F433" s="271" t="s">
        <v>1161</v>
      </c>
      <c r="G433" s="271"/>
      <c r="H433" s="271"/>
      <c r="I433" s="271"/>
      <c r="J433" s="186" t="s">
        <v>304</v>
      </c>
      <c r="K433" s="187">
        <v>3</v>
      </c>
      <c r="L433" s="272">
        <v>0</v>
      </c>
      <c r="M433" s="272"/>
      <c r="N433" s="273">
        <f t="shared" si="125"/>
        <v>0</v>
      </c>
      <c r="O433" s="264"/>
      <c r="P433" s="264"/>
      <c r="Q433" s="264"/>
      <c r="R433" s="135"/>
      <c r="T433" s="165" t="s">
        <v>5</v>
      </c>
      <c r="U433" s="44" t="s">
        <v>40</v>
      </c>
      <c r="V433" s="36"/>
      <c r="W433" s="166">
        <f t="shared" si="126"/>
        <v>0</v>
      </c>
      <c r="X433" s="166">
        <v>0</v>
      </c>
      <c r="Y433" s="166">
        <f t="shared" si="127"/>
        <v>0</v>
      </c>
      <c r="Z433" s="166">
        <v>0</v>
      </c>
      <c r="AA433" s="167">
        <f t="shared" si="128"/>
        <v>0</v>
      </c>
      <c r="AR433" s="20" t="s">
        <v>263</v>
      </c>
      <c r="AT433" s="20" t="s">
        <v>235</v>
      </c>
      <c r="AU433" s="20" t="s">
        <v>80</v>
      </c>
      <c r="AY433" s="20" t="s">
        <v>165</v>
      </c>
      <c r="BE433" s="106">
        <f t="shared" si="129"/>
        <v>0</v>
      </c>
      <c r="BF433" s="106">
        <f t="shared" si="130"/>
        <v>0</v>
      </c>
      <c r="BG433" s="106">
        <f t="shared" si="131"/>
        <v>0</v>
      </c>
      <c r="BH433" s="106">
        <f t="shared" si="132"/>
        <v>0</v>
      </c>
      <c r="BI433" s="106">
        <f t="shared" si="133"/>
        <v>0</v>
      </c>
      <c r="BJ433" s="20" t="s">
        <v>80</v>
      </c>
      <c r="BK433" s="106">
        <f t="shared" si="134"/>
        <v>0</v>
      </c>
      <c r="BL433" s="20" t="s">
        <v>222</v>
      </c>
      <c r="BM433" s="20" t="s">
        <v>1162</v>
      </c>
    </row>
    <row r="434" spans="2:65" s="1" customFormat="1" ht="25.5" customHeight="1">
      <c r="B434" s="132"/>
      <c r="C434" s="184" t="s">
        <v>1163</v>
      </c>
      <c r="D434" s="184" t="s">
        <v>235</v>
      </c>
      <c r="E434" s="185" t="s">
        <v>1164</v>
      </c>
      <c r="F434" s="271" t="s">
        <v>1165</v>
      </c>
      <c r="G434" s="271"/>
      <c r="H434" s="271"/>
      <c r="I434" s="271"/>
      <c r="J434" s="186" t="s">
        <v>304</v>
      </c>
      <c r="K434" s="187">
        <v>8</v>
      </c>
      <c r="L434" s="272">
        <v>0</v>
      </c>
      <c r="M434" s="272"/>
      <c r="N434" s="273">
        <f t="shared" si="125"/>
        <v>0</v>
      </c>
      <c r="O434" s="264"/>
      <c r="P434" s="264"/>
      <c r="Q434" s="264"/>
      <c r="R434" s="135"/>
      <c r="T434" s="165" t="s">
        <v>5</v>
      </c>
      <c r="U434" s="44" t="s">
        <v>40</v>
      </c>
      <c r="V434" s="36"/>
      <c r="W434" s="166">
        <f t="shared" si="126"/>
        <v>0</v>
      </c>
      <c r="X434" s="166">
        <v>0</v>
      </c>
      <c r="Y434" s="166">
        <f t="shared" si="127"/>
        <v>0</v>
      </c>
      <c r="Z434" s="166">
        <v>0</v>
      </c>
      <c r="AA434" s="167">
        <f t="shared" si="128"/>
        <v>0</v>
      </c>
      <c r="AR434" s="20" t="s">
        <v>263</v>
      </c>
      <c r="AT434" s="20" t="s">
        <v>235</v>
      </c>
      <c r="AU434" s="20" t="s">
        <v>80</v>
      </c>
      <c r="AY434" s="20" t="s">
        <v>165</v>
      </c>
      <c r="BE434" s="106">
        <f t="shared" si="129"/>
        <v>0</v>
      </c>
      <c r="BF434" s="106">
        <f t="shared" si="130"/>
        <v>0</v>
      </c>
      <c r="BG434" s="106">
        <f t="shared" si="131"/>
        <v>0</v>
      </c>
      <c r="BH434" s="106">
        <f t="shared" si="132"/>
        <v>0</v>
      </c>
      <c r="BI434" s="106">
        <f t="shared" si="133"/>
        <v>0</v>
      </c>
      <c r="BJ434" s="20" t="s">
        <v>80</v>
      </c>
      <c r="BK434" s="106">
        <f t="shared" si="134"/>
        <v>0</v>
      </c>
      <c r="BL434" s="20" t="s">
        <v>222</v>
      </c>
      <c r="BM434" s="20" t="s">
        <v>1166</v>
      </c>
    </row>
    <row r="435" spans="2:65" s="1" customFormat="1" ht="38.25" customHeight="1">
      <c r="B435" s="132"/>
      <c r="C435" s="184" t="s">
        <v>1167</v>
      </c>
      <c r="D435" s="184" t="s">
        <v>235</v>
      </c>
      <c r="E435" s="185" t="s">
        <v>1168</v>
      </c>
      <c r="F435" s="271" t="s">
        <v>1169</v>
      </c>
      <c r="G435" s="271"/>
      <c r="H435" s="271"/>
      <c r="I435" s="271"/>
      <c r="J435" s="186" t="s">
        <v>304</v>
      </c>
      <c r="K435" s="187">
        <v>1</v>
      </c>
      <c r="L435" s="272">
        <v>0</v>
      </c>
      <c r="M435" s="272"/>
      <c r="N435" s="273">
        <f t="shared" si="125"/>
        <v>0</v>
      </c>
      <c r="O435" s="264"/>
      <c r="P435" s="264"/>
      <c r="Q435" s="264"/>
      <c r="R435" s="135"/>
      <c r="T435" s="165" t="s">
        <v>5</v>
      </c>
      <c r="U435" s="44" t="s">
        <v>40</v>
      </c>
      <c r="V435" s="36"/>
      <c r="W435" s="166">
        <f t="shared" si="126"/>
        <v>0</v>
      </c>
      <c r="X435" s="166">
        <v>0</v>
      </c>
      <c r="Y435" s="166">
        <f t="shared" si="127"/>
        <v>0</v>
      </c>
      <c r="Z435" s="166">
        <v>0</v>
      </c>
      <c r="AA435" s="167">
        <f t="shared" si="128"/>
        <v>0</v>
      </c>
      <c r="AR435" s="20" t="s">
        <v>263</v>
      </c>
      <c r="AT435" s="20" t="s">
        <v>235</v>
      </c>
      <c r="AU435" s="20" t="s">
        <v>80</v>
      </c>
      <c r="AY435" s="20" t="s">
        <v>165</v>
      </c>
      <c r="BE435" s="106">
        <f t="shared" si="129"/>
        <v>0</v>
      </c>
      <c r="BF435" s="106">
        <f t="shared" si="130"/>
        <v>0</v>
      </c>
      <c r="BG435" s="106">
        <f t="shared" si="131"/>
        <v>0</v>
      </c>
      <c r="BH435" s="106">
        <f t="shared" si="132"/>
        <v>0</v>
      </c>
      <c r="BI435" s="106">
        <f t="shared" si="133"/>
        <v>0</v>
      </c>
      <c r="BJ435" s="20" t="s">
        <v>80</v>
      </c>
      <c r="BK435" s="106">
        <f t="shared" si="134"/>
        <v>0</v>
      </c>
      <c r="BL435" s="20" t="s">
        <v>222</v>
      </c>
      <c r="BM435" s="20" t="s">
        <v>1170</v>
      </c>
    </row>
    <row r="436" spans="2:65" s="1" customFormat="1" ht="16.5" customHeight="1">
      <c r="B436" s="132"/>
      <c r="C436" s="161" t="s">
        <v>1171</v>
      </c>
      <c r="D436" s="161" t="s">
        <v>167</v>
      </c>
      <c r="E436" s="162" t="s">
        <v>1172</v>
      </c>
      <c r="F436" s="262" t="s">
        <v>1173</v>
      </c>
      <c r="G436" s="262"/>
      <c r="H436" s="262"/>
      <c r="I436" s="262"/>
      <c r="J436" s="163" t="s">
        <v>304</v>
      </c>
      <c r="K436" s="164">
        <v>6</v>
      </c>
      <c r="L436" s="263">
        <v>0</v>
      </c>
      <c r="M436" s="263"/>
      <c r="N436" s="264">
        <f t="shared" si="125"/>
        <v>0</v>
      </c>
      <c r="O436" s="264"/>
      <c r="P436" s="264"/>
      <c r="Q436" s="264"/>
      <c r="R436" s="135"/>
      <c r="T436" s="165" t="s">
        <v>5</v>
      </c>
      <c r="U436" s="44" t="s">
        <v>40</v>
      </c>
      <c r="V436" s="36"/>
      <c r="W436" s="166">
        <f t="shared" si="126"/>
        <v>0</v>
      </c>
      <c r="X436" s="166">
        <v>0</v>
      </c>
      <c r="Y436" s="166">
        <f t="shared" si="127"/>
        <v>0</v>
      </c>
      <c r="Z436" s="166">
        <v>0</v>
      </c>
      <c r="AA436" s="167">
        <f t="shared" si="128"/>
        <v>0</v>
      </c>
      <c r="AR436" s="20" t="s">
        <v>222</v>
      </c>
      <c r="AT436" s="20" t="s">
        <v>167</v>
      </c>
      <c r="AU436" s="20" t="s">
        <v>80</v>
      </c>
      <c r="AY436" s="20" t="s">
        <v>165</v>
      </c>
      <c r="BE436" s="106">
        <f t="shared" si="129"/>
        <v>0</v>
      </c>
      <c r="BF436" s="106">
        <f t="shared" si="130"/>
        <v>0</v>
      </c>
      <c r="BG436" s="106">
        <f t="shared" si="131"/>
        <v>0</v>
      </c>
      <c r="BH436" s="106">
        <f t="shared" si="132"/>
        <v>0</v>
      </c>
      <c r="BI436" s="106">
        <f t="shared" si="133"/>
        <v>0</v>
      </c>
      <c r="BJ436" s="20" t="s">
        <v>80</v>
      </c>
      <c r="BK436" s="106">
        <f t="shared" si="134"/>
        <v>0</v>
      </c>
      <c r="BL436" s="20" t="s">
        <v>222</v>
      </c>
      <c r="BM436" s="20" t="s">
        <v>1174</v>
      </c>
    </row>
    <row r="437" spans="2:65" s="1" customFormat="1" ht="16.5" customHeight="1">
      <c r="B437" s="132"/>
      <c r="C437" s="184" t="s">
        <v>1175</v>
      </c>
      <c r="D437" s="184" t="s">
        <v>235</v>
      </c>
      <c r="E437" s="185" t="s">
        <v>1176</v>
      </c>
      <c r="F437" s="271" t="s">
        <v>1177</v>
      </c>
      <c r="G437" s="271"/>
      <c r="H437" s="271"/>
      <c r="I437" s="271"/>
      <c r="J437" s="186" t="s">
        <v>304</v>
      </c>
      <c r="K437" s="187">
        <v>2</v>
      </c>
      <c r="L437" s="272">
        <v>0</v>
      </c>
      <c r="M437" s="272"/>
      <c r="N437" s="273">
        <f t="shared" si="125"/>
        <v>0</v>
      </c>
      <c r="O437" s="264"/>
      <c r="P437" s="264"/>
      <c r="Q437" s="264"/>
      <c r="R437" s="135"/>
      <c r="T437" s="165" t="s">
        <v>5</v>
      </c>
      <c r="U437" s="44" t="s">
        <v>40</v>
      </c>
      <c r="V437" s="36"/>
      <c r="W437" s="166">
        <f t="shared" si="126"/>
        <v>0</v>
      </c>
      <c r="X437" s="166">
        <v>0</v>
      </c>
      <c r="Y437" s="166">
        <f t="shared" si="127"/>
        <v>0</v>
      </c>
      <c r="Z437" s="166">
        <v>0</v>
      </c>
      <c r="AA437" s="167">
        <f t="shared" si="128"/>
        <v>0</v>
      </c>
      <c r="AR437" s="20" t="s">
        <v>263</v>
      </c>
      <c r="AT437" s="20" t="s">
        <v>235</v>
      </c>
      <c r="AU437" s="20" t="s">
        <v>80</v>
      </c>
      <c r="AY437" s="20" t="s">
        <v>165</v>
      </c>
      <c r="BE437" s="106">
        <f t="shared" si="129"/>
        <v>0</v>
      </c>
      <c r="BF437" s="106">
        <f t="shared" si="130"/>
        <v>0</v>
      </c>
      <c r="BG437" s="106">
        <f t="shared" si="131"/>
        <v>0</v>
      </c>
      <c r="BH437" s="106">
        <f t="shared" si="132"/>
        <v>0</v>
      </c>
      <c r="BI437" s="106">
        <f t="shared" si="133"/>
        <v>0</v>
      </c>
      <c r="BJ437" s="20" t="s">
        <v>80</v>
      </c>
      <c r="BK437" s="106">
        <f t="shared" si="134"/>
        <v>0</v>
      </c>
      <c r="BL437" s="20" t="s">
        <v>222</v>
      </c>
      <c r="BM437" s="20" t="s">
        <v>1178</v>
      </c>
    </row>
    <row r="438" spans="2:65" s="1" customFormat="1" ht="16.5" customHeight="1">
      <c r="B438" s="132"/>
      <c r="C438" s="184" t="s">
        <v>1179</v>
      </c>
      <c r="D438" s="184" t="s">
        <v>235</v>
      </c>
      <c r="E438" s="185" t="s">
        <v>1180</v>
      </c>
      <c r="F438" s="271" t="s">
        <v>1181</v>
      </c>
      <c r="G438" s="271"/>
      <c r="H438" s="271"/>
      <c r="I438" s="271"/>
      <c r="J438" s="186" t="s">
        <v>304</v>
      </c>
      <c r="K438" s="187">
        <v>4</v>
      </c>
      <c r="L438" s="272">
        <v>0</v>
      </c>
      <c r="M438" s="272"/>
      <c r="N438" s="273">
        <f t="shared" si="125"/>
        <v>0</v>
      </c>
      <c r="O438" s="264"/>
      <c r="P438" s="264"/>
      <c r="Q438" s="264"/>
      <c r="R438" s="135"/>
      <c r="T438" s="165" t="s">
        <v>5</v>
      </c>
      <c r="U438" s="44" t="s">
        <v>40</v>
      </c>
      <c r="V438" s="36"/>
      <c r="W438" s="166">
        <f t="shared" si="126"/>
        <v>0</v>
      </c>
      <c r="X438" s="166">
        <v>0</v>
      </c>
      <c r="Y438" s="166">
        <f t="shared" si="127"/>
        <v>0</v>
      </c>
      <c r="Z438" s="166">
        <v>0</v>
      </c>
      <c r="AA438" s="167">
        <f t="shared" si="128"/>
        <v>0</v>
      </c>
      <c r="AR438" s="20" t="s">
        <v>263</v>
      </c>
      <c r="AT438" s="20" t="s">
        <v>235</v>
      </c>
      <c r="AU438" s="20" t="s">
        <v>80</v>
      </c>
      <c r="AY438" s="20" t="s">
        <v>165</v>
      </c>
      <c r="BE438" s="106">
        <f t="shared" si="129"/>
        <v>0</v>
      </c>
      <c r="BF438" s="106">
        <f t="shared" si="130"/>
        <v>0</v>
      </c>
      <c r="BG438" s="106">
        <f t="shared" si="131"/>
        <v>0</v>
      </c>
      <c r="BH438" s="106">
        <f t="shared" si="132"/>
        <v>0</v>
      </c>
      <c r="BI438" s="106">
        <f t="shared" si="133"/>
        <v>0</v>
      </c>
      <c r="BJ438" s="20" t="s">
        <v>80</v>
      </c>
      <c r="BK438" s="106">
        <f t="shared" si="134"/>
        <v>0</v>
      </c>
      <c r="BL438" s="20" t="s">
        <v>222</v>
      </c>
      <c r="BM438" s="20" t="s">
        <v>1182</v>
      </c>
    </row>
    <row r="439" spans="2:65" s="1" customFormat="1" ht="25.5" customHeight="1">
      <c r="B439" s="132"/>
      <c r="C439" s="161" t="s">
        <v>1183</v>
      </c>
      <c r="D439" s="161" t="s">
        <v>167</v>
      </c>
      <c r="E439" s="162" t="s">
        <v>1184</v>
      </c>
      <c r="F439" s="262" t="s">
        <v>1185</v>
      </c>
      <c r="G439" s="262"/>
      <c r="H439" s="262"/>
      <c r="I439" s="262"/>
      <c r="J439" s="163" t="s">
        <v>779</v>
      </c>
      <c r="K439" s="188">
        <v>0</v>
      </c>
      <c r="L439" s="263">
        <v>0</v>
      </c>
      <c r="M439" s="263"/>
      <c r="N439" s="264">
        <f t="shared" si="125"/>
        <v>0</v>
      </c>
      <c r="O439" s="264"/>
      <c r="P439" s="264"/>
      <c r="Q439" s="264"/>
      <c r="R439" s="135"/>
      <c r="T439" s="165" t="s">
        <v>5</v>
      </c>
      <c r="U439" s="44" t="s">
        <v>40</v>
      </c>
      <c r="V439" s="36"/>
      <c r="W439" s="166">
        <f t="shared" si="126"/>
        <v>0</v>
      </c>
      <c r="X439" s="166">
        <v>0</v>
      </c>
      <c r="Y439" s="166">
        <f t="shared" si="127"/>
        <v>0</v>
      </c>
      <c r="Z439" s="166">
        <v>0</v>
      </c>
      <c r="AA439" s="167">
        <f t="shared" si="128"/>
        <v>0</v>
      </c>
      <c r="AR439" s="20" t="s">
        <v>222</v>
      </c>
      <c r="AT439" s="20" t="s">
        <v>167</v>
      </c>
      <c r="AU439" s="20" t="s">
        <v>80</v>
      </c>
      <c r="AY439" s="20" t="s">
        <v>165</v>
      </c>
      <c r="BE439" s="106">
        <f t="shared" si="129"/>
        <v>0</v>
      </c>
      <c r="BF439" s="106">
        <f t="shared" si="130"/>
        <v>0</v>
      </c>
      <c r="BG439" s="106">
        <f t="shared" si="131"/>
        <v>0</v>
      </c>
      <c r="BH439" s="106">
        <f t="shared" si="132"/>
        <v>0</v>
      </c>
      <c r="BI439" s="106">
        <f t="shared" si="133"/>
        <v>0</v>
      </c>
      <c r="BJ439" s="20" t="s">
        <v>80</v>
      </c>
      <c r="BK439" s="106">
        <f t="shared" si="134"/>
        <v>0</v>
      </c>
      <c r="BL439" s="20" t="s">
        <v>222</v>
      </c>
      <c r="BM439" s="20" t="s">
        <v>1186</v>
      </c>
    </row>
    <row r="440" spans="2:65" s="9" customFormat="1" ht="29.85" customHeight="1">
      <c r="B440" s="150"/>
      <c r="C440" s="151"/>
      <c r="D440" s="160" t="s">
        <v>124</v>
      </c>
      <c r="E440" s="160"/>
      <c r="F440" s="160"/>
      <c r="G440" s="160"/>
      <c r="H440" s="160"/>
      <c r="I440" s="160"/>
      <c r="J440" s="160"/>
      <c r="K440" s="160"/>
      <c r="L440" s="160"/>
      <c r="M440" s="160"/>
      <c r="N440" s="276">
        <f>BK440</f>
        <v>0</v>
      </c>
      <c r="O440" s="277"/>
      <c r="P440" s="277"/>
      <c r="Q440" s="277"/>
      <c r="R440" s="153"/>
      <c r="T440" s="154"/>
      <c r="U440" s="151"/>
      <c r="V440" s="151"/>
      <c r="W440" s="155">
        <f>SUM(W441:W445)</f>
        <v>0</v>
      </c>
      <c r="X440" s="151"/>
      <c r="Y440" s="155">
        <f>SUM(Y441:Y445)</f>
        <v>0.14799999999999999</v>
      </c>
      <c r="Z440" s="151"/>
      <c r="AA440" s="156">
        <f>SUM(AA441:AA445)</f>
        <v>0</v>
      </c>
      <c r="AR440" s="157" t="s">
        <v>80</v>
      </c>
      <c r="AT440" s="158" t="s">
        <v>72</v>
      </c>
      <c r="AU440" s="158" t="s">
        <v>78</v>
      </c>
      <c r="AY440" s="157" t="s">
        <v>165</v>
      </c>
      <c r="BK440" s="159">
        <f>SUM(BK441:BK445)</f>
        <v>0</v>
      </c>
    </row>
    <row r="441" spans="2:65" s="1" customFormat="1" ht="25.5" customHeight="1">
      <c r="B441" s="132"/>
      <c r="C441" s="161" t="s">
        <v>1187</v>
      </c>
      <c r="D441" s="161" t="s">
        <v>167</v>
      </c>
      <c r="E441" s="162" t="s">
        <v>1188</v>
      </c>
      <c r="F441" s="262" t="s">
        <v>1189</v>
      </c>
      <c r="G441" s="262"/>
      <c r="H441" s="262"/>
      <c r="I441" s="262"/>
      <c r="J441" s="163" t="s">
        <v>304</v>
      </c>
      <c r="K441" s="164">
        <v>1</v>
      </c>
      <c r="L441" s="263">
        <v>0</v>
      </c>
      <c r="M441" s="263"/>
      <c r="N441" s="264">
        <f>ROUND(L441*K441,2)</f>
        <v>0</v>
      </c>
      <c r="O441" s="264"/>
      <c r="P441" s="264"/>
      <c r="Q441" s="264"/>
      <c r="R441" s="135"/>
      <c r="T441" s="165" t="s">
        <v>5</v>
      </c>
      <c r="U441" s="44" t="s">
        <v>40</v>
      </c>
      <c r="V441" s="36"/>
      <c r="W441" s="166">
        <f>V441*K441</f>
        <v>0</v>
      </c>
      <c r="X441" s="166">
        <v>0</v>
      </c>
      <c r="Y441" s="166">
        <f>X441*K441</f>
        <v>0</v>
      </c>
      <c r="Z441" s="166">
        <v>0</v>
      </c>
      <c r="AA441" s="167">
        <f>Z441*K441</f>
        <v>0</v>
      </c>
      <c r="AR441" s="20" t="s">
        <v>222</v>
      </c>
      <c r="AT441" s="20" t="s">
        <v>167</v>
      </c>
      <c r="AU441" s="20" t="s">
        <v>80</v>
      </c>
      <c r="AY441" s="20" t="s">
        <v>165</v>
      </c>
      <c r="BE441" s="106">
        <f>IF(U441="základná",N441,0)</f>
        <v>0</v>
      </c>
      <c r="BF441" s="106">
        <f>IF(U441="znížená",N441,0)</f>
        <v>0</v>
      </c>
      <c r="BG441" s="106">
        <f>IF(U441="zákl. prenesená",N441,0)</f>
        <v>0</v>
      </c>
      <c r="BH441" s="106">
        <f>IF(U441="zníž. prenesená",N441,0)</f>
        <v>0</v>
      </c>
      <c r="BI441" s="106">
        <f>IF(U441="nulová",N441,0)</f>
        <v>0</v>
      </c>
      <c r="BJ441" s="20" t="s">
        <v>80</v>
      </c>
      <c r="BK441" s="106">
        <f>ROUND(L441*K441,2)</f>
        <v>0</v>
      </c>
      <c r="BL441" s="20" t="s">
        <v>222</v>
      </c>
      <c r="BM441" s="20" t="s">
        <v>1190</v>
      </c>
    </row>
    <row r="442" spans="2:65" s="1" customFormat="1" ht="38.25" customHeight="1">
      <c r="B442" s="132"/>
      <c r="C442" s="184" t="s">
        <v>1191</v>
      </c>
      <c r="D442" s="184" t="s">
        <v>235</v>
      </c>
      <c r="E442" s="185" t="s">
        <v>1192</v>
      </c>
      <c r="F442" s="271" t="s">
        <v>1193</v>
      </c>
      <c r="G442" s="271"/>
      <c r="H442" s="271"/>
      <c r="I442" s="271"/>
      <c r="J442" s="186" t="s">
        <v>304</v>
      </c>
      <c r="K442" s="187">
        <v>1</v>
      </c>
      <c r="L442" s="272">
        <v>0</v>
      </c>
      <c r="M442" s="272"/>
      <c r="N442" s="273">
        <f>ROUND(L442*K442,2)</f>
        <v>0</v>
      </c>
      <c r="O442" s="264"/>
      <c r="P442" s="264"/>
      <c r="Q442" s="264"/>
      <c r="R442" s="135"/>
      <c r="T442" s="165" t="s">
        <v>5</v>
      </c>
      <c r="U442" s="44" t="s">
        <v>40</v>
      </c>
      <c r="V442" s="36"/>
      <c r="W442" s="166">
        <f>V442*K442</f>
        <v>0</v>
      </c>
      <c r="X442" s="166">
        <v>3.6999999999999998E-2</v>
      </c>
      <c r="Y442" s="166">
        <f>X442*K442</f>
        <v>3.6999999999999998E-2</v>
      </c>
      <c r="Z442" s="166">
        <v>0</v>
      </c>
      <c r="AA442" s="167">
        <f>Z442*K442</f>
        <v>0</v>
      </c>
      <c r="AR442" s="20" t="s">
        <v>263</v>
      </c>
      <c r="AT442" s="20" t="s">
        <v>235</v>
      </c>
      <c r="AU442" s="20" t="s">
        <v>80</v>
      </c>
      <c r="AY442" s="20" t="s">
        <v>165</v>
      </c>
      <c r="BE442" s="106">
        <f>IF(U442="základná",N442,0)</f>
        <v>0</v>
      </c>
      <c r="BF442" s="106">
        <f>IF(U442="znížená",N442,0)</f>
        <v>0</v>
      </c>
      <c r="BG442" s="106">
        <f>IF(U442="zákl. prenesená",N442,0)</f>
        <v>0</v>
      </c>
      <c r="BH442" s="106">
        <f>IF(U442="zníž. prenesená",N442,0)</f>
        <v>0</v>
      </c>
      <c r="BI442" s="106">
        <f>IF(U442="nulová",N442,0)</f>
        <v>0</v>
      </c>
      <c r="BJ442" s="20" t="s">
        <v>80</v>
      </c>
      <c r="BK442" s="106">
        <f>ROUND(L442*K442,2)</f>
        <v>0</v>
      </c>
      <c r="BL442" s="20" t="s">
        <v>222</v>
      </c>
      <c r="BM442" s="20" t="s">
        <v>1194</v>
      </c>
    </row>
    <row r="443" spans="2:65" s="1" customFormat="1" ht="25.5" customHeight="1">
      <c r="B443" s="132"/>
      <c r="C443" s="184" t="s">
        <v>1195</v>
      </c>
      <c r="D443" s="184" t="s">
        <v>235</v>
      </c>
      <c r="E443" s="185" t="s">
        <v>1196</v>
      </c>
      <c r="F443" s="271" t="s">
        <v>1197</v>
      </c>
      <c r="G443" s="271"/>
      <c r="H443" s="271"/>
      <c r="I443" s="271"/>
      <c r="J443" s="186" t="s">
        <v>304</v>
      </c>
      <c r="K443" s="187">
        <v>1</v>
      </c>
      <c r="L443" s="272">
        <v>0</v>
      </c>
      <c r="M443" s="272"/>
      <c r="N443" s="273">
        <f>ROUND(L443*K443,2)</f>
        <v>0</v>
      </c>
      <c r="O443" s="264"/>
      <c r="P443" s="264"/>
      <c r="Q443" s="264"/>
      <c r="R443" s="135"/>
      <c r="T443" s="165" t="s">
        <v>5</v>
      </c>
      <c r="U443" s="44" t="s">
        <v>40</v>
      </c>
      <c r="V443" s="36"/>
      <c r="W443" s="166">
        <f>V443*K443</f>
        <v>0</v>
      </c>
      <c r="X443" s="166">
        <v>3.6999999999999998E-2</v>
      </c>
      <c r="Y443" s="166">
        <f>X443*K443</f>
        <v>3.6999999999999998E-2</v>
      </c>
      <c r="Z443" s="166">
        <v>0</v>
      </c>
      <c r="AA443" s="167">
        <f>Z443*K443</f>
        <v>0</v>
      </c>
      <c r="AR443" s="20" t="s">
        <v>263</v>
      </c>
      <c r="AT443" s="20" t="s">
        <v>235</v>
      </c>
      <c r="AU443" s="20" t="s">
        <v>80</v>
      </c>
      <c r="AY443" s="20" t="s">
        <v>165</v>
      </c>
      <c r="BE443" s="106">
        <f>IF(U443="základná",N443,0)</f>
        <v>0</v>
      </c>
      <c r="BF443" s="106">
        <f>IF(U443="znížená",N443,0)</f>
        <v>0</v>
      </c>
      <c r="BG443" s="106">
        <f>IF(U443="zákl. prenesená",N443,0)</f>
        <v>0</v>
      </c>
      <c r="BH443" s="106">
        <f>IF(U443="zníž. prenesená",N443,0)</f>
        <v>0</v>
      </c>
      <c r="BI443" s="106">
        <f>IF(U443="nulová",N443,0)</f>
        <v>0</v>
      </c>
      <c r="BJ443" s="20" t="s">
        <v>80</v>
      </c>
      <c r="BK443" s="106">
        <f>ROUND(L443*K443,2)</f>
        <v>0</v>
      </c>
      <c r="BL443" s="20" t="s">
        <v>222</v>
      </c>
      <c r="BM443" s="20" t="s">
        <v>1198</v>
      </c>
    </row>
    <row r="444" spans="2:65" s="1" customFormat="1" ht="25.5" customHeight="1">
      <c r="B444" s="132"/>
      <c r="C444" s="184" t="s">
        <v>1199</v>
      </c>
      <c r="D444" s="184" t="s">
        <v>235</v>
      </c>
      <c r="E444" s="185" t="s">
        <v>1200</v>
      </c>
      <c r="F444" s="271" t="s">
        <v>1201</v>
      </c>
      <c r="G444" s="271"/>
      <c r="H444" s="271"/>
      <c r="I444" s="271"/>
      <c r="J444" s="186" t="s">
        <v>304</v>
      </c>
      <c r="K444" s="187">
        <v>1</v>
      </c>
      <c r="L444" s="272">
        <v>0</v>
      </c>
      <c r="M444" s="272"/>
      <c r="N444" s="273">
        <f>ROUND(L444*K444,2)</f>
        <v>0</v>
      </c>
      <c r="O444" s="264"/>
      <c r="P444" s="264"/>
      <c r="Q444" s="264"/>
      <c r="R444" s="135"/>
      <c r="T444" s="165" t="s">
        <v>5</v>
      </c>
      <c r="U444" s="44" t="s">
        <v>40</v>
      </c>
      <c r="V444" s="36"/>
      <c r="W444" s="166">
        <f>V444*K444</f>
        <v>0</v>
      </c>
      <c r="X444" s="166">
        <v>3.6999999999999998E-2</v>
      </c>
      <c r="Y444" s="166">
        <f>X444*K444</f>
        <v>3.6999999999999998E-2</v>
      </c>
      <c r="Z444" s="166">
        <v>0</v>
      </c>
      <c r="AA444" s="167">
        <f>Z444*K444</f>
        <v>0</v>
      </c>
      <c r="AR444" s="20" t="s">
        <v>263</v>
      </c>
      <c r="AT444" s="20" t="s">
        <v>235</v>
      </c>
      <c r="AU444" s="20" t="s">
        <v>80</v>
      </c>
      <c r="AY444" s="20" t="s">
        <v>165</v>
      </c>
      <c r="BE444" s="106">
        <f>IF(U444="základná",N444,0)</f>
        <v>0</v>
      </c>
      <c r="BF444" s="106">
        <f>IF(U444="znížená",N444,0)</f>
        <v>0</v>
      </c>
      <c r="BG444" s="106">
        <f>IF(U444="zákl. prenesená",N444,0)</f>
        <v>0</v>
      </c>
      <c r="BH444" s="106">
        <f>IF(U444="zníž. prenesená",N444,0)</f>
        <v>0</v>
      </c>
      <c r="BI444" s="106">
        <f>IF(U444="nulová",N444,0)</f>
        <v>0</v>
      </c>
      <c r="BJ444" s="20" t="s">
        <v>80</v>
      </c>
      <c r="BK444" s="106">
        <f>ROUND(L444*K444,2)</f>
        <v>0</v>
      </c>
      <c r="BL444" s="20" t="s">
        <v>222</v>
      </c>
      <c r="BM444" s="20" t="s">
        <v>1202</v>
      </c>
    </row>
    <row r="445" spans="2:65" s="1" customFormat="1" ht="38.25" customHeight="1">
      <c r="B445" s="132"/>
      <c r="C445" s="184" t="s">
        <v>1203</v>
      </c>
      <c r="D445" s="184" t="s">
        <v>235</v>
      </c>
      <c r="E445" s="185" t="s">
        <v>1204</v>
      </c>
      <c r="F445" s="271" t="s">
        <v>1205</v>
      </c>
      <c r="G445" s="271"/>
      <c r="H445" s="271"/>
      <c r="I445" s="271"/>
      <c r="J445" s="186" t="s">
        <v>304</v>
      </c>
      <c r="K445" s="187">
        <v>1</v>
      </c>
      <c r="L445" s="272">
        <v>0</v>
      </c>
      <c r="M445" s="272"/>
      <c r="N445" s="273">
        <f>ROUND(L445*K445,2)</f>
        <v>0</v>
      </c>
      <c r="O445" s="264"/>
      <c r="P445" s="264"/>
      <c r="Q445" s="264"/>
      <c r="R445" s="135"/>
      <c r="T445" s="165" t="s">
        <v>5</v>
      </c>
      <c r="U445" s="44" t="s">
        <v>40</v>
      </c>
      <c r="V445" s="36"/>
      <c r="W445" s="166">
        <f>V445*K445</f>
        <v>0</v>
      </c>
      <c r="X445" s="166">
        <v>3.6999999999999998E-2</v>
      </c>
      <c r="Y445" s="166">
        <f>X445*K445</f>
        <v>3.6999999999999998E-2</v>
      </c>
      <c r="Z445" s="166">
        <v>0</v>
      </c>
      <c r="AA445" s="167">
        <f>Z445*K445</f>
        <v>0</v>
      </c>
      <c r="AR445" s="20" t="s">
        <v>263</v>
      </c>
      <c r="AT445" s="20" t="s">
        <v>235</v>
      </c>
      <c r="AU445" s="20" t="s">
        <v>80</v>
      </c>
      <c r="AY445" s="20" t="s">
        <v>165</v>
      </c>
      <c r="BE445" s="106">
        <f>IF(U445="základná",N445,0)</f>
        <v>0</v>
      </c>
      <c r="BF445" s="106">
        <f>IF(U445="znížená",N445,0)</f>
        <v>0</v>
      </c>
      <c r="BG445" s="106">
        <f>IF(U445="zákl. prenesená",N445,0)</f>
        <v>0</v>
      </c>
      <c r="BH445" s="106">
        <f>IF(U445="zníž. prenesená",N445,0)</f>
        <v>0</v>
      </c>
      <c r="BI445" s="106">
        <f>IF(U445="nulová",N445,0)</f>
        <v>0</v>
      </c>
      <c r="BJ445" s="20" t="s">
        <v>80</v>
      </c>
      <c r="BK445" s="106">
        <f>ROUND(L445*K445,2)</f>
        <v>0</v>
      </c>
      <c r="BL445" s="20" t="s">
        <v>222</v>
      </c>
      <c r="BM445" s="20" t="s">
        <v>1206</v>
      </c>
    </row>
    <row r="446" spans="2:65" s="9" customFormat="1" ht="29.85" customHeight="1">
      <c r="B446" s="150"/>
      <c r="C446" s="151"/>
      <c r="D446" s="160" t="s">
        <v>125</v>
      </c>
      <c r="E446" s="160"/>
      <c r="F446" s="160"/>
      <c r="G446" s="160"/>
      <c r="H446" s="160"/>
      <c r="I446" s="160"/>
      <c r="J446" s="160"/>
      <c r="K446" s="160"/>
      <c r="L446" s="160"/>
      <c r="M446" s="160"/>
      <c r="N446" s="276">
        <f>BK446</f>
        <v>0</v>
      </c>
      <c r="O446" s="277"/>
      <c r="P446" s="277"/>
      <c r="Q446" s="277"/>
      <c r="R446" s="153"/>
      <c r="T446" s="154"/>
      <c r="U446" s="151"/>
      <c r="V446" s="151"/>
      <c r="W446" s="155">
        <f>SUM(W447:W460)</f>
        <v>0</v>
      </c>
      <c r="X446" s="151"/>
      <c r="Y446" s="155">
        <f>SUM(Y447:Y460)</f>
        <v>2.4000000000000001E-4</v>
      </c>
      <c r="Z446" s="151"/>
      <c r="AA446" s="156">
        <f>SUM(AA447:AA460)</f>
        <v>3.5369999999999999E-2</v>
      </c>
      <c r="AR446" s="157" t="s">
        <v>80</v>
      </c>
      <c r="AT446" s="158" t="s">
        <v>72</v>
      </c>
      <c r="AU446" s="158" t="s">
        <v>78</v>
      </c>
      <c r="AY446" s="157" t="s">
        <v>165</v>
      </c>
      <c r="BK446" s="159">
        <f>SUM(BK447:BK460)</f>
        <v>0</v>
      </c>
    </row>
    <row r="447" spans="2:65" s="1" customFormat="1" ht="16.5" customHeight="1">
      <c r="B447" s="132"/>
      <c r="C447" s="161" t="s">
        <v>1207</v>
      </c>
      <c r="D447" s="161" t="s">
        <v>167</v>
      </c>
      <c r="E447" s="162" t="s">
        <v>1208</v>
      </c>
      <c r="F447" s="262" t="s">
        <v>1209</v>
      </c>
      <c r="G447" s="262"/>
      <c r="H447" s="262"/>
      <c r="I447" s="262"/>
      <c r="J447" s="163" t="s">
        <v>304</v>
      </c>
      <c r="K447" s="164">
        <v>1</v>
      </c>
      <c r="L447" s="263">
        <v>0</v>
      </c>
      <c r="M447" s="263"/>
      <c r="N447" s="264">
        <f t="shared" ref="N447:N460" si="135">ROUND(L447*K447,2)</f>
        <v>0</v>
      </c>
      <c r="O447" s="264"/>
      <c r="P447" s="264"/>
      <c r="Q447" s="264"/>
      <c r="R447" s="135"/>
      <c r="T447" s="165" t="s">
        <v>5</v>
      </c>
      <c r="U447" s="44" t="s">
        <v>40</v>
      </c>
      <c r="V447" s="36"/>
      <c r="W447" s="166">
        <f t="shared" ref="W447:W460" si="136">V447*K447</f>
        <v>0</v>
      </c>
      <c r="X447" s="166">
        <v>1.2E-4</v>
      </c>
      <c r="Y447" s="166">
        <f t="shared" ref="Y447:Y460" si="137">X447*K447</f>
        <v>1.2E-4</v>
      </c>
      <c r="Z447" s="166">
        <v>3.5369999999999999E-2</v>
      </c>
      <c r="AA447" s="167">
        <f t="shared" ref="AA447:AA460" si="138">Z447*K447</f>
        <v>3.5369999999999999E-2</v>
      </c>
      <c r="AR447" s="20" t="s">
        <v>222</v>
      </c>
      <c r="AT447" s="20" t="s">
        <v>167</v>
      </c>
      <c r="AU447" s="20" t="s">
        <v>80</v>
      </c>
      <c r="AY447" s="20" t="s">
        <v>165</v>
      </c>
      <c r="BE447" s="106">
        <f t="shared" ref="BE447:BE460" si="139">IF(U447="základná",N447,0)</f>
        <v>0</v>
      </c>
      <c r="BF447" s="106">
        <f t="shared" ref="BF447:BF460" si="140">IF(U447="znížená",N447,0)</f>
        <v>0</v>
      </c>
      <c r="BG447" s="106">
        <f t="shared" ref="BG447:BG460" si="141">IF(U447="zákl. prenesená",N447,0)</f>
        <v>0</v>
      </c>
      <c r="BH447" s="106">
        <f t="shared" ref="BH447:BH460" si="142">IF(U447="zníž. prenesená",N447,0)</f>
        <v>0</v>
      </c>
      <c r="BI447" s="106">
        <f t="shared" ref="BI447:BI460" si="143">IF(U447="nulová",N447,0)</f>
        <v>0</v>
      </c>
      <c r="BJ447" s="20" t="s">
        <v>80</v>
      </c>
      <c r="BK447" s="106">
        <f t="shared" ref="BK447:BK460" si="144">ROUND(L447*K447,2)</f>
        <v>0</v>
      </c>
      <c r="BL447" s="20" t="s">
        <v>222</v>
      </c>
      <c r="BM447" s="20" t="s">
        <v>1210</v>
      </c>
    </row>
    <row r="448" spans="2:65" s="1" customFormat="1" ht="38.25" customHeight="1">
      <c r="B448" s="132"/>
      <c r="C448" s="184" t="s">
        <v>1211</v>
      </c>
      <c r="D448" s="184" t="s">
        <v>235</v>
      </c>
      <c r="E448" s="185" t="s">
        <v>1212</v>
      </c>
      <c r="F448" s="271" t="s">
        <v>1213</v>
      </c>
      <c r="G448" s="271"/>
      <c r="H448" s="271"/>
      <c r="I448" s="271"/>
      <c r="J448" s="186" t="s">
        <v>304</v>
      </c>
      <c r="K448" s="187">
        <v>1</v>
      </c>
      <c r="L448" s="272">
        <v>0</v>
      </c>
      <c r="M448" s="272"/>
      <c r="N448" s="273">
        <f t="shared" si="135"/>
        <v>0</v>
      </c>
      <c r="O448" s="264"/>
      <c r="P448" s="264"/>
      <c r="Q448" s="264"/>
      <c r="R448" s="135"/>
      <c r="T448" s="165" t="s">
        <v>5</v>
      </c>
      <c r="U448" s="44" t="s">
        <v>40</v>
      </c>
      <c r="V448" s="36"/>
      <c r="W448" s="166">
        <f t="shared" si="136"/>
        <v>0</v>
      </c>
      <c r="X448" s="166">
        <v>1.2E-4</v>
      </c>
      <c r="Y448" s="166">
        <f t="shared" si="137"/>
        <v>1.2E-4</v>
      </c>
      <c r="Z448" s="166">
        <v>0</v>
      </c>
      <c r="AA448" s="167">
        <f t="shared" si="138"/>
        <v>0</v>
      </c>
      <c r="AR448" s="20" t="s">
        <v>263</v>
      </c>
      <c r="AT448" s="20" t="s">
        <v>235</v>
      </c>
      <c r="AU448" s="20" t="s">
        <v>80</v>
      </c>
      <c r="AY448" s="20" t="s">
        <v>165</v>
      </c>
      <c r="BE448" s="106">
        <f t="shared" si="139"/>
        <v>0</v>
      </c>
      <c r="BF448" s="106">
        <f t="shared" si="140"/>
        <v>0</v>
      </c>
      <c r="BG448" s="106">
        <f t="shared" si="141"/>
        <v>0</v>
      </c>
      <c r="BH448" s="106">
        <f t="shared" si="142"/>
        <v>0</v>
      </c>
      <c r="BI448" s="106">
        <f t="shared" si="143"/>
        <v>0</v>
      </c>
      <c r="BJ448" s="20" t="s">
        <v>80</v>
      </c>
      <c r="BK448" s="106">
        <f t="shared" si="144"/>
        <v>0</v>
      </c>
      <c r="BL448" s="20" t="s">
        <v>222</v>
      </c>
      <c r="BM448" s="20" t="s">
        <v>1214</v>
      </c>
    </row>
    <row r="449" spans="2:65" s="1" customFormat="1" ht="25.5" customHeight="1">
      <c r="B449" s="132"/>
      <c r="C449" s="184" t="s">
        <v>1215</v>
      </c>
      <c r="D449" s="184" t="s">
        <v>235</v>
      </c>
      <c r="E449" s="185" t="s">
        <v>1216</v>
      </c>
      <c r="F449" s="271" t="s">
        <v>1217</v>
      </c>
      <c r="G449" s="271"/>
      <c r="H449" s="271"/>
      <c r="I449" s="271"/>
      <c r="J449" s="186" t="s">
        <v>304</v>
      </c>
      <c r="K449" s="187">
        <v>1</v>
      </c>
      <c r="L449" s="272">
        <v>0</v>
      </c>
      <c r="M449" s="272"/>
      <c r="N449" s="273">
        <f t="shared" si="135"/>
        <v>0</v>
      </c>
      <c r="O449" s="264"/>
      <c r="P449" s="264"/>
      <c r="Q449" s="264"/>
      <c r="R449" s="135"/>
      <c r="T449" s="165" t="s">
        <v>5</v>
      </c>
      <c r="U449" s="44" t="s">
        <v>40</v>
      </c>
      <c r="V449" s="36"/>
      <c r="W449" s="166">
        <f t="shared" si="136"/>
        <v>0</v>
      </c>
      <c r="X449" s="166">
        <v>0</v>
      </c>
      <c r="Y449" s="166">
        <f t="shared" si="137"/>
        <v>0</v>
      </c>
      <c r="Z449" s="166">
        <v>0</v>
      </c>
      <c r="AA449" s="167">
        <f t="shared" si="138"/>
        <v>0</v>
      </c>
      <c r="AR449" s="20" t="s">
        <v>191</v>
      </c>
      <c r="AT449" s="20" t="s">
        <v>235</v>
      </c>
      <c r="AU449" s="20" t="s">
        <v>80</v>
      </c>
      <c r="AY449" s="20" t="s">
        <v>165</v>
      </c>
      <c r="BE449" s="106">
        <f t="shared" si="139"/>
        <v>0</v>
      </c>
      <c r="BF449" s="106">
        <f t="shared" si="140"/>
        <v>0</v>
      </c>
      <c r="BG449" s="106">
        <f t="shared" si="141"/>
        <v>0</v>
      </c>
      <c r="BH449" s="106">
        <f t="shared" si="142"/>
        <v>0</v>
      </c>
      <c r="BI449" s="106">
        <f t="shared" si="143"/>
        <v>0</v>
      </c>
      <c r="BJ449" s="20" t="s">
        <v>80</v>
      </c>
      <c r="BK449" s="106">
        <f t="shared" si="144"/>
        <v>0</v>
      </c>
      <c r="BL449" s="20" t="s">
        <v>171</v>
      </c>
      <c r="BM449" s="20" t="s">
        <v>1218</v>
      </c>
    </row>
    <row r="450" spans="2:65" s="1" customFormat="1" ht="25.5" customHeight="1">
      <c r="B450" s="132"/>
      <c r="C450" s="184" t="s">
        <v>1219</v>
      </c>
      <c r="D450" s="184" t="s">
        <v>235</v>
      </c>
      <c r="E450" s="185" t="s">
        <v>1220</v>
      </c>
      <c r="F450" s="271" t="s">
        <v>1221</v>
      </c>
      <c r="G450" s="271"/>
      <c r="H450" s="271"/>
      <c r="I450" s="271"/>
      <c r="J450" s="186" t="s">
        <v>304</v>
      </c>
      <c r="K450" s="187">
        <v>1</v>
      </c>
      <c r="L450" s="272">
        <v>0</v>
      </c>
      <c r="M450" s="272"/>
      <c r="N450" s="273">
        <f t="shared" si="135"/>
        <v>0</v>
      </c>
      <c r="O450" s="264"/>
      <c r="P450" s="264"/>
      <c r="Q450" s="264"/>
      <c r="R450" s="135"/>
      <c r="T450" s="165" t="s">
        <v>5</v>
      </c>
      <c r="U450" s="44" t="s">
        <v>40</v>
      </c>
      <c r="V450" s="36"/>
      <c r="W450" s="166">
        <f t="shared" si="136"/>
        <v>0</v>
      </c>
      <c r="X450" s="166">
        <v>0</v>
      </c>
      <c r="Y450" s="166">
        <f t="shared" si="137"/>
        <v>0</v>
      </c>
      <c r="Z450" s="166">
        <v>0</v>
      </c>
      <c r="AA450" s="167">
        <f t="shared" si="138"/>
        <v>0</v>
      </c>
      <c r="AR450" s="20" t="s">
        <v>191</v>
      </c>
      <c r="AT450" s="20" t="s">
        <v>235</v>
      </c>
      <c r="AU450" s="20" t="s">
        <v>80</v>
      </c>
      <c r="AY450" s="20" t="s">
        <v>165</v>
      </c>
      <c r="BE450" s="106">
        <f t="shared" si="139"/>
        <v>0</v>
      </c>
      <c r="BF450" s="106">
        <f t="shared" si="140"/>
        <v>0</v>
      </c>
      <c r="BG450" s="106">
        <f t="shared" si="141"/>
        <v>0</v>
      </c>
      <c r="BH450" s="106">
        <f t="shared" si="142"/>
        <v>0</v>
      </c>
      <c r="BI450" s="106">
        <f t="shared" si="143"/>
        <v>0</v>
      </c>
      <c r="BJ450" s="20" t="s">
        <v>80</v>
      </c>
      <c r="BK450" s="106">
        <f t="shared" si="144"/>
        <v>0</v>
      </c>
      <c r="BL450" s="20" t="s">
        <v>171</v>
      </c>
      <c r="BM450" s="20" t="s">
        <v>1222</v>
      </c>
    </row>
    <row r="451" spans="2:65" s="1" customFormat="1" ht="38.25" customHeight="1">
      <c r="B451" s="132"/>
      <c r="C451" s="161" t="s">
        <v>1223</v>
      </c>
      <c r="D451" s="161" t="s">
        <v>167</v>
      </c>
      <c r="E451" s="162" t="s">
        <v>1224</v>
      </c>
      <c r="F451" s="262" t="s">
        <v>1225</v>
      </c>
      <c r="G451" s="262"/>
      <c r="H451" s="262"/>
      <c r="I451" s="262"/>
      <c r="J451" s="163" t="s">
        <v>304</v>
      </c>
      <c r="K451" s="164">
        <v>1</v>
      </c>
      <c r="L451" s="263">
        <v>0</v>
      </c>
      <c r="M451" s="263"/>
      <c r="N451" s="264">
        <f t="shared" si="135"/>
        <v>0</v>
      </c>
      <c r="O451" s="264"/>
      <c r="P451" s="264"/>
      <c r="Q451" s="264"/>
      <c r="R451" s="135"/>
      <c r="T451" s="165" t="s">
        <v>5</v>
      </c>
      <c r="U451" s="44" t="s">
        <v>40</v>
      </c>
      <c r="V451" s="36"/>
      <c r="W451" s="166">
        <f t="shared" si="136"/>
        <v>0</v>
      </c>
      <c r="X451" s="166">
        <v>0</v>
      </c>
      <c r="Y451" s="166">
        <f t="shared" si="137"/>
        <v>0</v>
      </c>
      <c r="Z451" s="166">
        <v>0</v>
      </c>
      <c r="AA451" s="167">
        <f t="shared" si="138"/>
        <v>0</v>
      </c>
      <c r="AR451" s="20" t="s">
        <v>171</v>
      </c>
      <c r="AT451" s="20" t="s">
        <v>167</v>
      </c>
      <c r="AU451" s="20" t="s">
        <v>80</v>
      </c>
      <c r="AY451" s="20" t="s">
        <v>165</v>
      </c>
      <c r="BE451" s="106">
        <f t="shared" si="139"/>
        <v>0</v>
      </c>
      <c r="BF451" s="106">
        <f t="shared" si="140"/>
        <v>0</v>
      </c>
      <c r="BG451" s="106">
        <f t="shared" si="141"/>
        <v>0</v>
      </c>
      <c r="BH451" s="106">
        <f t="shared" si="142"/>
        <v>0</v>
      </c>
      <c r="BI451" s="106">
        <f t="shared" si="143"/>
        <v>0</v>
      </c>
      <c r="BJ451" s="20" t="s">
        <v>80</v>
      </c>
      <c r="BK451" s="106">
        <f t="shared" si="144"/>
        <v>0</v>
      </c>
      <c r="BL451" s="20" t="s">
        <v>171</v>
      </c>
      <c r="BM451" s="20" t="s">
        <v>1226</v>
      </c>
    </row>
    <row r="452" spans="2:65" s="1" customFormat="1" ht="16.5" customHeight="1">
      <c r="B452" s="132"/>
      <c r="C452" s="184" t="s">
        <v>1227</v>
      </c>
      <c r="D452" s="184" t="s">
        <v>235</v>
      </c>
      <c r="E452" s="185" t="s">
        <v>1228</v>
      </c>
      <c r="F452" s="271" t="s">
        <v>1229</v>
      </c>
      <c r="G452" s="271"/>
      <c r="H452" s="271"/>
      <c r="I452" s="271"/>
      <c r="J452" s="186" t="s">
        <v>304</v>
      </c>
      <c r="K452" s="187">
        <v>1</v>
      </c>
      <c r="L452" s="272">
        <v>0</v>
      </c>
      <c r="M452" s="272"/>
      <c r="N452" s="273">
        <f t="shared" si="135"/>
        <v>0</v>
      </c>
      <c r="O452" s="264"/>
      <c r="P452" s="264"/>
      <c r="Q452" s="264"/>
      <c r="R452" s="135"/>
      <c r="T452" s="165" t="s">
        <v>5</v>
      </c>
      <c r="U452" s="44" t="s">
        <v>40</v>
      </c>
      <c r="V452" s="36"/>
      <c r="W452" s="166">
        <f t="shared" si="136"/>
        <v>0</v>
      </c>
      <c r="X452" s="166">
        <v>0</v>
      </c>
      <c r="Y452" s="166">
        <f t="shared" si="137"/>
        <v>0</v>
      </c>
      <c r="Z452" s="166">
        <v>0</v>
      </c>
      <c r="AA452" s="167">
        <f t="shared" si="138"/>
        <v>0</v>
      </c>
      <c r="AR452" s="20" t="s">
        <v>191</v>
      </c>
      <c r="AT452" s="20" t="s">
        <v>235</v>
      </c>
      <c r="AU452" s="20" t="s">
        <v>80</v>
      </c>
      <c r="AY452" s="20" t="s">
        <v>165</v>
      </c>
      <c r="BE452" s="106">
        <f t="shared" si="139"/>
        <v>0</v>
      </c>
      <c r="BF452" s="106">
        <f t="shared" si="140"/>
        <v>0</v>
      </c>
      <c r="BG452" s="106">
        <f t="shared" si="141"/>
        <v>0</v>
      </c>
      <c r="BH452" s="106">
        <f t="shared" si="142"/>
        <v>0</v>
      </c>
      <c r="BI452" s="106">
        <f t="shared" si="143"/>
        <v>0</v>
      </c>
      <c r="BJ452" s="20" t="s">
        <v>80</v>
      </c>
      <c r="BK452" s="106">
        <f t="shared" si="144"/>
        <v>0</v>
      </c>
      <c r="BL452" s="20" t="s">
        <v>171</v>
      </c>
      <c r="BM452" s="20" t="s">
        <v>1230</v>
      </c>
    </row>
    <row r="453" spans="2:65" s="1" customFormat="1" ht="25.5" customHeight="1">
      <c r="B453" s="132"/>
      <c r="C453" s="161" t="s">
        <v>1231</v>
      </c>
      <c r="D453" s="161" t="s">
        <v>167</v>
      </c>
      <c r="E453" s="162" t="s">
        <v>1232</v>
      </c>
      <c r="F453" s="262" t="s">
        <v>1233</v>
      </c>
      <c r="G453" s="262"/>
      <c r="H453" s="262"/>
      <c r="I453" s="262"/>
      <c r="J453" s="163" t="s">
        <v>304</v>
      </c>
      <c r="K453" s="164">
        <v>1</v>
      </c>
      <c r="L453" s="263">
        <v>0</v>
      </c>
      <c r="M453" s="263"/>
      <c r="N453" s="264">
        <f t="shared" si="135"/>
        <v>0</v>
      </c>
      <c r="O453" s="264"/>
      <c r="P453" s="264"/>
      <c r="Q453" s="264"/>
      <c r="R453" s="135"/>
      <c r="T453" s="165" t="s">
        <v>5</v>
      </c>
      <c r="U453" s="44" t="s">
        <v>40</v>
      </c>
      <c r="V453" s="36"/>
      <c r="W453" s="166">
        <f t="shared" si="136"/>
        <v>0</v>
      </c>
      <c r="X453" s="166">
        <v>0</v>
      </c>
      <c r="Y453" s="166">
        <f t="shared" si="137"/>
        <v>0</v>
      </c>
      <c r="Z453" s="166">
        <v>0</v>
      </c>
      <c r="AA453" s="167">
        <f t="shared" si="138"/>
        <v>0</v>
      </c>
      <c r="AR453" s="20" t="s">
        <v>171</v>
      </c>
      <c r="AT453" s="20" t="s">
        <v>167</v>
      </c>
      <c r="AU453" s="20" t="s">
        <v>80</v>
      </c>
      <c r="AY453" s="20" t="s">
        <v>165</v>
      </c>
      <c r="BE453" s="106">
        <f t="shared" si="139"/>
        <v>0</v>
      </c>
      <c r="BF453" s="106">
        <f t="shared" si="140"/>
        <v>0</v>
      </c>
      <c r="BG453" s="106">
        <f t="shared" si="141"/>
        <v>0</v>
      </c>
      <c r="BH453" s="106">
        <f t="shared" si="142"/>
        <v>0</v>
      </c>
      <c r="BI453" s="106">
        <f t="shared" si="143"/>
        <v>0</v>
      </c>
      <c r="BJ453" s="20" t="s">
        <v>80</v>
      </c>
      <c r="BK453" s="106">
        <f t="shared" si="144"/>
        <v>0</v>
      </c>
      <c r="BL453" s="20" t="s">
        <v>171</v>
      </c>
      <c r="BM453" s="20" t="s">
        <v>1234</v>
      </c>
    </row>
    <row r="454" spans="2:65" s="1" customFormat="1" ht="16.5" customHeight="1">
      <c r="B454" s="132"/>
      <c r="C454" s="161" t="s">
        <v>1235</v>
      </c>
      <c r="D454" s="161" t="s">
        <v>167</v>
      </c>
      <c r="E454" s="162" t="s">
        <v>1236</v>
      </c>
      <c r="F454" s="262" t="s">
        <v>1237</v>
      </c>
      <c r="G454" s="262"/>
      <c r="H454" s="262"/>
      <c r="I454" s="262"/>
      <c r="J454" s="163" t="s">
        <v>487</v>
      </c>
      <c r="K454" s="164">
        <v>1.5</v>
      </c>
      <c r="L454" s="263">
        <v>0</v>
      </c>
      <c r="M454" s="263"/>
      <c r="N454" s="264">
        <f t="shared" si="135"/>
        <v>0</v>
      </c>
      <c r="O454" s="264"/>
      <c r="P454" s="264"/>
      <c r="Q454" s="264"/>
      <c r="R454" s="135"/>
      <c r="T454" s="165" t="s">
        <v>5</v>
      </c>
      <c r="U454" s="44" t="s">
        <v>40</v>
      </c>
      <c r="V454" s="36"/>
      <c r="W454" s="166">
        <f t="shared" si="136"/>
        <v>0</v>
      </c>
      <c r="X454" s="166">
        <v>0</v>
      </c>
      <c r="Y454" s="166">
        <f t="shared" si="137"/>
        <v>0</v>
      </c>
      <c r="Z454" s="166">
        <v>0</v>
      </c>
      <c r="AA454" s="167">
        <f t="shared" si="138"/>
        <v>0</v>
      </c>
      <c r="AR454" s="20" t="s">
        <v>171</v>
      </c>
      <c r="AT454" s="20" t="s">
        <v>167</v>
      </c>
      <c r="AU454" s="20" t="s">
        <v>80</v>
      </c>
      <c r="AY454" s="20" t="s">
        <v>165</v>
      </c>
      <c r="BE454" s="106">
        <f t="shared" si="139"/>
        <v>0</v>
      </c>
      <c r="BF454" s="106">
        <f t="shared" si="140"/>
        <v>0</v>
      </c>
      <c r="BG454" s="106">
        <f t="shared" si="141"/>
        <v>0</v>
      </c>
      <c r="BH454" s="106">
        <f t="shared" si="142"/>
        <v>0</v>
      </c>
      <c r="BI454" s="106">
        <f t="shared" si="143"/>
        <v>0</v>
      </c>
      <c r="BJ454" s="20" t="s">
        <v>80</v>
      </c>
      <c r="BK454" s="106">
        <f t="shared" si="144"/>
        <v>0</v>
      </c>
      <c r="BL454" s="20" t="s">
        <v>171</v>
      </c>
      <c r="BM454" s="20" t="s">
        <v>1238</v>
      </c>
    </row>
    <row r="455" spans="2:65" s="1" customFormat="1" ht="16.5" customHeight="1">
      <c r="B455" s="132"/>
      <c r="C455" s="184" t="s">
        <v>1239</v>
      </c>
      <c r="D455" s="184" t="s">
        <v>235</v>
      </c>
      <c r="E455" s="185" t="s">
        <v>1240</v>
      </c>
      <c r="F455" s="271" t="s">
        <v>1241</v>
      </c>
      <c r="G455" s="271"/>
      <c r="H455" s="271"/>
      <c r="I455" s="271"/>
      <c r="J455" s="186" t="s">
        <v>487</v>
      </c>
      <c r="K455" s="187">
        <v>1.5</v>
      </c>
      <c r="L455" s="272">
        <v>0</v>
      </c>
      <c r="M455" s="272"/>
      <c r="N455" s="273">
        <f t="shared" si="135"/>
        <v>0</v>
      </c>
      <c r="O455" s="264"/>
      <c r="P455" s="264"/>
      <c r="Q455" s="264"/>
      <c r="R455" s="135"/>
      <c r="T455" s="165" t="s">
        <v>5</v>
      </c>
      <c r="U455" s="44" t="s">
        <v>40</v>
      </c>
      <c r="V455" s="36"/>
      <c r="W455" s="166">
        <f t="shared" si="136"/>
        <v>0</v>
      </c>
      <c r="X455" s="166">
        <v>0</v>
      </c>
      <c r="Y455" s="166">
        <f t="shared" si="137"/>
        <v>0</v>
      </c>
      <c r="Z455" s="166">
        <v>0</v>
      </c>
      <c r="AA455" s="167">
        <f t="shared" si="138"/>
        <v>0</v>
      </c>
      <c r="AR455" s="20" t="s">
        <v>191</v>
      </c>
      <c r="AT455" s="20" t="s">
        <v>235</v>
      </c>
      <c r="AU455" s="20" t="s">
        <v>80</v>
      </c>
      <c r="AY455" s="20" t="s">
        <v>165</v>
      </c>
      <c r="BE455" s="106">
        <f t="shared" si="139"/>
        <v>0</v>
      </c>
      <c r="BF455" s="106">
        <f t="shared" si="140"/>
        <v>0</v>
      </c>
      <c r="BG455" s="106">
        <f t="shared" si="141"/>
        <v>0</v>
      </c>
      <c r="BH455" s="106">
        <f t="shared" si="142"/>
        <v>0</v>
      </c>
      <c r="BI455" s="106">
        <f t="shared" si="143"/>
        <v>0</v>
      </c>
      <c r="BJ455" s="20" t="s">
        <v>80</v>
      </c>
      <c r="BK455" s="106">
        <f t="shared" si="144"/>
        <v>0</v>
      </c>
      <c r="BL455" s="20" t="s">
        <v>171</v>
      </c>
      <c r="BM455" s="20" t="s">
        <v>1242</v>
      </c>
    </row>
    <row r="456" spans="2:65" s="1" customFormat="1" ht="25.5" customHeight="1">
      <c r="B456" s="132"/>
      <c r="C456" s="161" t="s">
        <v>1243</v>
      </c>
      <c r="D456" s="161" t="s">
        <v>167</v>
      </c>
      <c r="E456" s="162" t="s">
        <v>1244</v>
      </c>
      <c r="F456" s="262" t="s">
        <v>1245</v>
      </c>
      <c r="G456" s="262"/>
      <c r="H456" s="262"/>
      <c r="I456" s="262"/>
      <c r="J456" s="163" t="s">
        <v>487</v>
      </c>
      <c r="K456" s="164">
        <v>26</v>
      </c>
      <c r="L456" s="263">
        <v>0</v>
      </c>
      <c r="M456" s="263"/>
      <c r="N456" s="264">
        <f t="shared" si="135"/>
        <v>0</v>
      </c>
      <c r="O456" s="264"/>
      <c r="P456" s="264"/>
      <c r="Q456" s="264"/>
      <c r="R456" s="135"/>
      <c r="T456" s="165" t="s">
        <v>5</v>
      </c>
      <c r="U456" s="44" t="s">
        <v>40</v>
      </c>
      <c r="V456" s="36"/>
      <c r="W456" s="166">
        <f t="shared" si="136"/>
        <v>0</v>
      </c>
      <c r="X456" s="166">
        <v>0</v>
      </c>
      <c r="Y456" s="166">
        <f t="shared" si="137"/>
        <v>0</v>
      </c>
      <c r="Z456" s="166">
        <v>0</v>
      </c>
      <c r="AA456" s="167">
        <f t="shared" si="138"/>
        <v>0</v>
      </c>
      <c r="AR456" s="20" t="s">
        <v>171</v>
      </c>
      <c r="AT456" s="20" t="s">
        <v>167</v>
      </c>
      <c r="AU456" s="20" t="s">
        <v>80</v>
      </c>
      <c r="AY456" s="20" t="s">
        <v>165</v>
      </c>
      <c r="BE456" s="106">
        <f t="shared" si="139"/>
        <v>0</v>
      </c>
      <c r="BF456" s="106">
        <f t="shared" si="140"/>
        <v>0</v>
      </c>
      <c r="BG456" s="106">
        <f t="shared" si="141"/>
        <v>0</v>
      </c>
      <c r="BH456" s="106">
        <f t="shared" si="142"/>
        <v>0</v>
      </c>
      <c r="BI456" s="106">
        <f t="shared" si="143"/>
        <v>0</v>
      </c>
      <c r="BJ456" s="20" t="s">
        <v>80</v>
      </c>
      <c r="BK456" s="106">
        <f t="shared" si="144"/>
        <v>0</v>
      </c>
      <c r="BL456" s="20" t="s">
        <v>171</v>
      </c>
      <c r="BM456" s="20" t="s">
        <v>1246</v>
      </c>
    </row>
    <row r="457" spans="2:65" s="1" customFormat="1" ht="16.5" customHeight="1">
      <c r="B457" s="132"/>
      <c r="C457" s="184" t="s">
        <v>1247</v>
      </c>
      <c r="D457" s="184" t="s">
        <v>235</v>
      </c>
      <c r="E457" s="185" t="s">
        <v>1248</v>
      </c>
      <c r="F457" s="271" t="s">
        <v>1249</v>
      </c>
      <c r="G457" s="271"/>
      <c r="H457" s="271"/>
      <c r="I457" s="271"/>
      <c r="J457" s="186" t="s">
        <v>487</v>
      </c>
      <c r="K457" s="187">
        <v>14.4</v>
      </c>
      <c r="L457" s="272">
        <v>0</v>
      </c>
      <c r="M457" s="272"/>
      <c r="N457" s="273">
        <f t="shared" si="135"/>
        <v>0</v>
      </c>
      <c r="O457" s="264"/>
      <c r="P457" s="264"/>
      <c r="Q457" s="264"/>
      <c r="R457" s="135"/>
      <c r="T457" s="165" t="s">
        <v>5</v>
      </c>
      <c r="U457" s="44" t="s">
        <v>40</v>
      </c>
      <c r="V457" s="36"/>
      <c r="W457" s="166">
        <f t="shared" si="136"/>
        <v>0</v>
      </c>
      <c r="X457" s="166">
        <v>0</v>
      </c>
      <c r="Y457" s="166">
        <f t="shared" si="137"/>
        <v>0</v>
      </c>
      <c r="Z457" s="166">
        <v>0</v>
      </c>
      <c r="AA457" s="167">
        <f t="shared" si="138"/>
        <v>0</v>
      </c>
      <c r="AR457" s="20" t="s">
        <v>191</v>
      </c>
      <c r="AT457" s="20" t="s">
        <v>235</v>
      </c>
      <c r="AU457" s="20" t="s">
        <v>80</v>
      </c>
      <c r="AY457" s="20" t="s">
        <v>165</v>
      </c>
      <c r="BE457" s="106">
        <f t="shared" si="139"/>
        <v>0</v>
      </c>
      <c r="BF457" s="106">
        <f t="shared" si="140"/>
        <v>0</v>
      </c>
      <c r="BG457" s="106">
        <f t="shared" si="141"/>
        <v>0</v>
      </c>
      <c r="BH457" s="106">
        <f t="shared" si="142"/>
        <v>0</v>
      </c>
      <c r="BI457" s="106">
        <f t="shared" si="143"/>
        <v>0</v>
      </c>
      <c r="BJ457" s="20" t="s">
        <v>80</v>
      </c>
      <c r="BK457" s="106">
        <f t="shared" si="144"/>
        <v>0</v>
      </c>
      <c r="BL457" s="20" t="s">
        <v>171</v>
      </c>
      <c r="BM457" s="20" t="s">
        <v>1250</v>
      </c>
    </row>
    <row r="458" spans="2:65" s="1" customFormat="1" ht="16.5" customHeight="1">
      <c r="B458" s="132"/>
      <c r="C458" s="184" t="s">
        <v>1251</v>
      </c>
      <c r="D458" s="184" t="s">
        <v>235</v>
      </c>
      <c r="E458" s="185" t="s">
        <v>1252</v>
      </c>
      <c r="F458" s="271" t="s">
        <v>1253</v>
      </c>
      <c r="G458" s="271"/>
      <c r="H458" s="271"/>
      <c r="I458" s="271"/>
      <c r="J458" s="186" t="s">
        <v>487</v>
      </c>
      <c r="K458" s="187">
        <v>11.6</v>
      </c>
      <c r="L458" s="272">
        <v>0</v>
      </c>
      <c r="M458" s="272"/>
      <c r="N458" s="273">
        <f t="shared" si="135"/>
        <v>0</v>
      </c>
      <c r="O458" s="264"/>
      <c r="P458" s="264"/>
      <c r="Q458" s="264"/>
      <c r="R458" s="135"/>
      <c r="T458" s="165" t="s">
        <v>5</v>
      </c>
      <c r="U458" s="44" t="s">
        <v>40</v>
      </c>
      <c r="V458" s="36"/>
      <c r="W458" s="166">
        <f t="shared" si="136"/>
        <v>0</v>
      </c>
      <c r="X458" s="166">
        <v>0</v>
      </c>
      <c r="Y458" s="166">
        <f t="shared" si="137"/>
        <v>0</v>
      </c>
      <c r="Z458" s="166">
        <v>0</v>
      </c>
      <c r="AA458" s="167">
        <f t="shared" si="138"/>
        <v>0</v>
      </c>
      <c r="AR458" s="20" t="s">
        <v>191</v>
      </c>
      <c r="AT458" s="20" t="s">
        <v>235</v>
      </c>
      <c r="AU458" s="20" t="s">
        <v>80</v>
      </c>
      <c r="AY458" s="20" t="s">
        <v>165</v>
      </c>
      <c r="BE458" s="106">
        <f t="shared" si="139"/>
        <v>0</v>
      </c>
      <c r="BF458" s="106">
        <f t="shared" si="140"/>
        <v>0</v>
      </c>
      <c r="BG458" s="106">
        <f t="shared" si="141"/>
        <v>0</v>
      </c>
      <c r="BH458" s="106">
        <f t="shared" si="142"/>
        <v>0</v>
      </c>
      <c r="BI458" s="106">
        <f t="shared" si="143"/>
        <v>0</v>
      </c>
      <c r="BJ458" s="20" t="s">
        <v>80</v>
      </c>
      <c r="BK458" s="106">
        <f t="shared" si="144"/>
        <v>0</v>
      </c>
      <c r="BL458" s="20" t="s">
        <v>171</v>
      </c>
      <c r="BM458" s="20" t="s">
        <v>1254</v>
      </c>
    </row>
    <row r="459" spans="2:65" s="1" customFormat="1" ht="16.5" customHeight="1">
      <c r="B459" s="132"/>
      <c r="C459" s="184" t="s">
        <v>1255</v>
      </c>
      <c r="D459" s="184" t="s">
        <v>235</v>
      </c>
      <c r="E459" s="185" t="s">
        <v>1256</v>
      </c>
      <c r="F459" s="271" t="s">
        <v>1257</v>
      </c>
      <c r="G459" s="271"/>
      <c r="H459" s="271"/>
      <c r="I459" s="271"/>
      <c r="J459" s="186" t="s">
        <v>487</v>
      </c>
      <c r="K459" s="187">
        <v>2</v>
      </c>
      <c r="L459" s="272">
        <v>0</v>
      </c>
      <c r="M459" s="272"/>
      <c r="N459" s="273">
        <f t="shared" si="135"/>
        <v>0</v>
      </c>
      <c r="O459" s="264"/>
      <c r="P459" s="264"/>
      <c r="Q459" s="264"/>
      <c r="R459" s="135"/>
      <c r="T459" s="165" t="s">
        <v>5</v>
      </c>
      <c r="U459" s="44" t="s">
        <v>40</v>
      </c>
      <c r="V459" s="36"/>
      <c r="W459" s="166">
        <f t="shared" si="136"/>
        <v>0</v>
      </c>
      <c r="X459" s="166">
        <v>0</v>
      </c>
      <c r="Y459" s="166">
        <f t="shared" si="137"/>
        <v>0</v>
      </c>
      <c r="Z459" s="166">
        <v>0</v>
      </c>
      <c r="AA459" s="167">
        <f t="shared" si="138"/>
        <v>0</v>
      </c>
      <c r="AR459" s="20" t="s">
        <v>191</v>
      </c>
      <c r="AT459" s="20" t="s">
        <v>235</v>
      </c>
      <c r="AU459" s="20" t="s">
        <v>80</v>
      </c>
      <c r="AY459" s="20" t="s">
        <v>165</v>
      </c>
      <c r="BE459" s="106">
        <f t="shared" si="139"/>
        <v>0</v>
      </c>
      <c r="BF459" s="106">
        <f t="shared" si="140"/>
        <v>0</v>
      </c>
      <c r="BG459" s="106">
        <f t="shared" si="141"/>
        <v>0</v>
      </c>
      <c r="BH459" s="106">
        <f t="shared" si="142"/>
        <v>0</v>
      </c>
      <c r="BI459" s="106">
        <f t="shared" si="143"/>
        <v>0</v>
      </c>
      <c r="BJ459" s="20" t="s">
        <v>80</v>
      </c>
      <c r="BK459" s="106">
        <f t="shared" si="144"/>
        <v>0</v>
      </c>
      <c r="BL459" s="20" t="s">
        <v>171</v>
      </c>
      <c r="BM459" s="20" t="s">
        <v>1258</v>
      </c>
    </row>
    <row r="460" spans="2:65" s="1" customFormat="1" ht="25.5" customHeight="1">
      <c r="B460" s="132"/>
      <c r="C460" s="161" t="s">
        <v>1259</v>
      </c>
      <c r="D460" s="161" t="s">
        <v>167</v>
      </c>
      <c r="E460" s="162" t="s">
        <v>1260</v>
      </c>
      <c r="F460" s="262" t="s">
        <v>1261</v>
      </c>
      <c r="G460" s="262"/>
      <c r="H460" s="262"/>
      <c r="I460" s="262"/>
      <c r="J460" s="163" t="s">
        <v>487</v>
      </c>
      <c r="K460" s="164">
        <v>27.5</v>
      </c>
      <c r="L460" s="263">
        <v>0</v>
      </c>
      <c r="M460" s="263"/>
      <c r="N460" s="264">
        <f t="shared" si="135"/>
        <v>0</v>
      </c>
      <c r="O460" s="264"/>
      <c r="P460" s="264"/>
      <c r="Q460" s="264"/>
      <c r="R460" s="135"/>
      <c r="T460" s="165" t="s">
        <v>5</v>
      </c>
      <c r="U460" s="44" t="s">
        <v>40</v>
      </c>
      <c r="V460" s="36"/>
      <c r="W460" s="166">
        <f t="shared" si="136"/>
        <v>0</v>
      </c>
      <c r="X460" s="166">
        <v>0</v>
      </c>
      <c r="Y460" s="166">
        <f t="shared" si="137"/>
        <v>0</v>
      </c>
      <c r="Z460" s="166">
        <v>0</v>
      </c>
      <c r="AA460" s="167">
        <f t="shared" si="138"/>
        <v>0</v>
      </c>
      <c r="AR460" s="20" t="s">
        <v>171</v>
      </c>
      <c r="AT460" s="20" t="s">
        <v>167</v>
      </c>
      <c r="AU460" s="20" t="s">
        <v>80</v>
      </c>
      <c r="AY460" s="20" t="s">
        <v>165</v>
      </c>
      <c r="BE460" s="106">
        <f t="shared" si="139"/>
        <v>0</v>
      </c>
      <c r="BF460" s="106">
        <f t="shared" si="140"/>
        <v>0</v>
      </c>
      <c r="BG460" s="106">
        <f t="shared" si="141"/>
        <v>0</v>
      </c>
      <c r="BH460" s="106">
        <f t="shared" si="142"/>
        <v>0</v>
      </c>
      <c r="BI460" s="106">
        <f t="shared" si="143"/>
        <v>0</v>
      </c>
      <c r="BJ460" s="20" t="s">
        <v>80</v>
      </c>
      <c r="BK460" s="106">
        <f t="shared" si="144"/>
        <v>0</v>
      </c>
      <c r="BL460" s="20" t="s">
        <v>171</v>
      </c>
      <c r="BM460" s="20" t="s">
        <v>1262</v>
      </c>
    </row>
    <row r="461" spans="2:65" s="9" customFormat="1" ht="29.85" customHeight="1">
      <c r="B461" s="150"/>
      <c r="C461" s="151"/>
      <c r="D461" s="160" t="s">
        <v>126</v>
      </c>
      <c r="E461" s="160"/>
      <c r="F461" s="160"/>
      <c r="G461" s="160"/>
      <c r="H461" s="160"/>
      <c r="I461" s="160"/>
      <c r="J461" s="160"/>
      <c r="K461" s="160"/>
      <c r="L461" s="160"/>
      <c r="M461" s="160"/>
      <c r="N461" s="276">
        <f>BK461</f>
        <v>0</v>
      </c>
      <c r="O461" s="277"/>
      <c r="P461" s="277"/>
      <c r="Q461" s="277"/>
      <c r="R461" s="153"/>
      <c r="T461" s="154"/>
      <c r="U461" s="151"/>
      <c r="V461" s="151"/>
      <c r="W461" s="155">
        <f>SUM(W462:W475)</f>
        <v>0</v>
      </c>
      <c r="X461" s="151"/>
      <c r="Y461" s="155">
        <f>SUM(Y462:Y475)</f>
        <v>0</v>
      </c>
      <c r="Z461" s="151"/>
      <c r="AA461" s="156">
        <f>SUM(AA462:AA475)</f>
        <v>0</v>
      </c>
      <c r="AR461" s="157" t="s">
        <v>80</v>
      </c>
      <c r="AT461" s="158" t="s">
        <v>72</v>
      </c>
      <c r="AU461" s="158" t="s">
        <v>78</v>
      </c>
      <c r="AY461" s="157" t="s">
        <v>165</v>
      </c>
      <c r="BK461" s="159">
        <f>SUM(BK462:BK475)</f>
        <v>0</v>
      </c>
    </row>
    <row r="462" spans="2:65" s="1" customFormat="1" ht="25.5" customHeight="1">
      <c r="B462" s="132"/>
      <c r="C462" s="161" t="s">
        <v>1263</v>
      </c>
      <c r="D462" s="161" t="s">
        <v>167</v>
      </c>
      <c r="E462" s="162" t="s">
        <v>1264</v>
      </c>
      <c r="F462" s="262" t="s">
        <v>1265</v>
      </c>
      <c r="G462" s="262"/>
      <c r="H462" s="262"/>
      <c r="I462" s="262"/>
      <c r="J462" s="163" t="s">
        <v>304</v>
      </c>
      <c r="K462" s="164">
        <v>7</v>
      </c>
      <c r="L462" s="263">
        <v>0</v>
      </c>
      <c r="M462" s="263"/>
      <c r="N462" s="264">
        <f t="shared" ref="N462:N475" si="145">ROUND(L462*K462,2)</f>
        <v>0</v>
      </c>
      <c r="O462" s="264"/>
      <c r="P462" s="264"/>
      <c r="Q462" s="264"/>
      <c r="R462" s="135"/>
      <c r="T462" s="165" t="s">
        <v>5</v>
      </c>
      <c r="U462" s="44" t="s">
        <v>40</v>
      </c>
      <c r="V462" s="36"/>
      <c r="W462" s="166">
        <f t="shared" ref="W462:W475" si="146">V462*K462</f>
        <v>0</v>
      </c>
      <c r="X462" s="166">
        <v>0</v>
      </c>
      <c r="Y462" s="166">
        <f t="shared" ref="Y462:Y475" si="147">X462*K462</f>
        <v>0</v>
      </c>
      <c r="Z462" s="166">
        <v>0</v>
      </c>
      <c r="AA462" s="167">
        <f t="shared" ref="AA462:AA475" si="148">Z462*K462</f>
        <v>0</v>
      </c>
      <c r="AR462" s="20" t="s">
        <v>171</v>
      </c>
      <c r="AT462" s="20" t="s">
        <v>167</v>
      </c>
      <c r="AU462" s="20" t="s">
        <v>80</v>
      </c>
      <c r="AY462" s="20" t="s">
        <v>165</v>
      </c>
      <c r="BE462" s="106">
        <f t="shared" ref="BE462:BE475" si="149">IF(U462="základná",N462,0)</f>
        <v>0</v>
      </c>
      <c r="BF462" s="106">
        <f t="shared" ref="BF462:BF475" si="150">IF(U462="znížená",N462,0)</f>
        <v>0</v>
      </c>
      <c r="BG462" s="106">
        <f t="shared" ref="BG462:BG475" si="151">IF(U462="zákl. prenesená",N462,0)</f>
        <v>0</v>
      </c>
      <c r="BH462" s="106">
        <f t="shared" ref="BH462:BH475" si="152">IF(U462="zníž. prenesená",N462,0)</f>
        <v>0</v>
      </c>
      <c r="BI462" s="106">
        <f t="shared" ref="BI462:BI475" si="153">IF(U462="nulová",N462,0)</f>
        <v>0</v>
      </c>
      <c r="BJ462" s="20" t="s">
        <v>80</v>
      </c>
      <c r="BK462" s="106">
        <f t="shared" ref="BK462:BK475" si="154">ROUND(L462*K462,2)</f>
        <v>0</v>
      </c>
      <c r="BL462" s="20" t="s">
        <v>171</v>
      </c>
      <c r="BM462" s="20" t="s">
        <v>1266</v>
      </c>
    </row>
    <row r="463" spans="2:65" s="1" customFormat="1" ht="16.5" customHeight="1">
      <c r="B463" s="132"/>
      <c r="C463" s="184" t="s">
        <v>1267</v>
      </c>
      <c r="D463" s="184" t="s">
        <v>235</v>
      </c>
      <c r="E463" s="185" t="s">
        <v>1268</v>
      </c>
      <c r="F463" s="271" t="s">
        <v>1269</v>
      </c>
      <c r="G463" s="271"/>
      <c r="H463" s="271"/>
      <c r="I463" s="271"/>
      <c r="J463" s="186" t="s">
        <v>304</v>
      </c>
      <c r="K463" s="187">
        <v>7</v>
      </c>
      <c r="L463" s="272">
        <v>0</v>
      </c>
      <c r="M463" s="272"/>
      <c r="N463" s="273">
        <f t="shared" si="145"/>
        <v>0</v>
      </c>
      <c r="O463" s="264"/>
      <c r="P463" s="264"/>
      <c r="Q463" s="264"/>
      <c r="R463" s="135"/>
      <c r="T463" s="165" t="s">
        <v>5</v>
      </c>
      <c r="U463" s="44" t="s">
        <v>40</v>
      </c>
      <c r="V463" s="36"/>
      <c r="W463" s="166">
        <f t="shared" si="146"/>
        <v>0</v>
      </c>
      <c r="X463" s="166">
        <v>0</v>
      </c>
      <c r="Y463" s="166">
        <f t="shared" si="147"/>
        <v>0</v>
      </c>
      <c r="Z463" s="166">
        <v>0</v>
      </c>
      <c r="AA463" s="167">
        <f t="shared" si="148"/>
        <v>0</v>
      </c>
      <c r="AR463" s="20" t="s">
        <v>191</v>
      </c>
      <c r="AT463" s="20" t="s">
        <v>235</v>
      </c>
      <c r="AU463" s="20" t="s">
        <v>80</v>
      </c>
      <c r="AY463" s="20" t="s">
        <v>165</v>
      </c>
      <c r="BE463" s="106">
        <f t="shared" si="149"/>
        <v>0</v>
      </c>
      <c r="BF463" s="106">
        <f t="shared" si="150"/>
        <v>0</v>
      </c>
      <c r="BG463" s="106">
        <f t="shared" si="151"/>
        <v>0</v>
      </c>
      <c r="BH463" s="106">
        <f t="shared" si="152"/>
        <v>0</v>
      </c>
      <c r="BI463" s="106">
        <f t="shared" si="153"/>
        <v>0</v>
      </c>
      <c r="BJ463" s="20" t="s">
        <v>80</v>
      </c>
      <c r="BK463" s="106">
        <f t="shared" si="154"/>
        <v>0</v>
      </c>
      <c r="BL463" s="20" t="s">
        <v>171</v>
      </c>
      <c r="BM463" s="20" t="s">
        <v>1270</v>
      </c>
    </row>
    <row r="464" spans="2:65" s="1" customFormat="1" ht="25.5" customHeight="1">
      <c r="B464" s="132"/>
      <c r="C464" s="161" t="s">
        <v>1271</v>
      </c>
      <c r="D464" s="161" t="s">
        <v>167</v>
      </c>
      <c r="E464" s="162" t="s">
        <v>1272</v>
      </c>
      <c r="F464" s="262" t="s">
        <v>1273</v>
      </c>
      <c r="G464" s="262"/>
      <c r="H464" s="262"/>
      <c r="I464" s="262"/>
      <c r="J464" s="163" t="s">
        <v>304</v>
      </c>
      <c r="K464" s="164">
        <v>2</v>
      </c>
      <c r="L464" s="263">
        <v>0</v>
      </c>
      <c r="M464" s="263"/>
      <c r="N464" s="264">
        <f t="shared" si="145"/>
        <v>0</v>
      </c>
      <c r="O464" s="264"/>
      <c r="P464" s="264"/>
      <c r="Q464" s="264"/>
      <c r="R464" s="135"/>
      <c r="T464" s="165" t="s">
        <v>5</v>
      </c>
      <c r="U464" s="44" t="s">
        <v>40</v>
      </c>
      <c r="V464" s="36"/>
      <c r="W464" s="166">
        <f t="shared" si="146"/>
        <v>0</v>
      </c>
      <c r="X464" s="166">
        <v>0</v>
      </c>
      <c r="Y464" s="166">
        <f t="shared" si="147"/>
        <v>0</v>
      </c>
      <c r="Z464" s="166">
        <v>0</v>
      </c>
      <c r="AA464" s="167">
        <f t="shared" si="148"/>
        <v>0</v>
      </c>
      <c r="AR464" s="20" t="s">
        <v>171</v>
      </c>
      <c r="AT464" s="20" t="s">
        <v>167</v>
      </c>
      <c r="AU464" s="20" t="s">
        <v>80</v>
      </c>
      <c r="AY464" s="20" t="s">
        <v>165</v>
      </c>
      <c r="BE464" s="106">
        <f t="shared" si="149"/>
        <v>0</v>
      </c>
      <c r="BF464" s="106">
        <f t="shared" si="150"/>
        <v>0</v>
      </c>
      <c r="BG464" s="106">
        <f t="shared" si="151"/>
        <v>0</v>
      </c>
      <c r="BH464" s="106">
        <f t="shared" si="152"/>
        <v>0</v>
      </c>
      <c r="BI464" s="106">
        <f t="shared" si="153"/>
        <v>0</v>
      </c>
      <c r="BJ464" s="20" t="s">
        <v>80</v>
      </c>
      <c r="BK464" s="106">
        <f t="shared" si="154"/>
        <v>0</v>
      </c>
      <c r="BL464" s="20" t="s">
        <v>171</v>
      </c>
      <c r="BM464" s="20" t="s">
        <v>1274</v>
      </c>
    </row>
    <row r="465" spans="2:65" s="1" customFormat="1" ht="25.5" customHeight="1">
      <c r="B465" s="132"/>
      <c r="C465" s="184" t="s">
        <v>1275</v>
      </c>
      <c r="D465" s="184" t="s">
        <v>235</v>
      </c>
      <c r="E465" s="185" t="s">
        <v>1276</v>
      </c>
      <c r="F465" s="271" t="s">
        <v>1277</v>
      </c>
      <c r="G465" s="271"/>
      <c r="H465" s="271"/>
      <c r="I465" s="271"/>
      <c r="J465" s="186" t="s">
        <v>304</v>
      </c>
      <c r="K465" s="187">
        <v>2</v>
      </c>
      <c r="L465" s="272">
        <v>0</v>
      </c>
      <c r="M465" s="272"/>
      <c r="N465" s="273">
        <f t="shared" si="145"/>
        <v>0</v>
      </c>
      <c r="O465" s="264"/>
      <c r="P465" s="264"/>
      <c r="Q465" s="264"/>
      <c r="R465" s="135"/>
      <c r="T465" s="165" t="s">
        <v>5</v>
      </c>
      <c r="U465" s="44" t="s">
        <v>40</v>
      </c>
      <c r="V465" s="36"/>
      <c r="W465" s="166">
        <f t="shared" si="146"/>
        <v>0</v>
      </c>
      <c r="X465" s="166">
        <v>0</v>
      </c>
      <c r="Y465" s="166">
        <f t="shared" si="147"/>
        <v>0</v>
      </c>
      <c r="Z465" s="166">
        <v>0</v>
      </c>
      <c r="AA465" s="167">
        <f t="shared" si="148"/>
        <v>0</v>
      </c>
      <c r="AR465" s="20" t="s">
        <v>191</v>
      </c>
      <c r="AT465" s="20" t="s">
        <v>235</v>
      </c>
      <c r="AU465" s="20" t="s">
        <v>80</v>
      </c>
      <c r="AY465" s="20" t="s">
        <v>165</v>
      </c>
      <c r="BE465" s="106">
        <f t="shared" si="149"/>
        <v>0</v>
      </c>
      <c r="BF465" s="106">
        <f t="shared" si="150"/>
        <v>0</v>
      </c>
      <c r="BG465" s="106">
        <f t="shared" si="151"/>
        <v>0</v>
      </c>
      <c r="BH465" s="106">
        <f t="shared" si="152"/>
        <v>0</v>
      </c>
      <c r="BI465" s="106">
        <f t="shared" si="153"/>
        <v>0</v>
      </c>
      <c r="BJ465" s="20" t="s">
        <v>80</v>
      </c>
      <c r="BK465" s="106">
        <f t="shared" si="154"/>
        <v>0</v>
      </c>
      <c r="BL465" s="20" t="s">
        <v>171</v>
      </c>
      <c r="BM465" s="20" t="s">
        <v>1278</v>
      </c>
    </row>
    <row r="466" spans="2:65" s="1" customFormat="1" ht="25.5" customHeight="1">
      <c r="B466" s="132"/>
      <c r="C466" s="161" t="s">
        <v>1279</v>
      </c>
      <c r="D466" s="161" t="s">
        <v>167</v>
      </c>
      <c r="E466" s="162" t="s">
        <v>1280</v>
      </c>
      <c r="F466" s="262" t="s">
        <v>1281</v>
      </c>
      <c r="G466" s="262"/>
      <c r="H466" s="262"/>
      <c r="I466" s="262"/>
      <c r="J466" s="163" t="s">
        <v>304</v>
      </c>
      <c r="K466" s="164">
        <v>2</v>
      </c>
      <c r="L466" s="263">
        <v>0</v>
      </c>
      <c r="M466" s="263"/>
      <c r="N466" s="264">
        <f t="shared" si="145"/>
        <v>0</v>
      </c>
      <c r="O466" s="264"/>
      <c r="P466" s="264"/>
      <c r="Q466" s="264"/>
      <c r="R466" s="135"/>
      <c r="T466" s="165" t="s">
        <v>5</v>
      </c>
      <c r="U466" s="44" t="s">
        <v>40</v>
      </c>
      <c r="V466" s="36"/>
      <c r="W466" s="166">
        <f t="shared" si="146"/>
        <v>0</v>
      </c>
      <c r="X466" s="166">
        <v>0</v>
      </c>
      <c r="Y466" s="166">
        <f t="shared" si="147"/>
        <v>0</v>
      </c>
      <c r="Z466" s="166">
        <v>0</v>
      </c>
      <c r="AA466" s="167">
        <f t="shared" si="148"/>
        <v>0</v>
      </c>
      <c r="AR466" s="20" t="s">
        <v>171</v>
      </c>
      <c r="AT466" s="20" t="s">
        <v>167</v>
      </c>
      <c r="AU466" s="20" t="s">
        <v>80</v>
      </c>
      <c r="AY466" s="20" t="s">
        <v>165</v>
      </c>
      <c r="BE466" s="106">
        <f t="shared" si="149"/>
        <v>0</v>
      </c>
      <c r="BF466" s="106">
        <f t="shared" si="150"/>
        <v>0</v>
      </c>
      <c r="BG466" s="106">
        <f t="shared" si="151"/>
        <v>0</v>
      </c>
      <c r="BH466" s="106">
        <f t="shared" si="152"/>
        <v>0</v>
      </c>
      <c r="BI466" s="106">
        <f t="shared" si="153"/>
        <v>0</v>
      </c>
      <c r="BJ466" s="20" t="s">
        <v>80</v>
      </c>
      <c r="BK466" s="106">
        <f t="shared" si="154"/>
        <v>0</v>
      </c>
      <c r="BL466" s="20" t="s">
        <v>171</v>
      </c>
      <c r="BM466" s="20" t="s">
        <v>1282</v>
      </c>
    </row>
    <row r="467" spans="2:65" s="1" customFormat="1" ht="38.25" customHeight="1">
      <c r="B467" s="132"/>
      <c r="C467" s="184" t="s">
        <v>1283</v>
      </c>
      <c r="D467" s="184" t="s">
        <v>235</v>
      </c>
      <c r="E467" s="185" t="s">
        <v>1284</v>
      </c>
      <c r="F467" s="271" t="s">
        <v>1285</v>
      </c>
      <c r="G467" s="271"/>
      <c r="H467" s="271"/>
      <c r="I467" s="271"/>
      <c r="J467" s="186" t="s">
        <v>304</v>
      </c>
      <c r="K467" s="187">
        <v>2</v>
      </c>
      <c r="L467" s="272">
        <v>0</v>
      </c>
      <c r="M467" s="272"/>
      <c r="N467" s="273">
        <f t="shared" si="145"/>
        <v>0</v>
      </c>
      <c r="O467" s="264"/>
      <c r="P467" s="264"/>
      <c r="Q467" s="264"/>
      <c r="R467" s="135"/>
      <c r="T467" s="165" t="s">
        <v>5</v>
      </c>
      <c r="U467" s="44" t="s">
        <v>40</v>
      </c>
      <c r="V467" s="36"/>
      <c r="W467" s="166">
        <f t="shared" si="146"/>
        <v>0</v>
      </c>
      <c r="X467" s="166">
        <v>0</v>
      </c>
      <c r="Y467" s="166">
        <f t="shared" si="147"/>
        <v>0</v>
      </c>
      <c r="Z467" s="166">
        <v>0</v>
      </c>
      <c r="AA467" s="167">
        <f t="shared" si="148"/>
        <v>0</v>
      </c>
      <c r="AR467" s="20" t="s">
        <v>191</v>
      </c>
      <c r="AT467" s="20" t="s">
        <v>235</v>
      </c>
      <c r="AU467" s="20" t="s">
        <v>80</v>
      </c>
      <c r="AY467" s="20" t="s">
        <v>165</v>
      </c>
      <c r="BE467" s="106">
        <f t="shared" si="149"/>
        <v>0</v>
      </c>
      <c r="BF467" s="106">
        <f t="shared" si="150"/>
        <v>0</v>
      </c>
      <c r="BG467" s="106">
        <f t="shared" si="151"/>
        <v>0</v>
      </c>
      <c r="BH467" s="106">
        <f t="shared" si="152"/>
        <v>0</v>
      </c>
      <c r="BI467" s="106">
        <f t="shared" si="153"/>
        <v>0</v>
      </c>
      <c r="BJ467" s="20" t="s">
        <v>80</v>
      </c>
      <c r="BK467" s="106">
        <f t="shared" si="154"/>
        <v>0</v>
      </c>
      <c r="BL467" s="20" t="s">
        <v>171</v>
      </c>
      <c r="BM467" s="20" t="s">
        <v>1286</v>
      </c>
    </row>
    <row r="468" spans="2:65" s="1" customFormat="1" ht="25.5" customHeight="1">
      <c r="B468" s="132"/>
      <c r="C468" s="184" t="s">
        <v>1287</v>
      </c>
      <c r="D468" s="184" t="s">
        <v>235</v>
      </c>
      <c r="E468" s="185" t="s">
        <v>1288</v>
      </c>
      <c r="F468" s="271" t="s">
        <v>1289</v>
      </c>
      <c r="G468" s="271"/>
      <c r="H468" s="271"/>
      <c r="I468" s="271"/>
      <c r="J468" s="186" t="s">
        <v>304</v>
      </c>
      <c r="K468" s="187">
        <v>3</v>
      </c>
      <c r="L468" s="272">
        <v>0</v>
      </c>
      <c r="M468" s="272"/>
      <c r="N468" s="273">
        <f t="shared" si="145"/>
        <v>0</v>
      </c>
      <c r="O468" s="264"/>
      <c r="P468" s="264"/>
      <c r="Q468" s="264"/>
      <c r="R468" s="135"/>
      <c r="T468" s="165" t="s">
        <v>5</v>
      </c>
      <c r="U468" s="44" t="s">
        <v>40</v>
      </c>
      <c r="V468" s="36"/>
      <c r="W468" s="166">
        <f t="shared" si="146"/>
        <v>0</v>
      </c>
      <c r="X468" s="166">
        <v>0</v>
      </c>
      <c r="Y468" s="166">
        <f t="shared" si="147"/>
        <v>0</v>
      </c>
      <c r="Z468" s="166">
        <v>0</v>
      </c>
      <c r="AA468" s="167">
        <f t="shared" si="148"/>
        <v>0</v>
      </c>
      <c r="AR468" s="20" t="s">
        <v>191</v>
      </c>
      <c r="AT468" s="20" t="s">
        <v>235</v>
      </c>
      <c r="AU468" s="20" t="s">
        <v>80</v>
      </c>
      <c r="AY468" s="20" t="s">
        <v>165</v>
      </c>
      <c r="BE468" s="106">
        <f t="shared" si="149"/>
        <v>0</v>
      </c>
      <c r="BF468" s="106">
        <f t="shared" si="150"/>
        <v>0</v>
      </c>
      <c r="BG468" s="106">
        <f t="shared" si="151"/>
        <v>0</v>
      </c>
      <c r="BH468" s="106">
        <f t="shared" si="152"/>
        <v>0</v>
      </c>
      <c r="BI468" s="106">
        <f t="shared" si="153"/>
        <v>0</v>
      </c>
      <c r="BJ468" s="20" t="s">
        <v>80</v>
      </c>
      <c r="BK468" s="106">
        <f t="shared" si="154"/>
        <v>0</v>
      </c>
      <c r="BL468" s="20" t="s">
        <v>171</v>
      </c>
      <c r="BM468" s="20" t="s">
        <v>1290</v>
      </c>
    </row>
    <row r="469" spans="2:65" s="1" customFormat="1" ht="16.5" customHeight="1">
      <c r="B469" s="132"/>
      <c r="C469" s="184" t="s">
        <v>1291</v>
      </c>
      <c r="D469" s="184" t="s">
        <v>235</v>
      </c>
      <c r="E469" s="185" t="s">
        <v>1292</v>
      </c>
      <c r="F469" s="271" t="s">
        <v>1293</v>
      </c>
      <c r="G469" s="271"/>
      <c r="H469" s="271"/>
      <c r="I469" s="271"/>
      <c r="J469" s="186" t="s">
        <v>304</v>
      </c>
      <c r="K469" s="187">
        <v>1</v>
      </c>
      <c r="L469" s="272">
        <v>0</v>
      </c>
      <c r="M469" s="272"/>
      <c r="N469" s="273">
        <f t="shared" si="145"/>
        <v>0</v>
      </c>
      <c r="O469" s="264"/>
      <c r="P469" s="264"/>
      <c r="Q469" s="264"/>
      <c r="R469" s="135"/>
      <c r="T469" s="165" t="s">
        <v>5</v>
      </c>
      <c r="U469" s="44" t="s">
        <v>40</v>
      </c>
      <c r="V469" s="36"/>
      <c r="W469" s="166">
        <f t="shared" si="146"/>
        <v>0</v>
      </c>
      <c r="X469" s="166">
        <v>0</v>
      </c>
      <c r="Y469" s="166">
        <f t="shared" si="147"/>
        <v>0</v>
      </c>
      <c r="Z469" s="166">
        <v>0</v>
      </c>
      <c r="AA469" s="167">
        <f t="shared" si="148"/>
        <v>0</v>
      </c>
      <c r="AR469" s="20" t="s">
        <v>191</v>
      </c>
      <c r="AT469" s="20" t="s">
        <v>235</v>
      </c>
      <c r="AU469" s="20" t="s">
        <v>80</v>
      </c>
      <c r="AY469" s="20" t="s">
        <v>165</v>
      </c>
      <c r="BE469" s="106">
        <f t="shared" si="149"/>
        <v>0</v>
      </c>
      <c r="BF469" s="106">
        <f t="shared" si="150"/>
        <v>0</v>
      </c>
      <c r="BG469" s="106">
        <f t="shared" si="151"/>
        <v>0</v>
      </c>
      <c r="BH469" s="106">
        <f t="shared" si="152"/>
        <v>0</v>
      </c>
      <c r="BI469" s="106">
        <f t="shared" si="153"/>
        <v>0</v>
      </c>
      <c r="BJ469" s="20" t="s">
        <v>80</v>
      </c>
      <c r="BK469" s="106">
        <f t="shared" si="154"/>
        <v>0</v>
      </c>
      <c r="BL469" s="20" t="s">
        <v>171</v>
      </c>
      <c r="BM469" s="20" t="s">
        <v>1294</v>
      </c>
    </row>
    <row r="470" spans="2:65" s="1" customFormat="1" ht="25.5" customHeight="1">
      <c r="B470" s="132"/>
      <c r="C470" s="161" t="s">
        <v>1295</v>
      </c>
      <c r="D470" s="161" t="s">
        <v>167</v>
      </c>
      <c r="E470" s="162" t="s">
        <v>1296</v>
      </c>
      <c r="F470" s="262" t="s">
        <v>1297</v>
      </c>
      <c r="G470" s="262"/>
      <c r="H470" s="262"/>
      <c r="I470" s="262"/>
      <c r="J470" s="163" t="s">
        <v>304</v>
      </c>
      <c r="K470" s="164">
        <v>5</v>
      </c>
      <c r="L470" s="263">
        <v>0</v>
      </c>
      <c r="M470" s="263"/>
      <c r="N470" s="264">
        <f t="shared" si="145"/>
        <v>0</v>
      </c>
      <c r="O470" s="264"/>
      <c r="P470" s="264"/>
      <c r="Q470" s="264"/>
      <c r="R470" s="135"/>
      <c r="T470" s="165" t="s">
        <v>5</v>
      </c>
      <c r="U470" s="44" t="s">
        <v>40</v>
      </c>
      <c r="V470" s="36"/>
      <c r="W470" s="166">
        <f t="shared" si="146"/>
        <v>0</v>
      </c>
      <c r="X470" s="166">
        <v>0</v>
      </c>
      <c r="Y470" s="166">
        <f t="shared" si="147"/>
        <v>0</v>
      </c>
      <c r="Z470" s="166">
        <v>0</v>
      </c>
      <c r="AA470" s="167">
        <f t="shared" si="148"/>
        <v>0</v>
      </c>
      <c r="AR470" s="20" t="s">
        <v>171</v>
      </c>
      <c r="AT470" s="20" t="s">
        <v>167</v>
      </c>
      <c r="AU470" s="20" t="s">
        <v>80</v>
      </c>
      <c r="AY470" s="20" t="s">
        <v>165</v>
      </c>
      <c r="BE470" s="106">
        <f t="shared" si="149"/>
        <v>0</v>
      </c>
      <c r="BF470" s="106">
        <f t="shared" si="150"/>
        <v>0</v>
      </c>
      <c r="BG470" s="106">
        <f t="shared" si="151"/>
        <v>0</v>
      </c>
      <c r="BH470" s="106">
        <f t="shared" si="152"/>
        <v>0</v>
      </c>
      <c r="BI470" s="106">
        <f t="shared" si="153"/>
        <v>0</v>
      </c>
      <c r="BJ470" s="20" t="s">
        <v>80</v>
      </c>
      <c r="BK470" s="106">
        <f t="shared" si="154"/>
        <v>0</v>
      </c>
      <c r="BL470" s="20" t="s">
        <v>171</v>
      </c>
      <c r="BM470" s="20" t="s">
        <v>1298</v>
      </c>
    </row>
    <row r="471" spans="2:65" s="1" customFormat="1" ht="25.5" customHeight="1">
      <c r="B471" s="132"/>
      <c r="C471" s="184" t="s">
        <v>1299</v>
      </c>
      <c r="D471" s="184" t="s">
        <v>235</v>
      </c>
      <c r="E471" s="185" t="s">
        <v>1300</v>
      </c>
      <c r="F471" s="271" t="s">
        <v>1301</v>
      </c>
      <c r="G471" s="271"/>
      <c r="H471" s="271"/>
      <c r="I471" s="271"/>
      <c r="J471" s="186" t="s">
        <v>304</v>
      </c>
      <c r="K471" s="187">
        <v>4</v>
      </c>
      <c r="L471" s="272">
        <v>0</v>
      </c>
      <c r="M471" s="272"/>
      <c r="N471" s="273">
        <f t="shared" si="145"/>
        <v>0</v>
      </c>
      <c r="O471" s="264"/>
      <c r="P471" s="264"/>
      <c r="Q471" s="264"/>
      <c r="R471" s="135"/>
      <c r="T471" s="165" t="s">
        <v>5</v>
      </c>
      <c r="U471" s="44" t="s">
        <v>40</v>
      </c>
      <c r="V471" s="36"/>
      <c r="W471" s="166">
        <f t="shared" si="146"/>
        <v>0</v>
      </c>
      <c r="X471" s="166">
        <v>0</v>
      </c>
      <c r="Y471" s="166">
        <f t="shared" si="147"/>
        <v>0</v>
      </c>
      <c r="Z471" s="166">
        <v>0</v>
      </c>
      <c r="AA471" s="167">
        <f t="shared" si="148"/>
        <v>0</v>
      </c>
      <c r="AR471" s="20" t="s">
        <v>191</v>
      </c>
      <c r="AT471" s="20" t="s">
        <v>235</v>
      </c>
      <c r="AU471" s="20" t="s">
        <v>80</v>
      </c>
      <c r="AY471" s="20" t="s">
        <v>165</v>
      </c>
      <c r="BE471" s="106">
        <f t="shared" si="149"/>
        <v>0</v>
      </c>
      <c r="BF471" s="106">
        <f t="shared" si="150"/>
        <v>0</v>
      </c>
      <c r="BG471" s="106">
        <f t="shared" si="151"/>
        <v>0</v>
      </c>
      <c r="BH471" s="106">
        <f t="shared" si="152"/>
        <v>0</v>
      </c>
      <c r="BI471" s="106">
        <f t="shared" si="153"/>
        <v>0</v>
      </c>
      <c r="BJ471" s="20" t="s">
        <v>80</v>
      </c>
      <c r="BK471" s="106">
        <f t="shared" si="154"/>
        <v>0</v>
      </c>
      <c r="BL471" s="20" t="s">
        <v>171</v>
      </c>
      <c r="BM471" s="20" t="s">
        <v>1302</v>
      </c>
    </row>
    <row r="472" spans="2:65" s="1" customFormat="1" ht="25.5" customHeight="1">
      <c r="B472" s="132"/>
      <c r="C472" s="184" t="s">
        <v>1303</v>
      </c>
      <c r="D472" s="184" t="s">
        <v>235</v>
      </c>
      <c r="E472" s="185" t="s">
        <v>1304</v>
      </c>
      <c r="F472" s="271" t="s">
        <v>1305</v>
      </c>
      <c r="G472" s="271"/>
      <c r="H472" s="271"/>
      <c r="I472" s="271"/>
      <c r="J472" s="186" t="s">
        <v>304</v>
      </c>
      <c r="K472" s="187">
        <v>1</v>
      </c>
      <c r="L472" s="272">
        <v>0</v>
      </c>
      <c r="M472" s="272"/>
      <c r="N472" s="273">
        <f t="shared" si="145"/>
        <v>0</v>
      </c>
      <c r="O472" s="264"/>
      <c r="P472" s="264"/>
      <c r="Q472" s="264"/>
      <c r="R472" s="135"/>
      <c r="T472" s="165" t="s">
        <v>5</v>
      </c>
      <c r="U472" s="44" t="s">
        <v>40</v>
      </c>
      <c r="V472" s="36"/>
      <c r="W472" s="166">
        <f t="shared" si="146"/>
        <v>0</v>
      </c>
      <c r="X472" s="166">
        <v>0</v>
      </c>
      <c r="Y472" s="166">
        <f t="shared" si="147"/>
        <v>0</v>
      </c>
      <c r="Z472" s="166">
        <v>0</v>
      </c>
      <c r="AA472" s="167">
        <f t="shared" si="148"/>
        <v>0</v>
      </c>
      <c r="AR472" s="20" t="s">
        <v>191</v>
      </c>
      <c r="AT472" s="20" t="s">
        <v>235</v>
      </c>
      <c r="AU472" s="20" t="s">
        <v>80</v>
      </c>
      <c r="AY472" s="20" t="s">
        <v>165</v>
      </c>
      <c r="BE472" s="106">
        <f t="shared" si="149"/>
        <v>0</v>
      </c>
      <c r="BF472" s="106">
        <f t="shared" si="150"/>
        <v>0</v>
      </c>
      <c r="BG472" s="106">
        <f t="shared" si="151"/>
        <v>0</v>
      </c>
      <c r="BH472" s="106">
        <f t="shared" si="152"/>
        <v>0</v>
      </c>
      <c r="BI472" s="106">
        <f t="shared" si="153"/>
        <v>0</v>
      </c>
      <c r="BJ472" s="20" t="s">
        <v>80</v>
      </c>
      <c r="BK472" s="106">
        <f t="shared" si="154"/>
        <v>0</v>
      </c>
      <c r="BL472" s="20" t="s">
        <v>171</v>
      </c>
      <c r="BM472" s="20" t="s">
        <v>1306</v>
      </c>
    </row>
    <row r="473" spans="2:65" s="1" customFormat="1" ht="25.5" customHeight="1">
      <c r="B473" s="132"/>
      <c r="C473" s="161" t="s">
        <v>1307</v>
      </c>
      <c r="D473" s="161" t="s">
        <v>167</v>
      </c>
      <c r="E473" s="162" t="s">
        <v>1308</v>
      </c>
      <c r="F473" s="262" t="s">
        <v>1309</v>
      </c>
      <c r="G473" s="262"/>
      <c r="H473" s="262"/>
      <c r="I473" s="262"/>
      <c r="J473" s="163" t="s">
        <v>304</v>
      </c>
      <c r="K473" s="164">
        <v>4</v>
      </c>
      <c r="L473" s="263">
        <v>0</v>
      </c>
      <c r="M473" s="263"/>
      <c r="N473" s="264">
        <f t="shared" si="145"/>
        <v>0</v>
      </c>
      <c r="O473" s="264"/>
      <c r="P473" s="264"/>
      <c r="Q473" s="264"/>
      <c r="R473" s="135"/>
      <c r="T473" s="165" t="s">
        <v>5</v>
      </c>
      <c r="U473" s="44" t="s">
        <v>40</v>
      </c>
      <c r="V473" s="36"/>
      <c r="W473" s="166">
        <f t="shared" si="146"/>
        <v>0</v>
      </c>
      <c r="X473" s="166">
        <v>0</v>
      </c>
      <c r="Y473" s="166">
        <f t="shared" si="147"/>
        <v>0</v>
      </c>
      <c r="Z473" s="166">
        <v>0</v>
      </c>
      <c r="AA473" s="167">
        <f t="shared" si="148"/>
        <v>0</v>
      </c>
      <c r="AR473" s="20" t="s">
        <v>171</v>
      </c>
      <c r="AT473" s="20" t="s">
        <v>167</v>
      </c>
      <c r="AU473" s="20" t="s">
        <v>80</v>
      </c>
      <c r="AY473" s="20" t="s">
        <v>165</v>
      </c>
      <c r="BE473" s="106">
        <f t="shared" si="149"/>
        <v>0</v>
      </c>
      <c r="BF473" s="106">
        <f t="shared" si="150"/>
        <v>0</v>
      </c>
      <c r="BG473" s="106">
        <f t="shared" si="151"/>
        <v>0</v>
      </c>
      <c r="BH473" s="106">
        <f t="shared" si="152"/>
        <v>0</v>
      </c>
      <c r="BI473" s="106">
        <f t="shared" si="153"/>
        <v>0</v>
      </c>
      <c r="BJ473" s="20" t="s">
        <v>80</v>
      </c>
      <c r="BK473" s="106">
        <f t="shared" si="154"/>
        <v>0</v>
      </c>
      <c r="BL473" s="20" t="s">
        <v>171</v>
      </c>
      <c r="BM473" s="20" t="s">
        <v>1310</v>
      </c>
    </row>
    <row r="474" spans="2:65" s="1" customFormat="1" ht="25.5" customHeight="1">
      <c r="B474" s="132"/>
      <c r="C474" s="184" t="s">
        <v>1311</v>
      </c>
      <c r="D474" s="184" t="s">
        <v>235</v>
      </c>
      <c r="E474" s="185" t="s">
        <v>1312</v>
      </c>
      <c r="F474" s="271" t="s">
        <v>1313</v>
      </c>
      <c r="G474" s="271"/>
      <c r="H474" s="271"/>
      <c r="I474" s="271"/>
      <c r="J474" s="186" t="s">
        <v>304</v>
      </c>
      <c r="K474" s="187">
        <v>3</v>
      </c>
      <c r="L474" s="272">
        <v>0</v>
      </c>
      <c r="M474" s="272"/>
      <c r="N474" s="273">
        <f t="shared" si="145"/>
        <v>0</v>
      </c>
      <c r="O474" s="264"/>
      <c r="P474" s="264"/>
      <c r="Q474" s="264"/>
      <c r="R474" s="135"/>
      <c r="T474" s="165" t="s">
        <v>5</v>
      </c>
      <c r="U474" s="44" t="s">
        <v>40</v>
      </c>
      <c r="V474" s="36"/>
      <c r="W474" s="166">
        <f t="shared" si="146"/>
        <v>0</v>
      </c>
      <c r="X474" s="166">
        <v>0</v>
      </c>
      <c r="Y474" s="166">
        <f t="shared" si="147"/>
        <v>0</v>
      </c>
      <c r="Z474" s="166">
        <v>0</v>
      </c>
      <c r="AA474" s="167">
        <f t="shared" si="148"/>
        <v>0</v>
      </c>
      <c r="AR474" s="20" t="s">
        <v>191</v>
      </c>
      <c r="AT474" s="20" t="s">
        <v>235</v>
      </c>
      <c r="AU474" s="20" t="s">
        <v>80</v>
      </c>
      <c r="AY474" s="20" t="s">
        <v>165</v>
      </c>
      <c r="BE474" s="106">
        <f t="shared" si="149"/>
        <v>0</v>
      </c>
      <c r="BF474" s="106">
        <f t="shared" si="150"/>
        <v>0</v>
      </c>
      <c r="BG474" s="106">
        <f t="shared" si="151"/>
        <v>0</v>
      </c>
      <c r="BH474" s="106">
        <f t="shared" si="152"/>
        <v>0</v>
      </c>
      <c r="BI474" s="106">
        <f t="shared" si="153"/>
        <v>0</v>
      </c>
      <c r="BJ474" s="20" t="s">
        <v>80</v>
      </c>
      <c r="BK474" s="106">
        <f t="shared" si="154"/>
        <v>0</v>
      </c>
      <c r="BL474" s="20" t="s">
        <v>171</v>
      </c>
      <c r="BM474" s="20" t="s">
        <v>1314</v>
      </c>
    </row>
    <row r="475" spans="2:65" s="1" customFormat="1" ht="25.5" customHeight="1">
      <c r="B475" s="132"/>
      <c r="C475" s="184" t="s">
        <v>1315</v>
      </c>
      <c r="D475" s="184" t="s">
        <v>235</v>
      </c>
      <c r="E475" s="185" t="s">
        <v>1316</v>
      </c>
      <c r="F475" s="271" t="s">
        <v>1317</v>
      </c>
      <c r="G475" s="271"/>
      <c r="H475" s="271"/>
      <c r="I475" s="271"/>
      <c r="J475" s="186" t="s">
        <v>304</v>
      </c>
      <c r="K475" s="187">
        <v>1</v>
      </c>
      <c r="L475" s="272">
        <v>0</v>
      </c>
      <c r="M475" s="272"/>
      <c r="N475" s="273">
        <f t="shared" si="145"/>
        <v>0</v>
      </c>
      <c r="O475" s="264"/>
      <c r="P475" s="264"/>
      <c r="Q475" s="264"/>
      <c r="R475" s="135"/>
      <c r="T475" s="165" t="s">
        <v>5</v>
      </c>
      <c r="U475" s="44" t="s">
        <v>40</v>
      </c>
      <c r="V475" s="36"/>
      <c r="W475" s="166">
        <f t="shared" si="146"/>
        <v>0</v>
      </c>
      <c r="X475" s="166">
        <v>0</v>
      </c>
      <c r="Y475" s="166">
        <f t="shared" si="147"/>
        <v>0</v>
      </c>
      <c r="Z475" s="166">
        <v>0</v>
      </c>
      <c r="AA475" s="167">
        <f t="shared" si="148"/>
        <v>0</v>
      </c>
      <c r="AR475" s="20" t="s">
        <v>191</v>
      </c>
      <c r="AT475" s="20" t="s">
        <v>235</v>
      </c>
      <c r="AU475" s="20" t="s">
        <v>80</v>
      </c>
      <c r="AY475" s="20" t="s">
        <v>165</v>
      </c>
      <c r="BE475" s="106">
        <f t="shared" si="149"/>
        <v>0</v>
      </c>
      <c r="BF475" s="106">
        <f t="shared" si="150"/>
        <v>0</v>
      </c>
      <c r="BG475" s="106">
        <f t="shared" si="151"/>
        <v>0</v>
      </c>
      <c r="BH475" s="106">
        <f t="shared" si="152"/>
        <v>0</v>
      </c>
      <c r="BI475" s="106">
        <f t="shared" si="153"/>
        <v>0</v>
      </c>
      <c r="BJ475" s="20" t="s">
        <v>80</v>
      </c>
      <c r="BK475" s="106">
        <f t="shared" si="154"/>
        <v>0</v>
      </c>
      <c r="BL475" s="20" t="s">
        <v>171</v>
      </c>
      <c r="BM475" s="20" t="s">
        <v>1318</v>
      </c>
    </row>
    <row r="476" spans="2:65" s="9" customFormat="1" ht="29.85" customHeight="1">
      <c r="B476" s="150"/>
      <c r="C476" s="151"/>
      <c r="D476" s="160" t="s">
        <v>127</v>
      </c>
      <c r="E476" s="160"/>
      <c r="F476" s="160"/>
      <c r="G476" s="160"/>
      <c r="H476" s="160"/>
      <c r="I476" s="160"/>
      <c r="J476" s="160"/>
      <c r="K476" s="160"/>
      <c r="L476" s="160"/>
      <c r="M476" s="160"/>
      <c r="N476" s="276">
        <f>BK476</f>
        <v>0</v>
      </c>
      <c r="O476" s="277"/>
      <c r="P476" s="277"/>
      <c r="Q476" s="277"/>
      <c r="R476" s="153"/>
      <c r="T476" s="154"/>
      <c r="U476" s="151"/>
      <c r="V476" s="151"/>
      <c r="W476" s="155">
        <f>SUM(W477:W496)</f>
        <v>0</v>
      </c>
      <c r="X476" s="151"/>
      <c r="Y476" s="155">
        <f>SUM(Y477:Y496)</f>
        <v>0</v>
      </c>
      <c r="Z476" s="151"/>
      <c r="AA476" s="156">
        <f>SUM(AA477:AA496)</f>
        <v>0</v>
      </c>
      <c r="AR476" s="157" t="s">
        <v>80</v>
      </c>
      <c r="AT476" s="158" t="s">
        <v>72</v>
      </c>
      <c r="AU476" s="158" t="s">
        <v>78</v>
      </c>
      <c r="AY476" s="157" t="s">
        <v>165</v>
      </c>
      <c r="BK476" s="159">
        <f>SUM(BK477:BK496)</f>
        <v>0</v>
      </c>
    </row>
    <row r="477" spans="2:65" s="1" customFormat="1" ht="25.5" customHeight="1">
      <c r="B477" s="132"/>
      <c r="C477" s="161" t="s">
        <v>1319</v>
      </c>
      <c r="D477" s="161" t="s">
        <v>167</v>
      </c>
      <c r="E477" s="162" t="s">
        <v>1320</v>
      </c>
      <c r="F477" s="262" t="s">
        <v>1321</v>
      </c>
      <c r="G477" s="262"/>
      <c r="H477" s="262"/>
      <c r="I477" s="262"/>
      <c r="J477" s="163" t="s">
        <v>304</v>
      </c>
      <c r="K477" s="164">
        <v>4</v>
      </c>
      <c r="L477" s="263">
        <v>0</v>
      </c>
      <c r="M477" s="263"/>
      <c r="N477" s="264">
        <f t="shared" ref="N477:N496" si="155">ROUND(L477*K477,2)</f>
        <v>0</v>
      </c>
      <c r="O477" s="264"/>
      <c r="P477" s="264"/>
      <c r="Q477" s="264"/>
      <c r="R477" s="135"/>
      <c r="T477" s="165" t="s">
        <v>5</v>
      </c>
      <c r="U477" s="44" t="s">
        <v>40</v>
      </c>
      <c r="V477" s="36"/>
      <c r="W477" s="166">
        <f t="shared" ref="W477:W496" si="156">V477*K477</f>
        <v>0</v>
      </c>
      <c r="X477" s="166">
        <v>0</v>
      </c>
      <c r="Y477" s="166">
        <f t="shared" ref="Y477:Y496" si="157">X477*K477</f>
        <v>0</v>
      </c>
      <c r="Z477" s="166">
        <v>0</v>
      </c>
      <c r="AA477" s="167">
        <f t="shared" ref="AA477:AA496" si="158">Z477*K477</f>
        <v>0</v>
      </c>
      <c r="AR477" s="20" t="s">
        <v>171</v>
      </c>
      <c r="AT477" s="20" t="s">
        <v>167</v>
      </c>
      <c r="AU477" s="20" t="s">
        <v>80</v>
      </c>
      <c r="AY477" s="20" t="s">
        <v>165</v>
      </c>
      <c r="BE477" s="106">
        <f t="shared" ref="BE477:BE496" si="159">IF(U477="základná",N477,0)</f>
        <v>0</v>
      </c>
      <c r="BF477" s="106">
        <f t="shared" ref="BF477:BF496" si="160">IF(U477="znížená",N477,0)</f>
        <v>0</v>
      </c>
      <c r="BG477" s="106">
        <f t="shared" ref="BG477:BG496" si="161">IF(U477="zákl. prenesená",N477,0)</f>
        <v>0</v>
      </c>
      <c r="BH477" s="106">
        <f t="shared" ref="BH477:BH496" si="162">IF(U477="zníž. prenesená",N477,0)</f>
        <v>0</v>
      </c>
      <c r="BI477" s="106">
        <f t="shared" ref="BI477:BI496" si="163">IF(U477="nulová",N477,0)</f>
        <v>0</v>
      </c>
      <c r="BJ477" s="20" t="s">
        <v>80</v>
      </c>
      <c r="BK477" s="106">
        <f t="shared" ref="BK477:BK496" si="164">ROUND(L477*K477,2)</f>
        <v>0</v>
      </c>
      <c r="BL477" s="20" t="s">
        <v>171</v>
      </c>
      <c r="BM477" s="20" t="s">
        <v>1322</v>
      </c>
    </row>
    <row r="478" spans="2:65" s="1" customFormat="1" ht="38.25" customHeight="1">
      <c r="B478" s="132"/>
      <c r="C478" s="184" t="s">
        <v>1323</v>
      </c>
      <c r="D478" s="184" t="s">
        <v>235</v>
      </c>
      <c r="E478" s="185" t="s">
        <v>1324</v>
      </c>
      <c r="F478" s="271" t="s">
        <v>1325</v>
      </c>
      <c r="G478" s="271"/>
      <c r="H478" s="271"/>
      <c r="I478" s="271"/>
      <c r="J478" s="186" t="s">
        <v>304</v>
      </c>
      <c r="K478" s="187">
        <v>2</v>
      </c>
      <c r="L478" s="272">
        <v>0</v>
      </c>
      <c r="M478" s="272"/>
      <c r="N478" s="273">
        <f t="shared" si="155"/>
        <v>0</v>
      </c>
      <c r="O478" s="264"/>
      <c r="P478" s="264"/>
      <c r="Q478" s="264"/>
      <c r="R478" s="135"/>
      <c r="T478" s="165" t="s">
        <v>5</v>
      </c>
      <c r="U478" s="44" t="s">
        <v>40</v>
      </c>
      <c r="V478" s="36"/>
      <c r="W478" s="166">
        <f t="shared" si="156"/>
        <v>0</v>
      </c>
      <c r="X478" s="166">
        <v>0</v>
      </c>
      <c r="Y478" s="166">
        <f t="shared" si="157"/>
        <v>0</v>
      </c>
      <c r="Z478" s="166">
        <v>0</v>
      </c>
      <c r="AA478" s="167">
        <f t="shared" si="158"/>
        <v>0</v>
      </c>
      <c r="AR478" s="20" t="s">
        <v>191</v>
      </c>
      <c r="AT478" s="20" t="s">
        <v>235</v>
      </c>
      <c r="AU478" s="20" t="s">
        <v>80</v>
      </c>
      <c r="AY478" s="20" t="s">
        <v>165</v>
      </c>
      <c r="BE478" s="106">
        <f t="shared" si="159"/>
        <v>0</v>
      </c>
      <c r="BF478" s="106">
        <f t="shared" si="160"/>
        <v>0</v>
      </c>
      <c r="BG478" s="106">
        <f t="shared" si="161"/>
        <v>0</v>
      </c>
      <c r="BH478" s="106">
        <f t="shared" si="162"/>
        <v>0</v>
      </c>
      <c r="BI478" s="106">
        <f t="shared" si="163"/>
        <v>0</v>
      </c>
      <c r="BJ478" s="20" t="s">
        <v>80</v>
      </c>
      <c r="BK478" s="106">
        <f t="shared" si="164"/>
        <v>0</v>
      </c>
      <c r="BL478" s="20" t="s">
        <v>171</v>
      </c>
      <c r="BM478" s="20" t="s">
        <v>1326</v>
      </c>
    </row>
    <row r="479" spans="2:65" s="1" customFormat="1" ht="25.5" customHeight="1">
      <c r="B479" s="132"/>
      <c r="C479" s="161" t="s">
        <v>1327</v>
      </c>
      <c r="D479" s="161" t="s">
        <v>167</v>
      </c>
      <c r="E479" s="162" t="s">
        <v>1328</v>
      </c>
      <c r="F479" s="262" t="s">
        <v>1329</v>
      </c>
      <c r="G479" s="262"/>
      <c r="H479" s="262"/>
      <c r="I479" s="262"/>
      <c r="J479" s="163" t="s">
        <v>304</v>
      </c>
      <c r="K479" s="164">
        <v>2</v>
      </c>
      <c r="L479" s="263">
        <v>0</v>
      </c>
      <c r="M479" s="263"/>
      <c r="N479" s="264">
        <f t="shared" si="155"/>
        <v>0</v>
      </c>
      <c r="O479" s="264"/>
      <c r="P479" s="264"/>
      <c r="Q479" s="264"/>
      <c r="R479" s="135"/>
      <c r="T479" s="165" t="s">
        <v>5</v>
      </c>
      <c r="U479" s="44" t="s">
        <v>40</v>
      </c>
      <c r="V479" s="36"/>
      <c r="W479" s="166">
        <f t="shared" si="156"/>
        <v>0</v>
      </c>
      <c r="X479" s="166">
        <v>0</v>
      </c>
      <c r="Y479" s="166">
        <f t="shared" si="157"/>
        <v>0</v>
      </c>
      <c r="Z479" s="166">
        <v>0</v>
      </c>
      <c r="AA479" s="167">
        <f t="shared" si="158"/>
        <v>0</v>
      </c>
      <c r="AR479" s="20" t="s">
        <v>171</v>
      </c>
      <c r="AT479" s="20" t="s">
        <v>167</v>
      </c>
      <c r="AU479" s="20" t="s">
        <v>80</v>
      </c>
      <c r="AY479" s="20" t="s">
        <v>165</v>
      </c>
      <c r="BE479" s="106">
        <f t="shared" si="159"/>
        <v>0</v>
      </c>
      <c r="BF479" s="106">
        <f t="shared" si="160"/>
        <v>0</v>
      </c>
      <c r="BG479" s="106">
        <f t="shared" si="161"/>
        <v>0</v>
      </c>
      <c r="BH479" s="106">
        <f t="shared" si="162"/>
        <v>0</v>
      </c>
      <c r="BI479" s="106">
        <f t="shared" si="163"/>
        <v>0</v>
      </c>
      <c r="BJ479" s="20" t="s">
        <v>80</v>
      </c>
      <c r="BK479" s="106">
        <f t="shared" si="164"/>
        <v>0</v>
      </c>
      <c r="BL479" s="20" t="s">
        <v>171</v>
      </c>
      <c r="BM479" s="20" t="s">
        <v>1330</v>
      </c>
    </row>
    <row r="480" spans="2:65" s="1" customFormat="1" ht="25.5" customHeight="1">
      <c r="B480" s="132"/>
      <c r="C480" s="184" t="s">
        <v>1331</v>
      </c>
      <c r="D480" s="184" t="s">
        <v>235</v>
      </c>
      <c r="E480" s="185" t="s">
        <v>1332</v>
      </c>
      <c r="F480" s="271" t="s">
        <v>1333</v>
      </c>
      <c r="G480" s="271"/>
      <c r="H480" s="271"/>
      <c r="I480" s="271"/>
      <c r="J480" s="186" t="s">
        <v>304</v>
      </c>
      <c r="K480" s="187">
        <v>2</v>
      </c>
      <c r="L480" s="272">
        <v>0</v>
      </c>
      <c r="M480" s="272"/>
      <c r="N480" s="273">
        <f t="shared" si="155"/>
        <v>0</v>
      </c>
      <c r="O480" s="264"/>
      <c r="P480" s="264"/>
      <c r="Q480" s="264"/>
      <c r="R480" s="135"/>
      <c r="T480" s="165" t="s">
        <v>5</v>
      </c>
      <c r="U480" s="44" t="s">
        <v>40</v>
      </c>
      <c r="V480" s="36"/>
      <c r="W480" s="166">
        <f t="shared" si="156"/>
        <v>0</v>
      </c>
      <c r="X480" s="166">
        <v>0</v>
      </c>
      <c r="Y480" s="166">
        <f t="shared" si="157"/>
        <v>0</v>
      </c>
      <c r="Z480" s="166">
        <v>0</v>
      </c>
      <c r="AA480" s="167">
        <f t="shared" si="158"/>
        <v>0</v>
      </c>
      <c r="AR480" s="20" t="s">
        <v>191</v>
      </c>
      <c r="AT480" s="20" t="s">
        <v>235</v>
      </c>
      <c r="AU480" s="20" t="s">
        <v>80</v>
      </c>
      <c r="AY480" s="20" t="s">
        <v>165</v>
      </c>
      <c r="BE480" s="106">
        <f t="shared" si="159"/>
        <v>0</v>
      </c>
      <c r="BF480" s="106">
        <f t="shared" si="160"/>
        <v>0</v>
      </c>
      <c r="BG480" s="106">
        <f t="shared" si="161"/>
        <v>0</v>
      </c>
      <c r="BH480" s="106">
        <f t="shared" si="162"/>
        <v>0</v>
      </c>
      <c r="BI480" s="106">
        <f t="shared" si="163"/>
        <v>0</v>
      </c>
      <c r="BJ480" s="20" t="s">
        <v>80</v>
      </c>
      <c r="BK480" s="106">
        <f t="shared" si="164"/>
        <v>0</v>
      </c>
      <c r="BL480" s="20" t="s">
        <v>171</v>
      </c>
      <c r="BM480" s="20" t="s">
        <v>1334</v>
      </c>
    </row>
    <row r="481" spans="2:65" s="1" customFormat="1" ht="16.5" customHeight="1">
      <c r="B481" s="132"/>
      <c r="C481" s="161" t="s">
        <v>1335</v>
      </c>
      <c r="D481" s="161" t="s">
        <v>167</v>
      </c>
      <c r="E481" s="162" t="s">
        <v>1336</v>
      </c>
      <c r="F481" s="262" t="s">
        <v>1337</v>
      </c>
      <c r="G481" s="262"/>
      <c r="H481" s="262"/>
      <c r="I481" s="262"/>
      <c r="J481" s="163" t="s">
        <v>243</v>
      </c>
      <c r="K481" s="164">
        <v>286.05</v>
      </c>
      <c r="L481" s="263">
        <v>0</v>
      </c>
      <c r="M481" s="263"/>
      <c r="N481" s="264">
        <f t="shared" si="155"/>
        <v>0</v>
      </c>
      <c r="O481" s="264"/>
      <c r="P481" s="264"/>
      <c r="Q481" s="264"/>
      <c r="R481" s="135"/>
      <c r="T481" s="165" t="s">
        <v>5</v>
      </c>
      <c r="U481" s="44" t="s">
        <v>40</v>
      </c>
      <c r="V481" s="36"/>
      <c r="W481" s="166">
        <f t="shared" si="156"/>
        <v>0</v>
      </c>
      <c r="X481" s="166">
        <v>0</v>
      </c>
      <c r="Y481" s="166">
        <f t="shared" si="157"/>
        <v>0</v>
      </c>
      <c r="Z481" s="166">
        <v>0</v>
      </c>
      <c r="AA481" s="167">
        <f t="shared" si="158"/>
        <v>0</v>
      </c>
      <c r="AR481" s="20" t="s">
        <v>171</v>
      </c>
      <c r="AT481" s="20" t="s">
        <v>167</v>
      </c>
      <c r="AU481" s="20" t="s">
        <v>80</v>
      </c>
      <c r="AY481" s="20" t="s">
        <v>165</v>
      </c>
      <c r="BE481" s="106">
        <f t="shared" si="159"/>
        <v>0</v>
      </c>
      <c r="BF481" s="106">
        <f t="shared" si="160"/>
        <v>0</v>
      </c>
      <c r="BG481" s="106">
        <f t="shared" si="161"/>
        <v>0</v>
      </c>
      <c r="BH481" s="106">
        <f t="shared" si="162"/>
        <v>0</v>
      </c>
      <c r="BI481" s="106">
        <f t="shared" si="163"/>
        <v>0</v>
      </c>
      <c r="BJ481" s="20" t="s">
        <v>80</v>
      </c>
      <c r="BK481" s="106">
        <f t="shared" si="164"/>
        <v>0</v>
      </c>
      <c r="BL481" s="20" t="s">
        <v>171</v>
      </c>
      <c r="BM481" s="20" t="s">
        <v>1338</v>
      </c>
    </row>
    <row r="482" spans="2:65" s="1" customFormat="1" ht="25.5" customHeight="1">
      <c r="B482" s="132"/>
      <c r="C482" s="184" t="s">
        <v>1339</v>
      </c>
      <c r="D482" s="184" t="s">
        <v>235</v>
      </c>
      <c r="E482" s="185" t="s">
        <v>1340</v>
      </c>
      <c r="F482" s="271" t="s">
        <v>1341</v>
      </c>
      <c r="G482" s="271"/>
      <c r="H482" s="271"/>
      <c r="I482" s="271"/>
      <c r="J482" s="186" t="s">
        <v>243</v>
      </c>
      <c r="K482" s="187">
        <v>169.2</v>
      </c>
      <c r="L482" s="272">
        <v>0</v>
      </c>
      <c r="M482" s="272"/>
      <c r="N482" s="273">
        <f t="shared" si="155"/>
        <v>0</v>
      </c>
      <c r="O482" s="264"/>
      <c r="P482" s="264"/>
      <c r="Q482" s="264"/>
      <c r="R482" s="135"/>
      <c r="T482" s="165" t="s">
        <v>5</v>
      </c>
      <c r="U482" s="44" t="s">
        <v>40</v>
      </c>
      <c r="V482" s="36"/>
      <c r="W482" s="166">
        <f t="shared" si="156"/>
        <v>0</v>
      </c>
      <c r="X482" s="166">
        <v>0</v>
      </c>
      <c r="Y482" s="166">
        <f t="shared" si="157"/>
        <v>0</v>
      </c>
      <c r="Z482" s="166">
        <v>0</v>
      </c>
      <c r="AA482" s="167">
        <f t="shared" si="158"/>
        <v>0</v>
      </c>
      <c r="AR482" s="20" t="s">
        <v>191</v>
      </c>
      <c r="AT482" s="20" t="s">
        <v>235</v>
      </c>
      <c r="AU482" s="20" t="s">
        <v>80</v>
      </c>
      <c r="AY482" s="20" t="s">
        <v>165</v>
      </c>
      <c r="BE482" s="106">
        <f t="shared" si="159"/>
        <v>0</v>
      </c>
      <c r="BF482" s="106">
        <f t="shared" si="160"/>
        <v>0</v>
      </c>
      <c r="BG482" s="106">
        <f t="shared" si="161"/>
        <v>0</v>
      </c>
      <c r="BH482" s="106">
        <f t="shared" si="162"/>
        <v>0</v>
      </c>
      <c r="BI482" s="106">
        <f t="shared" si="163"/>
        <v>0</v>
      </c>
      <c r="BJ482" s="20" t="s">
        <v>80</v>
      </c>
      <c r="BK482" s="106">
        <f t="shared" si="164"/>
        <v>0</v>
      </c>
      <c r="BL482" s="20" t="s">
        <v>171</v>
      </c>
      <c r="BM482" s="20" t="s">
        <v>1342</v>
      </c>
    </row>
    <row r="483" spans="2:65" s="1" customFormat="1" ht="25.5" customHeight="1">
      <c r="B483" s="132"/>
      <c r="C483" s="184" t="s">
        <v>1343</v>
      </c>
      <c r="D483" s="184" t="s">
        <v>235</v>
      </c>
      <c r="E483" s="185" t="s">
        <v>1344</v>
      </c>
      <c r="F483" s="271" t="s">
        <v>1345</v>
      </c>
      <c r="G483" s="271"/>
      <c r="H483" s="271"/>
      <c r="I483" s="271"/>
      <c r="J483" s="186" t="s">
        <v>304</v>
      </c>
      <c r="K483" s="187">
        <v>48</v>
      </c>
      <c r="L483" s="272">
        <v>0</v>
      </c>
      <c r="M483" s="272"/>
      <c r="N483" s="273">
        <f t="shared" si="155"/>
        <v>0</v>
      </c>
      <c r="O483" s="264"/>
      <c r="P483" s="264"/>
      <c r="Q483" s="264"/>
      <c r="R483" s="135"/>
      <c r="T483" s="165" t="s">
        <v>5</v>
      </c>
      <c r="U483" s="44" t="s">
        <v>40</v>
      </c>
      <c r="V483" s="36"/>
      <c r="W483" s="166">
        <f t="shared" si="156"/>
        <v>0</v>
      </c>
      <c r="X483" s="166">
        <v>0</v>
      </c>
      <c r="Y483" s="166">
        <f t="shared" si="157"/>
        <v>0</v>
      </c>
      <c r="Z483" s="166">
        <v>0</v>
      </c>
      <c r="AA483" s="167">
        <f t="shared" si="158"/>
        <v>0</v>
      </c>
      <c r="AR483" s="20" t="s">
        <v>191</v>
      </c>
      <c r="AT483" s="20" t="s">
        <v>235</v>
      </c>
      <c r="AU483" s="20" t="s">
        <v>80</v>
      </c>
      <c r="AY483" s="20" t="s">
        <v>165</v>
      </c>
      <c r="BE483" s="106">
        <f t="shared" si="159"/>
        <v>0</v>
      </c>
      <c r="BF483" s="106">
        <f t="shared" si="160"/>
        <v>0</v>
      </c>
      <c r="BG483" s="106">
        <f t="shared" si="161"/>
        <v>0</v>
      </c>
      <c r="BH483" s="106">
        <f t="shared" si="162"/>
        <v>0</v>
      </c>
      <c r="BI483" s="106">
        <f t="shared" si="163"/>
        <v>0</v>
      </c>
      <c r="BJ483" s="20" t="s">
        <v>80</v>
      </c>
      <c r="BK483" s="106">
        <f t="shared" si="164"/>
        <v>0</v>
      </c>
      <c r="BL483" s="20" t="s">
        <v>171</v>
      </c>
      <c r="BM483" s="20" t="s">
        <v>1346</v>
      </c>
    </row>
    <row r="484" spans="2:65" s="1" customFormat="1" ht="25.5" customHeight="1">
      <c r="B484" s="132"/>
      <c r="C484" s="184" t="s">
        <v>1347</v>
      </c>
      <c r="D484" s="184" t="s">
        <v>235</v>
      </c>
      <c r="E484" s="185" t="s">
        <v>1348</v>
      </c>
      <c r="F484" s="271" t="s">
        <v>1349</v>
      </c>
      <c r="G484" s="271"/>
      <c r="H484" s="271"/>
      <c r="I484" s="271"/>
      <c r="J484" s="186" t="s">
        <v>487</v>
      </c>
      <c r="K484" s="187">
        <v>94.65</v>
      </c>
      <c r="L484" s="272">
        <v>0</v>
      </c>
      <c r="M484" s="272"/>
      <c r="N484" s="273">
        <f t="shared" si="155"/>
        <v>0</v>
      </c>
      <c r="O484" s="264"/>
      <c r="P484" s="264"/>
      <c r="Q484" s="264"/>
      <c r="R484" s="135"/>
      <c r="T484" s="165" t="s">
        <v>5</v>
      </c>
      <c r="U484" s="44" t="s">
        <v>40</v>
      </c>
      <c r="V484" s="36"/>
      <c r="W484" s="166">
        <f t="shared" si="156"/>
        <v>0</v>
      </c>
      <c r="X484" s="166">
        <v>0</v>
      </c>
      <c r="Y484" s="166">
        <f t="shared" si="157"/>
        <v>0</v>
      </c>
      <c r="Z484" s="166">
        <v>0</v>
      </c>
      <c r="AA484" s="167">
        <f t="shared" si="158"/>
        <v>0</v>
      </c>
      <c r="AR484" s="20" t="s">
        <v>191</v>
      </c>
      <c r="AT484" s="20" t="s">
        <v>235</v>
      </c>
      <c r="AU484" s="20" t="s">
        <v>80</v>
      </c>
      <c r="AY484" s="20" t="s">
        <v>165</v>
      </c>
      <c r="BE484" s="106">
        <f t="shared" si="159"/>
        <v>0</v>
      </c>
      <c r="BF484" s="106">
        <f t="shared" si="160"/>
        <v>0</v>
      </c>
      <c r="BG484" s="106">
        <f t="shared" si="161"/>
        <v>0</v>
      </c>
      <c r="BH484" s="106">
        <f t="shared" si="162"/>
        <v>0</v>
      </c>
      <c r="BI484" s="106">
        <f t="shared" si="163"/>
        <v>0</v>
      </c>
      <c r="BJ484" s="20" t="s">
        <v>80</v>
      </c>
      <c r="BK484" s="106">
        <f t="shared" si="164"/>
        <v>0</v>
      </c>
      <c r="BL484" s="20" t="s">
        <v>171</v>
      </c>
      <c r="BM484" s="20" t="s">
        <v>1350</v>
      </c>
    </row>
    <row r="485" spans="2:65" s="1" customFormat="1" ht="25.5" customHeight="1">
      <c r="B485" s="132"/>
      <c r="C485" s="184" t="s">
        <v>1351</v>
      </c>
      <c r="D485" s="184" t="s">
        <v>235</v>
      </c>
      <c r="E485" s="185" t="s">
        <v>1352</v>
      </c>
      <c r="F485" s="271" t="s">
        <v>1353</v>
      </c>
      <c r="G485" s="271"/>
      <c r="H485" s="271"/>
      <c r="I485" s="271"/>
      <c r="J485" s="186" t="s">
        <v>304</v>
      </c>
      <c r="K485" s="187">
        <v>2</v>
      </c>
      <c r="L485" s="272">
        <v>0</v>
      </c>
      <c r="M485" s="272"/>
      <c r="N485" s="273">
        <f t="shared" si="155"/>
        <v>0</v>
      </c>
      <c r="O485" s="264"/>
      <c r="P485" s="264"/>
      <c r="Q485" s="264"/>
      <c r="R485" s="135"/>
      <c r="T485" s="165" t="s">
        <v>5</v>
      </c>
      <c r="U485" s="44" t="s">
        <v>40</v>
      </c>
      <c r="V485" s="36"/>
      <c r="W485" s="166">
        <f t="shared" si="156"/>
        <v>0</v>
      </c>
      <c r="X485" s="166">
        <v>0</v>
      </c>
      <c r="Y485" s="166">
        <f t="shared" si="157"/>
        <v>0</v>
      </c>
      <c r="Z485" s="166">
        <v>0</v>
      </c>
      <c r="AA485" s="167">
        <f t="shared" si="158"/>
        <v>0</v>
      </c>
      <c r="AR485" s="20" t="s">
        <v>191</v>
      </c>
      <c r="AT485" s="20" t="s">
        <v>235</v>
      </c>
      <c r="AU485" s="20" t="s">
        <v>80</v>
      </c>
      <c r="AY485" s="20" t="s">
        <v>165</v>
      </c>
      <c r="BE485" s="106">
        <f t="shared" si="159"/>
        <v>0</v>
      </c>
      <c r="BF485" s="106">
        <f t="shared" si="160"/>
        <v>0</v>
      </c>
      <c r="BG485" s="106">
        <f t="shared" si="161"/>
        <v>0</v>
      </c>
      <c r="BH485" s="106">
        <f t="shared" si="162"/>
        <v>0</v>
      </c>
      <c r="BI485" s="106">
        <f t="shared" si="163"/>
        <v>0</v>
      </c>
      <c r="BJ485" s="20" t="s">
        <v>80</v>
      </c>
      <c r="BK485" s="106">
        <f t="shared" si="164"/>
        <v>0</v>
      </c>
      <c r="BL485" s="20" t="s">
        <v>171</v>
      </c>
      <c r="BM485" s="20" t="s">
        <v>1354</v>
      </c>
    </row>
    <row r="486" spans="2:65" s="1" customFormat="1" ht="16.5" customHeight="1">
      <c r="B486" s="132"/>
      <c r="C486" s="184" t="s">
        <v>1355</v>
      </c>
      <c r="D486" s="184" t="s">
        <v>235</v>
      </c>
      <c r="E486" s="185" t="s">
        <v>1356</v>
      </c>
      <c r="F486" s="271" t="s">
        <v>1357</v>
      </c>
      <c r="G486" s="271"/>
      <c r="H486" s="271"/>
      <c r="I486" s="271"/>
      <c r="J486" s="186" t="s">
        <v>304</v>
      </c>
      <c r="K486" s="187">
        <v>2</v>
      </c>
      <c r="L486" s="272">
        <v>0</v>
      </c>
      <c r="M486" s="272"/>
      <c r="N486" s="273">
        <f t="shared" si="155"/>
        <v>0</v>
      </c>
      <c r="O486" s="264"/>
      <c r="P486" s="264"/>
      <c r="Q486" s="264"/>
      <c r="R486" s="135"/>
      <c r="T486" s="165" t="s">
        <v>5</v>
      </c>
      <c r="U486" s="44" t="s">
        <v>40</v>
      </c>
      <c r="V486" s="36"/>
      <c r="W486" s="166">
        <f t="shared" si="156"/>
        <v>0</v>
      </c>
      <c r="X486" s="166">
        <v>0</v>
      </c>
      <c r="Y486" s="166">
        <f t="shared" si="157"/>
        <v>0</v>
      </c>
      <c r="Z486" s="166">
        <v>0</v>
      </c>
      <c r="AA486" s="167">
        <f t="shared" si="158"/>
        <v>0</v>
      </c>
      <c r="AR486" s="20" t="s">
        <v>191</v>
      </c>
      <c r="AT486" s="20" t="s">
        <v>235</v>
      </c>
      <c r="AU486" s="20" t="s">
        <v>80</v>
      </c>
      <c r="AY486" s="20" t="s">
        <v>165</v>
      </c>
      <c r="BE486" s="106">
        <f t="shared" si="159"/>
        <v>0</v>
      </c>
      <c r="BF486" s="106">
        <f t="shared" si="160"/>
        <v>0</v>
      </c>
      <c r="BG486" s="106">
        <f t="shared" si="161"/>
        <v>0</v>
      </c>
      <c r="BH486" s="106">
        <f t="shared" si="162"/>
        <v>0</v>
      </c>
      <c r="BI486" s="106">
        <f t="shared" si="163"/>
        <v>0</v>
      </c>
      <c r="BJ486" s="20" t="s">
        <v>80</v>
      </c>
      <c r="BK486" s="106">
        <f t="shared" si="164"/>
        <v>0</v>
      </c>
      <c r="BL486" s="20" t="s">
        <v>171</v>
      </c>
      <c r="BM486" s="20" t="s">
        <v>1358</v>
      </c>
    </row>
    <row r="487" spans="2:65" s="1" customFormat="1" ht="16.5" customHeight="1">
      <c r="B487" s="132"/>
      <c r="C487" s="184" t="s">
        <v>1359</v>
      </c>
      <c r="D487" s="184" t="s">
        <v>235</v>
      </c>
      <c r="E487" s="185" t="s">
        <v>1360</v>
      </c>
      <c r="F487" s="271" t="s">
        <v>1361</v>
      </c>
      <c r="G487" s="271"/>
      <c r="H487" s="271"/>
      <c r="I487" s="271"/>
      <c r="J487" s="186" t="s">
        <v>304</v>
      </c>
      <c r="K487" s="187">
        <v>32</v>
      </c>
      <c r="L487" s="272">
        <v>0</v>
      </c>
      <c r="M487" s="272"/>
      <c r="N487" s="273">
        <f t="shared" si="155"/>
        <v>0</v>
      </c>
      <c r="O487" s="264"/>
      <c r="P487" s="264"/>
      <c r="Q487" s="264"/>
      <c r="R487" s="135"/>
      <c r="T487" s="165" t="s">
        <v>5</v>
      </c>
      <c r="U487" s="44" t="s">
        <v>40</v>
      </c>
      <c r="V487" s="36"/>
      <c r="W487" s="166">
        <f t="shared" si="156"/>
        <v>0</v>
      </c>
      <c r="X487" s="166">
        <v>0</v>
      </c>
      <c r="Y487" s="166">
        <f t="shared" si="157"/>
        <v>0</v>
      </c>
      <c r="Z487" s="166">
        <v>0</v>
      </c>
      <c r="AA487" s="167">
        <f t="shared" si="158"/>
        <v>0</v>
      </c>
      <c r="AR487" s="20" t="s">
        <v>191</v>
      </c>
      <c r="AT487" s="20" t="s">
        <v>235</v>
      </c>
      <c r="AU487" s="20" t="s">
        <v>80</v>
      </c>
      <c r="AY487" s="20" t="s">
        <v>165</v>
      </c>
      <c r="BE487" s="106">
        <f t="shared" si="159"/>
        <v>0</v>
      </c>
      <c r="BF487" s="106">
        <f t="shared" si="160"/>
        <v>0</v>
      </c>
      <c r="BG487" s="106">
        <f t="shared" si="161"/>
        <v>0</v>
      </c>
      <c r="BH487" s="106">
        <f t="shared" si="162"/>
        <v>0</v>
      </c>
      <c r="BI487" s="106">
        <f t="shared" si="163"/>
        <v>0</v>
      </c>
      <c r="BJ487" s="20" t="s">
        <v>80</v>
      </c>
      <c r="BK487" s="106">
        <f t="shared" si="164"/>
        <v>0</v>
      </c>
      <c r="BL487" s="20" t="s">
        <v>171</v>
      </c>
      <c r="BM487" s="20" t="s">
        <v>1362</v>
      </c>
    </row>
    <row r="488" spans="2:65" s="1" customFormat="1" ht="16.5" customHeight="1">
      <c r="B488" s="132"/>
      <c r="C488" s="184" t="s">
        <v>1363</v>
      </c>
      <c r="D488" s="184" t="s">
        <v>235</v>
      </c>
      <c r="E488" s="185" t="s">
        <v>1364</v>
      </c>
      <c r="F488" s="271" t="s">
        <v>1365</v>
      </c>
      <c r="G488" s="271"/>
      <c r="H488" s="271"/>
      <c r="I488" s="271"/>
      <c r="J488" s="186" t="s">
        <v>487</v>
      </c>
      <c r="K488" s="187">
        <v>7.75</v>
      </c>
      <c r="L488" s="272">
        <v>0</v>
      </c>
      <c r="M488" s="272"/>
      <c r="N488" s="273">
        <f t="shared" si="155"/>
        <v>0</v>
      </c>
      <c r="O488" s="264"/>
      <c r="P488" s="264"/>
      <c r="Q488" s="264"/>
      <c r="R488" s="135"/>
      <c r="T488" s="165" t="s">
        <v>5</v>
      </c>
      <c r="U488" s="44" t="s">
        <v>40</v>
      </c>
      <c r="V488" s="36"/>
      <c r="W488" s="166">
        <f t="shared" si="156"/>
        <v>0</v>
      </c>
      <c r="X488" s="166">
        <v>0</v>
      </c>
      <c r="Y488" s="166">
        <f t="shared" si="157"/>
        <v>0</v>
      </c>
      <c r="Z488" s="166">
        <v>0</v>
      </c>
      <c r="AA488" s="167">
        <f t="shared" si="158"/>
        <v>0</v>
      </c>
      <c r="AR488" s="20" t="s">
        <v>191</v>
      </c>
      <c r="AT488" s="20" t="s">
        <v>235</v>
      </c>
      <c r="AU488" s="20" t="s">
        <v>80</v>
      </c>
      <c r="AY488" s="20" t="s">
        <v>165</v>
      </c>
      <c r="BE488" s="106">
        <f t="shared" si="159"/>
        <v>0</v>
      </c>
      <c r="BF488" s="106">
        <f t="shared" si="160"/>
        <v>0</v>
      </c>
      <c r="BG488" s="106">
        <f t="shared" si="161"/>
        <v>0</v>
      </c>
      <c r="BH488" s="106">
        <f t="shared" si="162"/>
        <v>0</v>
      </c>
      <c r="BI488" s="106">
        <f t="shared" si="163"/>
        <v>0</v>
      </c>
      <c r="BJ488" s="20" t="s">
        <v>80</v>
      </c>
      <c r="BK488" s="106">
        <f t="shared" si="164"/>
        <v>0</v>
      </c>
      <c r="BL488" s="20" t="s">
        <v>171</v>
      </c>
      <c r="BM488" s="20" t="s">
        <v>1366</v>
      </c>
    </row>
    <row r="489" spans="2:65" s="1" customFormat="1" ht="25.5" customHeight="1">
      <c r="B489" s="132"/>
      <c r="C489" s="184" t="s">
        <v>1367</v>
      </c>
      <c r="D489" s="184" t="s">
        <v>235</v>
      </c>
      <c r="E489" s="185" t="s">
        <v>1368</v>
      </c>
      <c r="F489" s="271" t="s">
        <v>1369</v>
      </c>
      <c r="G489" s="271"/>
      <c r="H489" s="271"/>
      <c r="I489" s="271"/>
      <c r="J489" s="186" t="s">
        <v>487</v>
      </c>
      <c r="K489" s="187">
        <v>245.1</v>
      </c>
      <c r="L489" s="272">
        <v>0</v>
      </c>
      <c r="M489" s="272"/>
      <c r="N489" s="273">
        <f t="shared" si="155"/>
        <v>0</v>
      </c>
      <c r="O489" s="264"/>
      <c r="P489" s="264"/>
      <c r="Q489" s="264"/>
      <c r="R489" s="135"/>
      <c r="T489" s="165" t="s">
        <v>5</v>
      </c>
      <c r="U489" s="44" t="s">
        <v>40</v>
      </c>
      <c r="V489" s="36"/>
      <c r="W489" s="166">
        <f t="shared" si="156"/>
        <v>0</v>
      </c>
      <c r="X489" s="166">
        <v>0</v>
      </c>
      <c r="Y489" s="166">
        <f t="shared" si="157"/>
        <v>0</v>
      </c>
      <c r="Z489" s="166">
        <v>0</v>
      </c>
      <c r="AA489" s="167">
        <f t="shared" si="158"/>
        <v>0</v>
      </c>
      <c r="AR489" s="20" t="s">
        <v>191</v>
      </c>
      <c r="AT489" s="20" t="s">
        <v>235</v>
      </c>
      <c r="AU489" s="20" t="s">
        <v>80</v>
      </c>
      <c r="AY489" s="20" t="s">
        <v>165</v>
      </c>
      <c r="BE489" s="106">
        <f t="shared" si="159"/>
        <v>0</v>
      </c>
      <c r="BF489" s="106">
        <f t="shared" si="160"/>
        <v>0</v>
      </c>
      <c r="BG489" s="106">
        <f t="shared" si="161"/>
        <v>0</v>
      </c>
      <c r="BH489" s="106">
        <f t="shared" si="162"/>
        <v>0</v>
      </c>
      <c r="BI489" s="106">
        <f t="shared" si="163"/>
        <v>0</v>
      </c>
      <c r="BJ489" s="20" t="s">
        <v>80</v>
      </c>
      <c r="BK489" s="106">
        <f t="shared" si="164"/>
        <v>0</v>
      </c>
      <c r="BL489" s="20" t="s">
        <v>171</v>
      </c>
      <c r="BM489" s="20" t="s">
        <v>1370</v>
      </c>
    </row>
    <row r="490" spans="2:65" s="1" customFormat="1" ht="16.5" customHeight="1">
      <c r="B490" s="132"/>
      <c r="C490" s="184" t="s">
        <v>1371</v>
      </c>
      <c r="D490" s="184" t="s">
        <v>235</v>
      </c>
      <c r="E490" s="185" t="s">
        <v>1372</v>
      </c>
      <c r="F490" s="271" t="s">
        <v>1373</v>
      </c>
      <c r="G490" s="271"/>
      <c r="H490" s="271"/>
      <c r="I490" s="271"/>
      <c r="J490" s="186" t="s">
        <v>304</v>
      </c>
      <c r="K490" s="187">
        <v>48</v>
      </c>
      <c r="L490" s="272">
        <v>0</v>
      </c>
      <c r="M490" s="272"/>
      <c r="N490" s="273">
        <f t="shared" si="155"/>
        <v>0</v>
      </c>
      <c r="O490" s="264"/>
      <c r="P490" s="264"/>
      <c r="Q490" s="264"/>
      <c r="R490" s="135"/>
      <c r="T490" s="165" t="s">
        <v>5</v>
      </c>
      <c r="U490" s="44" t="s">
        <v>40</v>
      </c>
      <c r="V490" s="36"/>
      <c r="W490" s="166">
        <f t="shared" si="156"/>
        <v>0</v>
      </c>
      <c r="X490" s="166">
        <v>0</v>
      </c>
      <c r="Y490" s="166">
        <f t="shared" si="157"/>
        <v>0</v>
      </c>
      <c r="Z490" s="166">
        <v>0</v>
      </c>
      <c r="AA490" s="167">
        <f t="shared" si="158"/>
        <v>0</v>
      </c>
      <c r="AR490" s="20" t="s">
        <v>191</v>
      </c>
      <c r="AT490" s="20" t="s">
        <v>235</v>
      </c>
      <c r="AU490" s="20" t="s">
        <v>80</v>
      </c>
      <c r="AY490" s="20" t="s">
        <v>165</v>
      </c>
      <c r="BE490" s="106">
        <f t="shared" si="159"/>
        <v>0</v>
      </c>
      <c r="BF490" s="106">
        <f t="shared" si="160"/>
        <v>0</v>
      </c>
      <c r="BG490" s="106">
        <f t="shared" si="161"/>
        <v>0</v>
      </c>
      <c r="BH490" s="106">
        <f t="shared" si="162"/>
        <v>0</v>
      </c>
      <c r="BI490" s="106">
        <f t="shared" si="163"/>
        <v>0</v>
      </c>
      <c r="BJ490" s="20" t="s">
        <v>80</v>
      </c>
      <c r="BK490" s="106">
        <f t="shared" si="164"/>
        <v>0</v>
      </c>
      <c r="BL490" s="20" t="s">
        <v>171</v>
      </c>
      <c r="BM490" s="20" t="s">
        <v>1374</v>
      </c>
    </row>
    <row r="491" spans="2:65" s="1" customFormat="1" ht="25.5" customHeight="1">
      <c r="B491" s="132"/>
      <c r="C491" s="161" t="s">
        <v>1375</v>
      </c>
      <c r="D491" s="161" t="s">
        <v>167</v>
      </c>
      <c r="E491" s="162" t="s">
        <v>1376</v>
      </c>
      <c r="F491" s="262" t="s">
        <v>1377</v>
      </c>
      <c r="G491" s="262"/>
      <c r="H491" s="262"/>
      <c r="I491" s="262"/>
      <c r="J491" s="163" t="s">
        <v>1113</v>
      </c>
      <c r="K491" s="164">
        <v>2</v>
      </c>
      <c r="L491" s="263">
        <v>0</v>
      </c>
      <c r="M491" s="263"/>
      <c r="N491" s="264">
        <f t="shared" si="155"/>
        <v>0</v>
      </c>
      <c r="O491" s="264"/>
      <c r="P491" s="264"/>
      <c r="Q491" s="264"/>
      <c r="R491" s="135"/>
      <c r="T491" s="165" t="s">
        <v>5</v>
      </c>
      <c r="U491" s="44" t="s">
        <v>40</v>
      </c>
      <c r="V491" s="36"/>
      <c r="W491" s="166">
        <f t="shared" si="156"/>
        <v>0</v>
      </c>
      <c r="X491" s="166">
        <v>0</v>
      </c>
      <c r="Y491" s="166">
        <f t="shared" si="157"/>
        <v>0</v>
      </c>
      <c r="Z491" s="166">
        <v>0</v>
      </c>
      <c r="AA491" s="167">
        <f t="shared" si="158"/>
        <v>0</v>
      </c>
      <c r="AR491" s="20" t="s">
        <v>171</v>
      </c>
      <c r="AT491" s="20" t="s">
        <v>167</v>
      </c>
      <c r="AU491" s="20" t="s">
        <v>80</v>
      </c>
      <c r="AY491" s="20" t="s">
        <v>165</v>
      </c>
      <c r="BE491" s="106">
        <f t="shared" si="159"/>
        <v>0</v>
      </c>
      <c r="BF491" s="106">
        <f t="shared" si="160"/>
        <v>0</v>
      </c>
      <c r="BG491" s="106">
        <f t="shared" si="161"/>
        <v>0</v>
      </c>
      <c r="BH491" s="106">
        <f t="shared" si="162"/>
        <v>0</v>
      </c>
      <c r="BI491" s="106">
        <f t="shared" si="163"/>
        <v>0</v>
      </c>
      <c r="BJ491" s="20" t="s">
        <v>80</v>
      </c>
      <c r="BK491" s="106">
        <f t="shared" si="164"/>
        <v>0</v>
      </c>
      <c r="BL491" s="20" t="s">
        <v>171</v>
      </c>
      <c r="BM491" s="20" t="s">
        <v>1378</v>
      </c>
    </row>
    <row r="492" spans="2:65" s="1" customFormat="1" ht="25.5" customHeight="1">
      <c r="B492" s="132"/>
      <c r="C492" s="184" t="s">
        <v>1379</v>
      </c>
      <c r="D492" s="184" t="s">
        <v>235</v>
      </c>
      <c r="E492" s="185" t="s">
        <v>1380</v>
      </c>
      <c r="F492" s="271" t="s">
        <v>1381</v>
      </c>
      <c r="G492" s="271"/>
      <c r="H492" s="271"/>
      <c r="I492" s="271"/>
      <c r="J492" s="186" t="s">
        <v>304</v>
      </c>
      <c r="K492" s="187">
        <v>2</v>
      </c>
      <c r="L492" s="272">
        <v>0</v>
      </c>
      <c r="M492" s="272"/>
      <c r="N492" s="273">
        <f t="shared" si="155"/>
        <v>0</v>
      </c>
      <c r="O492" s="264"/>
      <c r="P492" s="264"/>
      <c r="Q492" s="264"/>
      <c r="R492" s="135"/>
      <c r="T492" s="165" t="s">
        <v>5</v>
      </c>
      <c r="U492" s="44" t="s">
        <v>40</v>
      </c>
      <c r="V492" s="36"/>
      <c r="W492" s="166">
        <f t="shared" si="156"/>
        <v>0</v>
      </c>
      <c r="X492" s="166">
        <v>0</v>
      </c>
      <c r="Y492" s="166">
        <f t="shared" si="157"/>
        <v>0</v>
      </c>
      <c r="Z492" s="166">
        <v>0</v>
      </c>
      <c r="AA492" s="167">
        <f t="shared" si="158"/>
        <v>0</v>
      </c>
      <c r="AR492" s="20" t="s">
        <v>191</v>
      </c>
      <c r="AT492" s="20" t="s">
        <v>235</v>
      </c>
      <c r="AU492" s="20" t="s">
        <v>80</v>
      </c>
      <c r="AY492" s="20" t="s">
        <v>165</v>
      </c>
      <c r="BE492" s="106">
        <f t="shared" si="159"/>
        <v>0</v>
      </c>
      <c r="BF492" s="106">
        <f t="shared" si="160"/>
        <v>0</v>
      </c>
      <c r="BG492" s="106">
        <f t="shared" si="161"/>
        <v>0</v>
      </c>
      <c r="BH492" s="106">
        <f t="shared" si="162"/>
        <v>0</v>
      </c>
      <c r="BI492" s="106">
        <f t="shared" si="163"/>
        <v>0</v>
      </c>
      <c r="BJ492" s="20" t="s">
        <v>80</v>
      </c>
      <c r="BK492" s="106">
        <f t="shared" si="164"/>
        <v>0</v>
      </c>
      <c r="BL492" s="20" t="s">
        <v>171</v>
      </c>
      <c r="BM492" s="20" t="s">
        <v>1382</v>
      </c>
    </row>
    <row r="493" spans="2:65" s="1" customFormat="1" ht="25.5" customHeight="1">
      <c r="B493" s="132"/>
      <c r="C493" s="161" t="s">
        <v>1383</v>
      </c>
      <c r="D493" s="161" t="s">
        <v>167</v>
      </c>
      <c r="E493" s="162" t="s">
        <v>1384</v>
      </c>
      <c r="F493" s="262" t="s">
        <v>1385</v>
      </c>
      <c r="G493" s="262"/>
      <c r="H493" s="262"/>
      <c r="I493" s="262"/>
      <c r="J493" s="163" t="s">
        <v>487</v>
      </c>
      <c r="K493" s="164">
        <v>2032.56</v>
      </c>
      <c r="L493" s="263">
        <v>0</v>
      </c>
      <c r="M493" s="263"/>
      <c r="N493" s="264">
        <f t="shared" si="155"/>
        <v>0</v>
      </c>
      <c r="O493" s="264"/>
      <c r="P493" s="264"/>
      <c r="Q493" s="264"/>
      <c r="R493" s="135"/>
      <c r="T493" s="165" t="s">
        <v>5</v>
      </c>
      <c r="U493" s="44" t="s">
        <v>40</v>
      </c>
      <c r="V493" s="36"/>
      <c r="W493" s="166">
        <f t="shared" si="156"/>
        <v>0</v>
      </c>
      <c r="X493" s="166">
        <v>0</v>
      </c>
      <c r="Y493" s="166">
        <f t="shared" si="157"/>
        <v>0</v>
      </c>
      <c r="Z493" s="166">
        <v>0</v>
      </c>
      <c r="AA493" s="167">
        <f t="shared" si="158"/>
        <v>0</v>
      </c>
      <c r="AR493" s="20" t="s">
        <v>171</v>
      </c>
      <c r="AT493" s="20" t="s">
        <v>167</v>
      </c>
      <c r="AU493" s="20" t="s">
        <v>80</v>
      </c>
      <c r="AY493" s="20" t="s">
        <v>165</v>
      </c>
      <c r="BE493" s="106">
        <f t="shared" si="159"/>
        <v>0</v>
      </c>
      <c r="BF493" s="106">
        <f t="shared" si="160"/>
        <v>0</v>
      </c>
      <c r="BG493" s="106">
        <f t="shared" si="161"/>
        <v>0</v>
      </c>
      <c r="BH493" s="106">
        <f t="shared" si="162"/>
        <v>0</v>
      </c>
      <c r="BI493" s="106">
        <f t="shared" si="163"/>
        <v>0</v>
      </c>
      <c r="BJ493" s="20" t="s">
        <v>80</v>
      </c>
      <c r="BK493" s="106">
        <f t="shared" si="164"/>
        <v>0</v>
      </c>
      <c r="BL493" s="20" t="s">
        <v>171</v>
      </c>
      <c r="BM493" s="20" t="s">
        <v>1386</v>
      </c>
    </row>
    <row r="494" spans="2:65" s="1" customFormat="1" ht="16.5" customHeight="1">
      <c r="B494" s="132"/>
      <c r="C494" s="161" t="s">
        <v>1387</v>
      </c>
      <c r="D494" s="161" t="s">
        <v>167</v>
      </c>
      <c r="E494" s="162" t="s">
        <v>1388</v>
      </c>
      <c r="F494" s="262" t="s">
        <v>1389</v>
      </c>
      <c r="G494" s="262"/>
      <c r="H494" s="262"/>
      <c r="I494" s="262"/>
      <c r="J494" s="163" t="s">
        <v>1390</v>
      </c>
      <c r="K494" s="164">
        <v>24</v>
      </c>
      <c r="L494" s="263">
        <v>0</v>
      </c>
      <c r="M494" s="263"/>
      <c r="N494" s="264">
        <f t="shared" si="155"/>
        <v>0</v>
      </c>
      <c r="O494" s="264"/>
      <c r="P494" s="264"/>
      <c r="Q494" s="264"/>
      <c r="R494" s="135"/>
      <c r="T494" s="165" t="s">
        <v>5</v>
      </c>
      <c r="U494" s="44" t="s">
        <v>40</v>
      </c>
      <c r="V494" s="36"/>
      <c r="W494" s="166">
        <f t="shared" si="156"/>
        <v>0</v>
      </c>
      <c r="X494" s="166">
        <v>0</v>
      </c>
      <c r="Y494" s="166">
        <f t="shared" si="157"/>
        <v>0</v>
      </c>
      <c r="Z494" s="166">
        <v>0</v>
      </c>
      <c r="AA494" s="167">
        <f t="shared" si="158"/>
        <v>0</v>
      </c>
      <c r="AR494" s="20" t="s">
        <v>171</v>
      </c>
      <c r="AT494" s="20" t="s">
        <v>167</v>
      </c>
      <c r="AU494" s="20" t="s">
        <v>80</v>
      </c>
      <c r="AY494" s="20" t="s">
        <v>165</v>
      </c>
      <c r="BE494" s="106">
        <f t="shared" si="159"/>
        <v>0</v>
      </c>
      <c r="BF494" s="106">
        <f t="shared" si="160"/>
        <v>0</v>
      </c>
      <c r="BG494" s="106">
        <f t="shared" si="161"/>
        <v>0</v>
      </c>
      <c r="BH494" s="106">
        <f t="shared" si="162"/>
        <v>0</v>
      </c>
      <c r="BI494" s="106">
        <f t="shared" si="163"/>
        <v>0</v>
      </c>
      <c r="BJ494" s="20" t="s">
        <v>80</v>
      </c>
      <c r="BK494" s="106">
        <f t="shared" si="164"/>
        <v>0</v>
      </c>
      <c r="BL494" s="20" t="s">
        <v>171</v>
      </c>
      <c r="BM494" s="20" t="s">
        <v>1391</v>
      </c>
    </row>
    <row r="495" spans="2:65" s="1" customFormat="1" ht="16.5" customHeight="1">
      <c r="B495" s="132"/>
      <c r="C495" s="161" t="s">
        <v>1392</v>
      </c>
      <c r="D495" s="161" t="s">
        <v>167</v>
      </c>
      <c r="E495" s="162" t="s">
        <v>1393</v>
      </c>
      <c r="F495" s="262" t="s">
        <v>1394</v>
      </c>
      <c r="G495" s="262"/>
      <c r="H495" s="262"/>
      <c r="I495" s="262"/>
      <c r="J495" s="163" t="s">
        <v>304</v>
      </c>
      <c r="K495" s="164">
        <v>1</v>
      </c>
      <c r="L495" s="263">
        <v>0</v>
      </c>
      <c r="M495" s="263"/>
      <c r="N495" s="264">
        <f t="shared" si="155"/>
        <v>0</v>
      </c>
      <c r="O495" s="264"/>
      <c r="P495" s="264"/>
      <c r="Q495" s="264"/>
      <c r="R495" s="135"/>
      <c r="T495" s="165" t="s">
        <v>5</v>
      </c>
      <c r="U495" s="44" t="s">
        <v>40</v>
      </c>
      <c r="V495" s="36"/>
      <c r="W495" s="166">
        <f t="shared" si="156"/>
        <v>0</v>
      </c>
      <c r="X495" s="166">
        <v>0</v>
      </c>
      <c r="Y495" s="166">
        <f t="shared" si="157"/>
        <v>0</v>
      </c>
      <c r="Z495" s="166">
        <v>0</v>
      </c>
      <c r="AA495" s="167">
        <f t="shared" si="158"/>
        <v>0</v>
      </c>
      <c r="AR495" s="20" t="s">
        <v>171</v>
      </c>
      <c r="AT495" s="20" t="s">
        <v>167</v>
      </c>
      <c r="AU495" s="20" t="s">
        <v>80</v>
      </c>
      <c r="AY495" s="20" t="s">
        <v>165</v>
      </c>
      <c r="BE495" s="106">
        <f t="shared" si="159"/>
        <v>0</v>
      </c>
      <c r="BF495" s="106">
        <f t="shared" si="160"/>
        <v>0</v>
      </c>
      <c r="BG495" s="106">
        <f t="shared" si="161"/>
        <v>0</v>
      </c>
      <c r="BH495" s="106">
        <f t="shared" si="162"/>
        <v>0</v>
      </c>
      <c r="BI495" s="106">
        <f t="shared" si="163"/>
        <v>0</v>
      </c>
      <c r="BJ495" s="20" t="s">
        <v>80</v>
      </c>
      <c r="BK495" s="106">
        <f t="shared" si="164"/>
        <v>0</v>
      </c>
      <c r="BL495" s="20" t="s">
        <v>171</v>
      </c>
      <c r="BM495" s="20" t="s">
        <v>1395</v>
      </c>
    </row>
    <row r="496" spans="2:65" s="1" customFormat="1" ht="25.5" customHeight="1">
      <c r="B496" s="132"/>
      <c r="C496" s="161" t="s">
        <v>1396</v>
      </c>
      <c r="D496" s="161" t="s">
        <v>167</v>
      </c>
      <c r="E496" s="162" t="s">
        <v>1397</v>
      </c>
      <c r="F496" s="262" t="s">
        <v>1398</v>
      </c>
      <c r="G496" s="262"/>
      <c r="H496" s="262"/>
      <c r="I496" s="262"/>
      <c r="J496" s="163" t="s">
        <v>779</v>
      </c>
      <c r="K496" s="188">
        <v>0</v>
      </c>
      <c r="L496" s="263">
        <v>0</v>
      </c>
      <c r="M496" s="263"/>
      <c r="N496" s="264">
        <f t="shared" si="155"/>
        <v>0</v>
      </c>
      <c r="O496" s="264"/>
      <c r="P496" s="264"/>
      <c r="Q496" s="264"/>
      <c r="R496" s="135"/>
      <c r="T496" s="165" t="s">
        <v>5</v>
      </c>
      <c r="U496" s="44" t="s">
        <v>40</v>
      </c>
      <c r="V496" s="36"/>
      <c r="W496" s="166">
        <f t="shared" si="156"/>
        <v>0</v>
      </c>
      <c r="X496" s="166">
        <v>0</v>
      </c>
      <c r="Y496" s="166">
        <f t="shared" si="157"/>
        <v>0</v>
      </c>
      <c r="Z496" s="166">
        <v>0</v>
      </c>
      <c r="AA496" s="167">
        <f t="shared" si="158"/>
        <v>0</v>
      </c>
      <c r="AR496" s="20" t="s">
        <v>171</v>
      </c>
      <c r="AT496" s="20" t="s">
        <v>167</v>
      </c>
      <c r="AU496" s="20" t="s">
        <v>80</v>
      </c>
      <c r="AY496" s="20" t="s">
        <v>165</v>
      </c>
      <c r="BE496" s="106">
        <f t="shared" si="159"/>
        <v>0</v>
      </c>
      <c r="BF496" s="106">
        <f t="shared" si="160"/>
        <v>0</v>
      </c>
      <c r="BG496" s="106">
        <f t="shared" si="161"/>
        <v>0</v>
      </c>
      <c r="BH496" s="106">
        <f t="shared" si="162"/>
        <v>0</v>
      </c>
      <c r="BI496" s="106">
        <f t="shared" si="163"/>
        <v>0</v>
      </c>
      <c r="BJ496" s="20" t="s">
        <v>80</v>
      </c>
      <c r="BK496" s="106">
        <f t="shared" si="164"/>
        <v>0</v>
      </c>
      <c r="BL496" s="20" t="s">
        <v>171</v>
      </c>
      <c r="BM496" s="20" t="s">
        <v>1399</v>
      </c>
    </row>
    <row r="497" spans="2:65" s="9" customFormat="1" ht="29.85" customHeight="1">
      <c r="B497" s="150"/>
      <c r="C497" s="151"/>
      <c r="D497" s="160" t="s">
        <v>128</v>
      </c>
      <c r="E497" s="160"/>
      <c r="F497" s="160"/>
      <c r="G497" s="160"/>
      <c r="H497" s="160"/>
      <c r="I497" s="160"/>
      <c r="J497" s="160"/>
      <c r="K497" s="160"/>
      <c r="L497" s="160"/>
      <c r="M497" s="160"/>
      <c r="N497" s="276">
        <f>BK497</f>
        <v>0</v>
      </c>
      <c r="O497" s="277"/>
      <c r="P497" s="277"/>
      <c r="Q497" s="277"/>
      <c r="R497" s="153"/>
      <c r="T497" s="154"/>
      <c r="U497" s="151"/>
      <c r="V497" s="151"/>
      <c r="W497" s="155">
        <f>SUM(W498:W506)</f>
        <v>0</v>
      </c>
      <c r="X497" s="151"/>
      <c r="Y497" s="155">
        <f>SUM(Y498:Y506)</f>
        <v>0</v>
      </c>
      <c r="Z497" s="151"/>
      <c r="AA497" s="156">
        <f>SUM(AA498:AA506)</f>
        <v>0</v>
      </c>
      <c r="AR497" s="157" t="s">
        <v>80</v>
      </c>
      <c r="AT497" s="158" t="s">
        <v>72</v>
      </c>
      <c r="AU497" s="158" t="s">
        <v>78</v>
      </c>
      <c r="AY497" s="157" t="s">
        <v>165</v>
      </c>
      <c r="BK497" s="159">
        <f>SUM(BK498:BK506)</f>
        <v>0</v>
      </c>
    </row>
    <row r="498" spans="2:65" s="1" customFormat="1" ht="25.5" customHeight="1">
      <c r="B498" s="132"/>
      <c r="C498" s="161" t="s">
        <v>1400</v>
      </c>
      <c r="D498" s="161" t="s">
        <v>167</v>
      </c>
      <c r="E498" s="162" t="s">
        <v>1401</v>
      </c>
      <c r="F498" s="262" t="s">
        <v>1402</v>
      </c>
      <c r="G498" s="262"/>
      <c r="H498" s="262"/>
      <c r="I498" s="262"/>
      <c r="J498" s="163" t="s">
        <v>487</v>
      </c>
      <c r="K498" s="164">
        <v>7.5</v>
      </c>
      <c r="L498" s="263">
        <v>0</v>
      </c>
      <c r="M498" s="263"/>
      <c r="N498" s="264">
        <f t="shared" ref="N498:N506" si="165">ROUND(L498*K498,2)</f>
        <v>0</v>
      </c>
      <c r="O498" s="264"/>
      <c r="P498" s="264"/>
      <c r="Q498" s="264"/>
      <c r="R498" s="135"/>
      <c r="T498" s="165" t="s">
        <v>5</v>
      </c>
      <c r="U498" s="44" t="s">
        <v>40</v>
      </c>
      <c r="V498" s="36"/>
      <c r="W498" s="166">
        <f t="shared" ref="W498:W506" si="166">V498*K498</f>
        <v>0</v>
      </c>
      <c r="X498" s="166">
        <v>0</v>
      </c>
      <c r="Y498" s="166">
        <f t="shared" ref="Y498:Y506" si="167">X498*K498</f>
        <v>0</v>
      </c>
      <c r="Z498" s="166">
        <v>0</v>
      </c>
      <c r="AA498" s="167">
        <f t="shared" ref="AA498:AA506" si="168">Z498*K498</f>
        <v>0</v>
      </c>
      <c r="AR498" s="20" t="s">
        <v>222</v>
      </c>
      <c r="AT498" s="20" t="s">
        <v>167</v>
      </c>
      <c r="AU498" s="20" t="s">
        <v>80</v>
      </c>
      <c r="AY498" s="20" t="s">
        <v>165</v>
      </c>
      <c r="BE498" s="106">
        <f t="shared" ref="BE498:BE506" si="169">IF(U498="základná",N498,0)</f>
        <v>0</v>
      </c>
      <c r="BF498" s="106">
        <f t="shared" ref="BF498:BF506" si="170">IF(U498="znížená",N498,0)</f>
        <v>0</v>
      </c>
      <c r="BG498" s="106">
        <f t="shared" ref="BG498:BG506" si="171">IF(U498="zákl. prenesená",N498,0)</f>
        <v>0</v>
      </c>
      <c r="BH498" s="106">
        <f t="shared" ref="BH498:BH506" si="172">IF(U498="zníž. prenesená",N498,0)</f>
        <v>0</v>
      </c>
      <c r="BI498" s="106">
        <f t="shared" ref="BI498:BI506" si="173">IF(U498="nulová",N498,0)</f>
        <v>0</v>
      </c>
      <c r="BJ498" s="20" t="s">
        <v>80</v>
      </c>
      <c r="BK498" s="106">
        <f t="shared" ref="BK498:BK506" si="174">ROUND(L498*K498,2)</f>
        <v>0</v>
      </c>
      <c r="BL498" s="20" t="s">
        <v>222</v>
      </c>
      <c r="BM498" s="20" t="s">
        <v>1403</v>
      </c>
    </row>
    <row r="499" spans="2:65" s="1" customFormat="1" ht="38.25" customHeight="1">
      <c r="B499" s="132"/>
      <c r="C499" s="161" t="s">
        <v>1404</v>
      </c>
      <c r="D499" s="161" t="s">
        <v>167</v>
      </c>
      <c r="E499" s="162" t="s">
        <v>1405</v>
      </c>
      <c r="F499" s="262" t="s">
        <v>1406</v>
      </c>
      <c r="G499" s="262"/>
      <c r="H499" s="262"/>
      <c r="I499" s="262"/>
      <c r="J499" s="163" t="s">
        <v>304</v>
      </c>
      <c r="K499" s="164">
        <v>2</v>
      </c>
      <c r="L499" s="263">
        <v>0</v>
      </c>
      <c r="M499" s="263"/>
      <c r="N499" s="264">
        <f t="shared" si="165"/>
        <v>0</v>
      </c>
      <c r="O499" s="264"/>
      <c r="P499" s="264"/>
      <c r="Q499" s="264"/>
      <c r="R499" s="135"/>
      <c r="T499" s="165" t="s">
        <v>5</v>
      </c>
      <c r="U499" s="44" t="s">
        <v>40</v>
      </c>
      <c r="V499" s="36"/>
      <c r="W499" s="166">
        <f t="shared" si="166"/>
        <v>0</v>
      </c>
      <c r="X499" s="166">
        <v>0</v>
      </c>
      <c r="Y499" s="166">
        <f t="shared" si="167"/>
        <v>0</v>
      </c>
      <c r="Z499" s="166">
        <v>0</v>
      </c>
      <c r="AA499" s="167">
        <f t="shared" si="168"/>
        <v>0</v>
      </c>
      <c r="AR499" s="20" t="s">
        <v>222</v>
      </c>
      <c r="AT499" s="20" t="s">
        <v>167</v>
      </c>
      <c r="AU499" s="20" t="s">
        <v>80</v>
      </c>
      <c r="AY499" s="20" t="s">
        <v>165</v>
      </c>
      <c r="BE499" s="106">
        <f t="shared" si="169"/>
        <v>0</v>
      </c>
      <c r="BF499" s="106">
        <f t="shared" si="170"/>
        <v>0</v>
      </c>
      <c r="BG499" s="106">
        <f t="shared" si="171"/>
        <v>0</v>
      </c>
      <c r="BH499" s="106">
        <f t="shared" si="172"/>
        <v>0</v>
      </c>
      <c r="BI499" s="106">
        <f t="shared" si="173"/>
        <v>0</v>
      </c>
      <c r="BJ499" s="20" t="s">
        <v>80</v>
      </c>
      <c r="BK499" s="106">
        <f t="shared" si="174"/>
        <v>0</v>
      </c>
      <c r="BL499" s="20" t="s">
        <v>222</v>
      </c>
      <c r="BM499" s="20" t="s">
        <v>1407</v>
      </c>
    </row>
    <row r="500" spans="2:65" s="1" customFormat="1" ht="25.5" customHeight="1">
      <c r="B500" s="132"/>
      <c r="C500" s="161" t="s">
        <v>1408</v>
      </c>
      <c r="D500" s="161" t="s">
        <v>167</v>
      </c>
      <c r="E500" s="162" t="s">
        <v>1409</v>
      </c>
      <c r="F500" s="262" t="s">
        <v>1410</v>
      </c>
      <c r="G500" s="262"/>
      <c r="H500" s="262"/>
      <c r="I500" s="262"/>
      <c r="J500" s="163" t="s">
        <v>487</v>
      </c>
      <c r="K500" s="164">
        <v>67.2</v>
      </c>
      <c r="L500" s="263">
        <v>0</v>
      </c>
      <c r="M500" s="263"/>
      <c r="N500" s="264">
        <f t="shared" si="165"/>
        <v>0</v>
      </c>
      <c r="O500" s="264"/>
      <c r="P500" s="264"/>
      <c r="Q500" s="264"/>
      <c r="R500" s="135"/>
      <c r="T500" s="165" t="s">
        <v>5</v>
      </c>
      <c r="U500" s="44" t="s">
        <v>40</v>
      </c>
      <c r="V500" s="36"/>
      <c r="W500" s="166">
        <f t="shared" si="166"/>
        <v>0</v>
      </c>
      <c r="X500" s="166">
        <v>0</v>
      </c>
      <c r="Y500" s="166">
        <f t="shared" si="167"/>
        <v>0</v>
      </c>
      <c r="Z500" s="166">
        <v>0</v>
      </c>
      <c r="AA500" s="167">
        <f t="shared" si="168"/>
        <v>0</v>
      </c>
      <c r="AR500" s="20" t="s">
        <v>222</v>
      </c>
      <c r="AT500" s="20" t="s">
        <v>167</v>
      </c>
      <c r="AU500" s="20" t="s">
        <v>80</v>
      </c>
      <c r="AY500" s="20" t="s">
        <v>165</v>
      </c>
      <c r="BE500" s="106">
        <f t="shared" si="169"/>
        <v>0</v>
      </c>
      <c r="BF500" s="106">
        <f t="shared" si="170"/>
        <v>0</v>
      </c>
      <c r="BG500" s="106">
        <f t="shared" si="171"/>
        <v>0</v>
      </c>
      <c r="BH500" s="106">
        <f t="shared" si="172"/>
        <v>0</v>
      </c>
      <c r="BI500" s="106">
        <f t="shared" si="173"/>
        <v>0</v>
      </c>
      <c r="BJ500" s="20" t="s">
        <v>80</v>
      </c>
      <c r="BK500" s="106">
        <f t="shared" si="174"/>
        <v>0</v>
      </c>
      <c r="BL500" s="20" t="s">
        <v>222</v>
      </c>
      <c r="BM500" s="20" t="s">
        <v>1411</v>
      </c>
    </row>
    <row r="501" spans="2:65" s="1" customFormat="1" ht="25.5" customHeight="1">
      <c r="B501" s="132"/>
      <c r="C501" s="161" t="s">
        <v>1412</v>
      </c>
      <c r="D501" s="161" t="s">
        <v>167</v>
      </c>
      <c r="E501" s="162" t="s">
        <v>1413</v>
      </c>
      <c r="F501" s="262" t="s">
        <v>1414</v>
      </c>
      <c r="G501" s="262"/>
      <c r="H501" s="262"/>
      <c r="I501" s="262"/>
      <c r="J501" s="163" t="s">
        <v>487</v>
      </c>
      <c r="K501" s="164">
        <v>12</v>
      </c>
      <c r="L501" s="263">
        <v>0</v>
      </c>
      <c r="M501" s="263"/>
      <c r="N501" s="264">
        <f t="shared" si="165"/>
        <v>0</v>
      </c>
      <c r="O501" s="264"/>
      <c r="P501" s="264"/>
      <c r="Q501" s="264"/>
      <c r="R501" s="135"/>
      <c r="T501" s="165" t="s">
        <v>5</v>
      </c>
      <c r="U501" s="44" t="s">
        <v>40</v>
      </c>
      <c r="V501" s="36"/>
      <c r="W501" s="166">
        <f t="shared" si="166"/>
        <v>0</v>
      </c>
      <c r="X501" s="166">
        <v>0</v>
      </c>
      <c r="Y501" s="166">
        <f t="shared" si="167"/>
        <v>0</v>
      </c>
      <c r="Z501" s="166">
        <v>0</v>
      </c>
      <c r="AA501" s="167">
        <f t="shared" si="168"/>
        <v>0</v>
      </c>
      <c r="AR501" s="20" t="s">
        <v>222</v>
      </c>
      <c r="AT501" s="20" t="s">
        <v>167</v>
      </c>
      <c r="AU501" s="20" t="s">
        <v>80</v>
      </c>
      <c r="AY501" s="20" t="s">
        <v>165</v>
      </c>
      <c r="BE501" s="106">
        <f t="shared" si="169"/>
        <v>0</v>
      </c>
      <c r="BF501" s="106">
        <f t="shared" si="170"/>
        <v>0</v>
      </c>
      <c r="BG501" s="106">
        <f t="shared" si="171"/>
        <v>0</v>
      </c>
      <c r="BH501" s="106">
        <f t="shared" si="172"/>
        <v>0</v>
      </c>
      <c r="BI501" s="106">
        <f t="shared" si="173"/>
        <v>0</v>
      </c>
      <c r="BJ501" s="20" t="s">
        <v>80</v>
      </c>
      <c r="BK501" s="106">
        <f t="shared" si="174"/>
        <v>0</v>
      </c>
      <c r="BL501" s="20" t="s">
        <v>222</v>
      </c>
      <c r="BM501" s="20" t="s">
        <v>1415</v>
      </c>
    </row>
    <row r="502" spans="2:65" s="1" customFormat="1" ht="16.5" customHeight="1">
      <c r="B502" s="132"/>
      <c r="C502" s="161" t="s">
        <v>1416</v>
      </c>
      <c r="D502" s="161" t="s">
        <v>167</v>
      </c>
      <c r="E502" s="162" t="s">
        <v>1417</v>
      </c>
      <c r="F502" s="262" t="s">
        <v>1418</v>
      </c>
      <c r="G502" s="262"/>
      <c r="H502" s="262"/>
      <c r="I502" s="262"/>
      <c r="J502" s="163" t="s">
        <v>304</v>
      </c>
      <c r="K502" s="164">
        <v>1</v>
      </c>
      <c r="L502" s="263">
        <v>0</v>
      </c>
      <c r="M502" s="263"/>
      <c r="N502" s="264">
        <f t="shared" si="165"/>
        <v>0</v>
      </c>
      <c r="O502" s="264"/>
      <c r="P502" s="264"/>
      <c r="Q502" s="264"/>
      <c r="R502" s="135"/>
      <c r="T502" s="165" t="s">
        <v>5</v>
      </c>
      <c r="U502" s="44" t="s">
        <v>40</v>
      </c>
      <c r="V502" s="36"/>
      <c r="W502" s="166">
        <f t="shared" si="166"/>
        <v>0</v>
      </c>
      <c r="X502" s="166">
        <v>0</v>
      </c>
      <c r="Y502" s="166">
        <f t="shared" si="167"/>
        <v>0</v>
      </c>
      <c r="Z502" s="166">
        <v>0</v>
      </c>
      <c r="AA502" s="167">
        <f t="shared" si="168"/>
        <v>0</v>
      </c>
      <c r="AR502" s="20" t="s">
        <v>171</v>
      </c>
      <c r="AT502" s="20" t="s">
        <v>167</v>
      </c>
      <c r="AU502" s="20" t="s">
        <v>80</v>
      </c>
      <c r="AY502" s="20" t="s">
        <v>165</v>
      </c>
      <c r="BE502" s="106">
        <f t="shared" si="169"/>
        <v>0</v>
      </c>
      <c r="BF502" s="106">
        <f t="shared" si="170"/>
        <v>0</v>
      </c>
      <c r="BG502" s="106">
        <f t="shared" si="171"/>
        <v>0</v>
      </c>
      <c r="BH502" s="106">
        <f t="shared" si="172"/>
        <v>0</v>
      </c>
      <c r="BI502" s="106">
        <f t="shared" si="173"/>
        <v>0</v>
      </c>
      <c r="BJ502" s="20" t="s">
        <v>80</v>
      </c>
      <c r="BK502" s="106">
        <f t="shared" si="174"/>
        <v>0</v>
      </c>
      <c r="BL502" s="20" t="s">
        <v>171</v>
      </c>
      <c r="BM502" s="20" t="s">
        <v>1419</v>
      </c>
    </row>
    <row r="503" spans="2:65" s="1" customFormat="1" ht="16.5" customHeight="1">
      <c r="B503" s="132"/>
      <c r="C503" s="184" t="s">
        <v>1420</v>
      </c>
      <c r="D503" s="184" t="s">
        <v>235</v>
      </c>
      <c r="E503" s="185" t="s">
        <v>1421</v>
      </c>
      <c r="F503" s="271" t="s">
        <v>1422</v>
      </c>
      <c r="G503" s="271"/>
      <c r="H503" s="271"/>
      <c r="I503" s="271"/>
      <c r="J503" s="186" t="s">
        <v>304</v>
      </c>
      <c r="K503" s="187">
        <v>1</v>
      </c>
      <c r="L503" s="272">
        <v>0</v>
      </c>
      <c r="M503" s="272"/>
      <c r="N503" s="273">
        <f t="shared" si="165"/>
        <v>0</v>
      </c>
      <c r="O503" s="264"/>
      <c r="P503" s="264"/>
      <c r="Q503" s="264"/>
      <c r="R503" s="135"/>
      <c r="T503" s="165" t="s">
        <v>5</v>
      </c>
      <c r="U503" s="44" t="s">
        <v>40</v>
      </c>
      <c r="V503" s="36"/>
      <c r="W503" s="166">
        <f t="shared" si="166"/>
        <v>0</v>
      </c>
      <c r="X503" s="166">
        <v>0</v>
      </c>
      <c r="Y503" s="166">
        <f t="shared" si="167"/>
        <v>0</v>
      </c>
      <c r="Z503" s="166">
        <v>0</v>
      </c>
      <c r="AA503" s="167">
        <f t="shared" si="168"/>
        <v>0</v>
      </c>
      <c r="AR503" s="20" t="s">
        <v>191</v>
      </c>
      <c r="AT503" s="20" t="s">
        <v>235</v>
      </c>
      <c r="AU503" s="20" t="s">
        <v>80</v>
      </c>
      <c r="AY503" s="20" t="s">
        <v>165</v>
      </c>
      <c r="BE503" s="106">
        <f t="shared" si="169"/>
        <v>0</v>
      </c>
      <c r="BF503" s="106">
        <f t="shared" si="170"/>
        <v>0</v>
      </c>
      <c r="BG503" s="106">
        <f t="shared" si="171"/>
        <v>0</v>
      </c>
      <c r="BH503" s="106">
        <f t="shared" si="172"/>
        <v>0</v>
      </c>
      <c r="BI503" s="106">
        <f t="shared" si="173"/>
        <v>0</v>
      </c>
      <c r="BJ503" s="20" t="s">
        <v>80</v>
      </c>
      <c r="BK503" s="106">
        <f t="shared" si="174"/>
        <v>0</v>
      </c>
      <c r="BL503" s="20" t="s">
        <v>171</v>
      </c>
      <c r="BM503" s="20" t="s">
        <v>1423</v>
      </c>
    </row>
    <row r="504" spans="2:65" s="1" customFormat="1" ht="16.5" customHeight="1">
      <c r="B504" s="132"/>
      <c r="C504" s="184" t="s">
        <v>1424</v>
      </c>
      <c r="D504" s="184" t="s">
        <v>235</v>
      </c>
      <c r="E504" s="185" t="s">
        <v>1425</v>
      </c>
      <c r="F504" s="271" t="s">
        <v>1426</v>
      </c>
      <c r="G504" s="271"/>
      <c r="H504" s="271"/>
      <c r="I504" s="271"/>
      <c r="J504" s="186" t="s">
        <v>487</v>
      </c>
      <c r="K504" s="187">
        <v>6</v>
      </c>
      <c r="L504" s="272">
        <v>0</v>
      </c>
      <c r="M504" s="272"/>
      <c r="N504" s="273">
        <f t="shared" si="165"/>
        <v>0</v>
      </c>
      <c r="O504" s="264"/>
      <c r="P504" s="264"/>
      <c r="Q504" s="264"/>
      <c r="R504" s="135"/>
      <c r="T504" s="165" t="s">
        <v>5</v>
      </c>
      <c r="U504" s="44" t="s">
        <v>40</v>
      </c>
      <c r="V504" s="36"/>
      <c r="W504" s="166">
        <f t="shared" si="166"/>
        <v>0</v>
      </c>
      <c r="X504" s="166">
        <v>0</v>
      </c>
      <c r="Y504" s="166">
        <f t="shared" si="167"/>
        <v>0</v>
      </c>
      <c r="Z504" s="166">
        <v>0</v>
      </c>
      <c r="AA504" s="167">
        <f t="shared" si="168"/>
        <v>0</v>
      </c>
      <c r="AR504" s="20" t="s">
        <v>191</v>
      </c>
      <c r="AT504" s="20" t="s">
        <v>235</v>
      </c>
      <c r="AU504" s="20" t="s">
        <v>80</v>
      </c>
      <c r="AY504" s="20" t="s">
        <v>165</v>
      </c>
      <c r="BE504" s="106">
        <f t="shared" si="169"/>
        <v>0</v>
      </c>
      <c r="BF504" s="106">
        <f t="shared" si="170"/>
        <v>0</v>
      </c>
      <c r="BG504" s="106">
        <f t="shared" si="171"/>
        <v>0</v>
      </c>
      <c r="BH504" s="106">
        <f t="shared" si="172"/>
        <v>0</v>
      </c>
      <c r="BI504" s="106">
        <f t="shared" si="173"/>
        <v>0</v>
      </c>
      <c r="BJ504" s="20" t="s">
        <v>80</v>
      </c>
      <c r="BK504" s="106">
        <f t="shared" si="174"/>
        <v>0</v>
      </c>
      <c r="BL504" s="20" t="s">
        <v>171</v>
      </c>
      <c r="BM504" s="20" t="s">
        <v>1427</v>
      </c>
    </row>
    <row r="505" spans="2:65" s="1" customFormat="1" ht="16.5" customHeight="1">
      <c r="B505" s="132"/>
      <c r="C505" s="184" t="s">
        <v>1428</v>
      </c>
      <c r="D505" s="184" t="s">
        <v>235</v>
      </c>
      <c r="E505" s="185" t="s">
        <v>1429</v>
      </c>
      <c r="F505" s="271" t="s">
        <v>1430</v>
      </c>
      <c r="G505" s="271"/>
      <c r="H505" s="271"/>
      <c r="I505" s="271"/>
      <c r="J505" s="186" t="s">
        <v>304</v>
      </c>
      <c r="K505" s="187">
        <v>1</v>
      </c>
      <c r="L505" s="272">
        <v>0</v>
      </c>
      <c r="M505" s="272"/>
      <c r="N505" s="273">
        <f t="shared" si="165"/>
        <v>0</v>
      </c>
      <c r="O505" s="264"/>
      <c r="P505" s="264"/>
      <c r="Q505" s="264"/>
      <c r="R505" s="135"/>
      <c r="T505" s="165" t="s">
        <v>5</v>
      </c>
      <c r="U505" s="44" t="s">
        <v>40</v>
      </c>
      <c r="V505" s="36"/>
      <c r="W505" s="166">
        <f t="shared" si="166"/>
        <v>0</v>
      </c>
      <c r="X505" s="166">
        <v>0</v>
      </c>
      <c r="Y505" s="166">
        <f t="shared" si="167"/>
        <v>0</v>
      </c>
      <c r="Z505" s="166">
        <v>0</v>
      </c>
      <c r="AA505" s="167">
        <f t="shared" si="168"/>
        <v>0</v>
      </c>
      <c r="AR505" s="20" t="s">
        <v>191</v>
      </c>
      <c r="AT505" s="20" t="s">
        <v>235</v>
      </c>
      <c r="AU505" s="20" t="s">
        <v>80</v>
      </c>
      <c r="AY505" s="20" t="s">
        <v>165</v>
      </c>
      <c r="BE505" s="106">
        <f t="shared" si="169"/>
        <v>0</v>
      </c>
      <c r="BF505" s="106">
        <f t="shared" si="170"/>
        <v>0</v>
      </c>
      <c r="BG505" s="106">
        <f t="shared" si="171"/>
        <v>0</v>
      </c>
      <c r="BH505" s="106">
        <f t="shared" si="172"/>
        <v>0</v>
      </c>
      <c r="BI505" s="106">
        <f t="shared" si="173"/>
        <v>0</v>
      </c>
      <c r="BJ505" s="20" t="s">
        <v>80</v>
      </c>
      <c r="BK505" s="106">
        <f t="shared" si="174"/>
        <v>0</v>
      </c>
      <c r="BL505" s="20" t="s">
        <v>171</v>
      </c>
      <c r="BM505" s="20" t="s">
        <v>1431</v>
      </c>
    </row>
    <row r="506" spans="2:65" s="1" customFormat="1" ht="25.5" customHeight="1">
      <c r="B506" s="132"/>
      <c r="C506" s="161" t="s">
        <v>1432</v>
      </c>
      <c r="D506" s="161" t="s">
        <v>167</v>
      </c>
      <c r="E506" s="162" t="s">
        <v>1433</v>
      </c>
      <c r="F506" s="262" t="s">
        <v>1434</v>
      </c>
      <c r="G506" s="262"/>
      <c r="H506" s="262"/>
      <c r="I506" s="262"/>
      <c r="J506" s="163" t="s">
        <v>221</v>
      </c>
      <c r="K506" s="164">
        <v>0.5</v>
      </c>
      <c r="L506" s="263">
        <v>0</v>
      </c>
      <c r="M506" s="263"/>
      <c r="N506" s="264">
        <f t="shared" si="165"/>
        <v>0</v>
      </c>
      <c r="O506" s="264"/>
      <c r="P506" s="264"/>
      <c r="Q506" s="264"/>
      <c r="R506" s="135"/>
      <c r="T506" s="165" t="s">
        <v>5</v>
      </c>
      <c r="U506" s="44" t="s">
        <v>40</v>
      </c>
      <c r="V506" s="36"/>
      <c r="W506" s="166">
        <f t="shared" si="166"/>
        <v>0</v>
      </c>
      <c r="X506" s="166">
        <v>0</v>
      </c>
      <c r="Y506" s="166">
        <f t="shared" si="167"/>
        <v>0</v>
      </c>
      <c r="Z506" s="166">
        <v>0</v>
      </c>
      <c r="AA506" s="167">
        <f t="shared" si="168"/>
        <v>0</v>
      </c>
      <c r="AR506" s="20" t="s">
        <v>222</v>
      </c>
      <c r="AT506" s="20" t="s">
        <v>167</v>
      </c>
      <c r="AU506" s="20" t="s">
        <v>80</v>
      </c>
      <c r="AY506" s="20" t="s">
        <v>165</v>
      </c>
      <c r="BE506" s="106">
        <f t="shared" si="169"/>
        <v>0</v>
      </c>
      <c r="BF506" s="106">
        <f t="shared" si="170"/>
        <v>0</v>
      </c>
      <c r="BG506" s="106">
        <f t="shared" si="171"/>
        <v>0</v>
      </c>
      <c r="BH506" s="106">
        <f t="shared" si="172"/>
        <v>0</v>
      </c>
      <c r="BI506" s="106">
        <f t="shared" si="173"/>
        <v>0</v>
      </c>
      <c r="BJ506" s="20" t="s">
        <v>80</v>
      </c>
      <c r="BK506" s="106">
        <f t="shared" si="174"/>
        <v>0</v>
      </c>
      <c r="BL506" s="20" t="s">
        <v>222</v>
      </c>
      <c r="BM506" s="20" t="s">
        <v>1435</v>
      </c>
    </row>
    <row r="507" spans="2:65" s="9" customFormat="1" ht="29.85" customHeight="1">
      <c r="B507" s="150"/>
      <c r="C507" s="151"/>
      <c r="D507" s="160" t="s">
        <v>129</v>
      </c>
      <c r="E507" s="160"/>
      <c r="F507" s="160"/>
      <c r="G507" s="160"/>
      <c r="H507" s="160"/>
      <c r="I507" s="160"/>
      <c r="J507" s="160"/>
      <c r="K507" s="160"/>
      <c r="L507" s="160"/>
      <c r="M507" s="160"/>
      <c r="N507" s="276">
        <f>BK507</f>
        <v>0</v>
      </c>
      <c r="O507" s="277"/>
      <c r="P507" s="277"/>
      <c r="Q507" s="277"/>
      <c r="R507" s="153"/>
      <c r="T507" s="154"/>
      <c r="U507" s="151"/>
      <c r="V507" s="151"/>
      <c r="W507" s="155">
        <f>SUM(W508:W512)</f>
        <v>0</v>
      </c>
      <c r="X507" s="151"/>
      <c r="Y507" s="155">
        <f>SUM(Y508:Y512)</f>
        <v>0</v>
      </c>
      <c r="Z507" s="151"/>
      <c r="AA507" s="156">
        <f>SUM(AA508:AA512)</f>
        <v>0</v>
      </c>
      <c r="AR507" s="157" t="s">
        <v>80</v>
      </c>
      <c r="AT507" s="158" t="s">
        <v>72</v>
      </c>
      <c r="AU507" s="158" t="s">
        <v>78</v>
      </c>
      <c r="AY507" s="157" t="s">
        <v>165</v>
      </c>
      <c r="BK507" s="159">
        <f>SUM(BK508:BK512)</f>
        <v>0</v>
      </c>
    </row>
    <row r="508" spans="2:65" s="1" customFormat="1" ht="38.25" customHeight="1">
      <c r="B508" s="132"/>
      <c r="C508" s="161" t="s">
        <v>1436</v>
      </c>
      <c r="D508" s="161" t="s">
        <v>167</v>
      </c>
      <c r="E508" s="162" t="s">
        <v>1437</v>
      </c>
      <c r="F508" s="262" t="s">
        <v>1438</v>
      </c>
      <c r="G508" s="262"/>
      <c r="H508" s="262"/>
      <c r="I508" s="262"/>
      <c r="J508" s="163" t="s">
        <v>243</v>
      </c>
      <c r="K508" s="164">
        <v>118.03</v>
      </c>
      <c r="L508" s="263">
        <v>0</v>
      </c>
      <c r="M508" s="263"/>
      <c r="N508" s="264">
        <f>ROUND(L508*K508,2)</f>
        <v>0</v>
      </c>
      <c r="O508" s="264"/>
      <c r="P508" s="264"/>
      <c r="Q508" s="264"/>
      <c r="R508" s="135"/>
      <c r="T508" s="165" t="s">
        <v>5</v>
      </c>
      <c r="U508" s="44" t="s">
        <v>40</v>
      </c>
      <c r="V508" s="36"/>
      <c r="W508" s="166">
        <f>V508*K508</f>
        <v>0</v>
      </c>
      <c r="X508" s="166">
        <v>0</v>
      </c>
      <c r="Y508" s="166">
        <f>X508*K508</f>
        <v>0</v>
      </c>
      <c r="Z508" s="166">
        <v>0</v>
      </c>
      <c r="AA508" s="167">
        <f>Z508*K508</f>
        <v>0</v>
      </c>
      <c r="AR508" s="20" t="s">
        <v>222</v>
      </c>
      <c r="AT508" s="20" t="s">
        <v>167</v>
      </c>
      <c r="AU508" s="20" t="s">
        <v>80</v>
      </c>
      <c r="AY508" s="20" t="s">
        <v>165</v>
      </c>
      <c r="BE508" s="106">
        <f>IF(U508="základná",N508,0)</f>
        <v>0</v>
      </c>
      <c r="BF508" s="106">
        <f>IF(U508="znížená",N508,0)</f>
        <v>0</v>
      </c>
      <c r="BG508" s="106">
        <f>IF(U508="zákl. prenesená",N508,0)</f>
        <v>0</v>
      </c>
      <c r="BH508" s="106">
        <f>IF(U508="zníž. prenesená",N508,0)</f>
        <v>0</v>
      </c>
      <c r="BI508" s="106">
        <f>IF(U508="nulová",N508,0)</f>
        <v>0</v>
      </c>
      <c r="BJ508" s="20" t="s">
        <v>80</v>
      </c>
      <c r="BK508" s="106">
        <f>ROUND(L508*K508,2)</f>
        <v>0</v>
      </c>
      <c r="BL508" s="20" t="s">
        <v>222</v>
      </c>
      <c r="BM508" s="20" t="s">
        <v>1439</v>
      </c>
    </row>
    <row r="509" spans="2:65" s="1" customFormat="1" ht="16.5" customHeight="1">
      <c r="B509" s="132"/>
      <c r="C509" s="161" t="s">
        <v>1440</v>
      </c>
      <c r="D509" s="161" t="s">
        <v>167</v>
      </c>
      <c r="E509" s="162" t="s">
        <v>1441</v>
      </c>
      <c r="F509" s="262" t="s">
        <v>1442</v>
      </c>
      <c r="G509" s="262"/>
      <c r="H509" s="262"/>
      <c r="I509" s="262"/>
      <c r="J509" s="163" t="s">
        <v>304</v>
      </c>
      <c r="K509" s="164">
        <v>1</v>
      </c>
      <c r="L509" s="263">
        <v>0</v>
      </c>
      <c r="M509" s="263"/>
      <c r="N509" s="264">
        <f>ROUND(L509*K509,2)</f>
        <v>0</v>
      </c>
      <c r="O509" s="264"/>
      <c r="P509" s="264"/>
      <c r="Q509" s="264"/>
      <c r="R509" s="135"/>
      <c r="T509" s="165" t="s">
        <v>5</v>
      </c>
      <c r="U509" s="44" t="s">
        <v>40</v>
      </c>
      <c r="V509" s="36"/>
      <c r="W509" s="166">
        <f>V509*K509</f>
        <v>0</v>
      </c>
      <c r="X509" s="166">
        <v>0</v>
      </c>
      <c r="Y509" s="166">
        <f>X509*K509</f>
        <v>0</v>
      </c>
      <c r="Z509" s="166">
        <v>0</v>
      </c>
      <c r="AA509" s="167">
        <f>Z509*K509</f>
        <v>0</v>
      </c>
      <c r="AR509" s="20" t="s">
        <v>222</v>
      </c>
      <c r="AT509" s="20" t="s">
        <v>167</v>
      </c>
      <c r="AU509" s="20" t="s">
        <v>80</v>
      </c>
      <c r="AY509" s="20" t="s">
        <v>165</v>
      </c>
      <c r="BE509" s="106">
        <f>IF(U509="základná",N509,0)</f>
        <v>0</v>
      </c>
      <c r="BF509" s="106">
        <f>IF(U509="znížená",N509,0)</f>
        <v>0</v>
      </c>
      <c r="BG509" s="106">
        <f>IF(U509="zákl. prenesená",N509,0)</f>
        <v>0</v>
      </c>
      <c r="BH509" s="106">
        <f>IF(U509="zníž. prenesená",N509,0)</f>
        <v>0</v>
      </c>
      <c r="BI509" s="106">
        <f>IF(U509="nulová",N509,0)</f>
        <v>0</v>
      </c>
      <c r="BJ509" s="20" t="s">
        <v>80</v>
      </c>
      <c r="BK509" s="106">
        <f>ROUND(L509*K509,2)</f>
        <v>0</v>
      </c>
      <c r="BL509" s="20" t="s">
        <v>222</v>
      </c>
      <c r="BM509" s="20" t="s">
        <v>1443</v>
      </c>
    </row>
    <row r="510" spans="2:65" s="1" customFormat="1" ht="25.5" customHeight="1">
      <c r="B510" s="132"/>
      <c r="C510" s="161" t="s">
        <v>1444</v>
      </c>
      <c r="D510" s="161" t="s">
        <v>167</v>
      </c>
      <c r="E510" s="162" t="s">
        <v>1445</v>
      </c>
      <c r="F510" s="262" t="s">
        <v>1446</v>
      </c>
      <c r="G510" s="262"/>
      <c r="H510" s="262"/>
      <c r="I510" s="262"/>
      <c r="J510" s="163" t="s">
        <v>304</v>
      </c>
      <c r="K510" s="164">
        <v>15</v>
      </c>
      <c r="L510" s="263">
        <v>0</v>
      </c>
      <c r="M510" s="263"/>
      <c r="N510" s="264">
        <f>ROUND(L510*K510,2)</f>
        <v>0</v>
      </c>
      <c r="O510" s="264"/>
      <c r="P510" s="264"/>
      <c r="Q510" s="264"/>
      <c r="R510" s="135"/>
      <c r="T510" s="165" t="s">
        <v>5</v>
      </c>
      <c r="U510" s="44" t="s">
        <v>40</v>
      </c>
      <c r="V510" s="36"/>
      <c r="W510" s="166">
        <f>V510*K510</f>
        <v>0</v>
      </c>
      <c r="X510" s="166">
        <v>0</v>
      </c>
      <c r="Y510" s="166">
        <f>X510*K510</f>
        <v>0</v>
      </c>
      <c r="Z510" s="166">
        <v>0</v>
      </c>
      <c r="AA510" s="167">
        <f>Z510*K510</f>
        <v>0</v>
      </c>
      <c r="AR510" s="20" t="s">
        <v>222</v>
      </c>
      <c r="AT510" s="20" t="s">
        <v>167</v>
      </c>
      <c r="AU510" s="20" t="s">
        <v>80</v>
      </c>
      <c r="AY510" s="20" t="s">
        <v>165</v>
      </c>
      <c r="BE510" s="106">
        <f>IF(U510="základná",N510,0)</f>
        <v>0</v>
      </c>
      <c r="BF510" s="106">
        <f>IF(U510="znížená",N510,0)</f>
        <v>0</v>
      </c>
      <c r="BG510" s="106">
        <f>IF(U510="zákl. prenesená",N510,0)</f>
        <v>0</v>
      </c>
      <c r="BH510" s="106">
        <f>IF(U510="zníž. prenesená",N510,0)</f>
        <v>0</v>
      </c>
      <c r="BI510" s="106">
        <f>IF(U510="nulová",N510,0)</f>
        <v>0</v>
      </c>
      <c r="BJ510" s="20" t="s">
        <v>80</v>
      </c>
      <c r="BK510" s="106">
        <f>ROUND(L510*K510,2)</f>
        <v>0</v>
      </c>
      <c r="BL510" s="20" t="s">
        <v>222</v>
      </c>
      <c r="BM510" s="20" t="s">
        <v>1447</v>
      </c>
    </row>
    <row r="511" spans="2:65" s="1" customFormat="1" ht="25.5" customHeight="1">
      <c r="B511" s="132"/>
      <c r="C511" s="184" t="s">
        <v>1448</v>
      </c>
      <c r="D511" s="184" t="s">
        <v>235</v>
      </c>
      <c r="E511" s="185" t="s">
        <v>1449</v>
      </c>
      <c r="F511" s="271" t="s">
        <v>1450</v>
      </c>
      <c r="G511" s="271"/>
      <c r="H511" s="271"/>
      <c r="I511" s="271"/>
      <c r="J511" s="186" t="s">
        <v>304</v>
      </c>
      <c r="K511" s="187">
        <v>15</v>
      </c>
      <c r="L511" s="272">
        <v>0</v>
      </c>
      <c r="M511" s="272"/>
      <c r="N511" s="273">
        <f>ROUND(L511*K511,2)</f>
        <v>0</v>
      </c>
      <c r="O511" s="264"/>
      <c r="P511" s="264"/>
      <c r="Q511" s="264"/>
      <c r="R511" s="135"/>
      <c r="T511" s="165" t="s">
        <v>5</v>
      </c>
      <c r="U511" s="44" t="s">
        <v>40</v>
      </c>
      <c r="V511" s="36"/>
      <c r="W511" s="166">
        <f>V511*K511</f>
        <v>0</v>
      </c>
      <c r="X511" s="166">
        <v>0</v>
      </c>
      <c r="Y511" s="166">
        <f>X511*K511</f>
        <v>0</v>
      </c>
      <c r="Z511" s="166">
        <v>0</v>
      </c>
      <c r="AA511" s="167">
        <f>Z511*K511</f>
        <v>0</v>
      </c>
      <c r="AR511" s="20" t="s">
        <v>263</v>
      </c>
      <c r="AT511" s="20" t="s">
        <v>235</v>
      </c>
      <c r="AU511" s="20" t="s">
        <v>80</v>
      </c>
      <c r="AY511" s="20" t="s">
        <v>165</v>
      </c>
      <c r="BE511" s="106">
        <f>IF(U511="základná",N511,0)</f>
        <v>0</v>
      </c>
      <c r="BF511" s="106">
        <f>IF(U511="znížená",N511,0)</f>
        <v>0</v>
      </c>
      <c r="BG511" s="106">
        <f>IF(U511="zákl. prenesená",N511,0)</f>
        <v>0</v>
      </c>
      <c r="BH511" s="106">
        <f>IF(U511="zníž. prenesená",N511,0)</f>
        <v>0</v>
      </c>
      <c r="BI511" s="106">
        <f>IF(U511="nulová",N511,0)</f>
        <v>0</v>
      </c>
      <c r="BJ511" s="20" t="s">
        <v>80</v>
      </c>
      <c r="BK511" s="106">
        <f>ROUND(L511*K511,2)</f>
        <v>0</v>
      </c>
      <c r="BL511" s="20" t="s">
        <v>222</v>
      </c>
      <c r="BM511" s="20" t="s">
        <v>1451</v>
      </c>
    </row>
    <row r="512" spans="2:65" s="1" customFormat="1" ht="25.5" customHeight="1">
      <c r="B512" s="132"/>
      <c r="C512" s="161" t="s">
        <v>1452</v>
      </c>
      <c r="D512" s="161" t="s">
        <v>167</v>
      </c>
      <c r="E512" s="162" t="s">
        <v>1453</v>
      </c>
      <c r="F512" s="262" t="s">
        <v>1454</v>
      </c>
      <c r="G512" s="262"/>
      <c r="H512" s="262"/>
      <c r="I512" s="262"/>
      <c r="J512" s="163" t="s">
        <v>304</v>
      </c>
      <c r="K512" s="164">
        <v>2</v>
      </c>
      <c r="L512" s="263">
        <v>0</v>
      </c>
      <c r="M512" s="263"/>
      <c r="N512" s="264">
        <f>ROUND(L512*K512,2)</f>
        <v>0</v>
      </c>
      <c r="O512" s="264"/>
      <c r="P512" s="264"/>
      <c r="Q512" s="264"/>
      <c r="R512" s="135"/>
      <c r="T512" s="165" t="s">
        <v>5</v>
      </c>
      <c r="U512" s="44" t="s">
        <v>40</v>
      </c>
      <c r="V512" s="36"/>
      <c r="W512" s="166">
        <f>V512*K512</f>
        <v>0</v>
      </c>
      <c r="X512" s="166">
        <v>0</v>
      </c>
      <c r="Y512" s="166">
        <f>X512*K512</f>
        <v>0</v>
      </c>
      <c r="Z512" s="166">
        <v>0</v>
      </c>
      <c r="AA512" s="167">
        <f>Z512*K512</f>
        <v>0</v>
      </c>
      <c r="AR512" s="20" t="s">
        <v>222</v>
      </c>
      <c r="AT512" s="20" t="s">
        <v>167</v>
      </c>
      <c r="AU512" s="20" t="s">
        <v>80</v>
      </c>
      <c r="AY512" s="20" t="s">
        <v>165</v>
      </c>
      <c r="BE512" s="106">
        <f>IF(U512="základná",N512,0)</f>
        <v>0</v>
      </c>
      <c r="BF512" s="106">
        <f>IF(U512="znížená",N512,0)</f>
        <v>0</v>
      </c>
      <c r="BG512" s="106">
        <f>IF(U512="zákl. prenesená",N512,0)</f>
        <v>0</v>
      </c>
      <c r="BH512" s="106">
        <f>IF(U512="zníž. prenesená",N512,0)</f>
        <v>0</v>
      </c>
      <c r="BI512" s="106">
        <f>IF(U512="nulová",N512,0)</f>
        <v>0</v>
      </c>
      <c r="BJ512" s="20" t="s">
        <v>80</v>
      </c>
      <c r="BK512" s="106">
        <f>ROUND(L512*K512,2)</f>
        <v>0</v>
      </c>
      <c r="BL512" s="20" t="s">
        <v>222</v>
      </c>
      <c r="BM512" s="20" t="s">
        <v>1455</v>
      </c>
    </row>
    <row r="513" spans="2:65" s="9" customFormat="1" ht="29.85" customHeight="1">
      <c r="B513" s="150"/>
      <c r="C513" s="151"/>
      <c r="D513" s="160" t="s">
        <v>130</v>
      </c>
      <c r="E513" s="160"/>
      <c r="F513" s="160"/>
      <c r="G513" s="160"/>
      <c r="H513" s="160"/>
      <c r="I513" s="160"/>
      <c r="J513" s="160"/>
      <c r="K513" s="160"/>
      <c r="L513" s="160"/>
      <c r="M513" s="160"/>
      <c r="N513" s="276">
        <f>BK513</f>
        <v>0</v>
      </c>
      <c r="O513" s="277"/>
      <c r="P513" s="277"/>
      <c r="Q513" s="277"/>
      <c r="R513" s="153"/>
      <c r="T513" s="154"/>
      <c r="U513" s="151"/>
      <c r="V513" s="151"/>
      <c r="W513" s="155">
        <f>W514</f>
        <v>0</v>
      </c>
      <c r="X513" s="151"/>
      <c r="Y513" s="155">
        <f>Y514</f>
        <v>0</v>
      </c>
      <c r="Z513" s="151"/>
      <c r="AA513" s="156">
        <f>AA514</f>
        <v>0</v>
      </c>
      <c r="AR513" s="157" t="s">
        <v>80</v>
      </c>
      <c r="AT513" s="158" t="s">
        <v>72</v>
      </c>
      <c r="AU513" s="158" t="s">
        <v>78</v>
      </c>
      <c r="AY513" s="157" t="s">
        <v>165</v>
      </c>
      <c r="BK513" s="159">
        <f>BK514</f>
        <v>0</v>
      </c>
    </row>
    <row r="514" spans="2:65" s="1" customFormat="1" ht="51" customHeight="1">
      <c r="B514" s="132"/>
      <c r="C514" s="161" t="s">
        <v>1456</v>
      </c>
      <c r="D514" s="161" t="s">
        <v>167</v>
      </c>
      <c r="E514" s="162" t="s">
        <v>1457</v>
      </c>
      <c r="F514" s="262" t="s">
        <v>1458</v>
      </c>
      <c r="G514" s="262"/>
      <c r="H514" s="262"/>
      <c r="I514" s="262"/>
      <c r="J514" s="163" t="s">
        <v>487</v>
      </c>
      <c r="K514" s="164">
        <v>8</v>
      </c>
      <c r="L514" s="263">
        <v>0</v>
      </c>
      <c r="M514" s="263"/>
      <c r="N514" s="264">
        <f>ROUND(L514*K514,2)</f>
        <v>0</v>
      </c>
      <c r="O514" s="264"/>
      <c r="P514" s="264"/>
      <c r="Q514" s="264"/>
      <c r="R514" s="135"/>
      <c r="T514" s="165" t="s">
        <v>5</v>
      </c>
      <c r="U514" s="44" t="s">
        <v>40</v>
      </c>
      <c r="V514" s="36"/>
      <c r="W514" s="166">
        <f>V514*K514</f>
        <v>0</v>
      </c>
      <c r="X514" s="166">
        <v>0</v>
      </c>
      <c r="Y514" s="166">
        <f>X514*K514</f>
        <v>0</v>
      </c>
      <c r="Z514" s="166">
        <v>0</v>
      </c>
      <c r="AA514" s="167">
        <f>Z514*K514</f>
        <v>0</v>
      </c>
      <c r="AR514" s="20" t="s">
        <v>222</v>
      </c>
      <c r="AT514" s="20" t="s">
        <v>167</v>
      </c>
      <c r="AU514" s="20" t="s">
        <v>80</v>
      </c>
      <c r="AY514" s="20" t="s">
        <v>165</v>
      </c>
      <c r="BE514" s="106">
        <f>IF(U514="základná",N514,0)</f>
        <v>0</v>
      </c>
      <c r="BF514" s="106">
        <f>IF(U514="znížená",N514,0)</f>
        <v>0</v>
      </c>
      <c r="BG514" s="106">
        <f>IF(U514="zákl. prenesená",N514,0)</f>
        <v>0</v>
      </c>
      <c r="BH514" s="106">
        <f>IF(U514="zníž. prenesená",N514,0)</f>
        <v>0</v>
      </c>
      <c r="BI514" s="106">
        <f>IF(U514="nulová",N514,0)</f>
        <v>0</v>
      </c>
      <c r="BJ514" s="20" t="s">
        <v>80</v>
      </c>
      <c r="BK514" s="106">
        <f>ROUND(L514*K514,2)</f>
        <v>0</v>
      </c>
      <c r="BL514" s="20" t="s">
        <v>222</v>
      </c>
      <c r="BM514" s="20" t="s">
        <v>1459</v>
      </c>
    </row>
    <row r="515" spans="2:65" s="9" customFormat="1" ht="29.85" customHeight="1">
      <c r="B515" s="150"/>
      <c r="C515" s="151"/>
      <c r="D515" s="160" t="s">
        <v>131</v>
      </c>
      <c r="E515" s="160"/>
      <c r="F515" s="160"/>
      <c r="G515" s="160"/>
      <c r="H515" s="160"/>
      <c r="I515" s="160"/>
      <c r="J515" s="160"/>
      <c r="K515" s="160"/>
      <c r="L515" s="160"/>
      <c r="M515" s="160"/>
      <c r="N515" s="276">
        <f>BK515</f>
        <v>0</v>
      </c>
      <c r="O515" s="277"/>
      <c r="P515" s="277"/>
      <c r="Q515" s="277"/>
      <c r="R515" s="153"/>
      <c r="T515" s="154"/>
      <c r="U515" s="151"/>
      <c r="V515" s="151"/>
      <c r="W515" s="155">
        <f>W516</f>
        <v>0</v>
      </c>
      <c r="X515" s="151"/>
      <c r="Y515" s="155">
        <f>Y516</f>
        <v>0</v>
      </c>
      <c r="Z515" s="151"/>
      <c r="AA515" s="156">
        <f>AA516</f>
        <v>0</v>
      </c>
      <c r="AR515" s="157" t="s">
        <v>80</v>
      </c>
      <c r="AT515" s="158" t="s">
        <v>72</v>
      </c>
      <c r="AU515" s="158" t="s">
        <v>78</v>
      </c>
      <c r="AY515" s="157" t="s">
        <v>165</v>
      </c>
      <c r="BK515" s="159">
        <f>BK516</f>
        <v>0</v>
      </c>
    </row>
    <row r="516" spans="2:65" s="1" customFormat="1" ht="51" customHeight="1">
      <c r="B516" s="132"/>
      <c r="C516" s="161" t="s">
        <v>1460</v>
      </c>
      <c r="D516" s="161" t="s">
        <v>167</v>
      </c>
      <c r="E516" s="162" t="s">
        <v>1461</v>
      </c>
      <c r="F516" s="262" t="s">
        <v>1462</v>
      </c>
      <c r="G516" s="262"/>
      <c r="H516" s="262"/>
      <c r="I516" s="262"/>
      <c r="J516" s="163" t="s">
        <v>243</v>
      </c>
      <c r="K516" s="164">
        <v>780.65800000000002</v>
      </c>
      <c r="L516" s="263">
        <v>0</v>
      </c>
      <c r="M516" s="263"/>
      <c r="N516" s="264">
        <f>ROUND(L516*K516,2)</f>
        <v>0</v>
      </c>
      <c r="O516" s="264"/>
      <c r="P516" s="264"/>
      <c r="Q516" s="264"/>
      <c r="R516" s="135"/>
      <c r="T516" s="165" t="s">
        <v>5</v>
      </c>
      <c r="U516" s="44" t="s">
        <v>40</v>
      </c>
      <c r="V516" s="36"/>
      <c r="W516" s="166">
        <f>V516*K516</f>
        <v>0</v>
      </c>
      <c r="X516" s="166">
        <v>0</v>
      </c>
      <c r="Y516" s="166">
        <f>X516*K516</f>
        <v>0</v>
      </c>
      <c r="Z516" s="166">
        <v>0</v>
      </c>
      <c r="AA516" s="167">
        <f>Z516*K516</f>
        <v>0</v>
      </c>
      <c r="AR516" s="20" t="s">
        <v>222</v>
      </c>
      <c r="AT516" s="20" t="s">
        <v>167</v>
      </c>
      <c r="AU516" s="20" t="s">
        <v>80</v>
      </c>
      <c r="AY516" s="20" t="s">
        <v>165</v>
      </c>
      <c r="BE516" s="106">
        <f>IF(U516="základná",N516,0)</f>
        <v>0</v>
      </c>
      <c r="BF516" s="106">
        <f>IF(U516="znížená",N516,0)</f>
        <v>0</v>
      </c>
      <c r="BG516" s="106">
        <f>IF(U516="zákl. prenesená",N516,0)</f>
        <v>0</v>
      </c>
      <c r="BH516" s="106">
        <f>IF(U516="zníž. prenesená",N516,0)</f>
        <v>0</v>
      </c>
      <c r="BI516" s="106">
        <f>IF(U516="nulová",N516,0)</f>
        <v>0</v>
      </c>
      <c r="BJ516" s="20" t="s">
        <v>80</v>
      </c>
      <c r="BK516" s="106">
        <f>ROUND(L516*K516,2)</f>
        <v>0</v>
      </c>
      <c r="BL516" s="20" t="s">
        <v>222</v>
      </c>
      <c r="BM516" s="20" t="s">
        <v>1463</v>
      </c>
    </row>
    <row r="517" spans="2:65" s="9" customFormat="1" ht="29.85" customHeight="1">
      <c r="B517" s="150"/>
      <c r="C517" s="151"/>
      <c r="D517" s="160" t="s">
        <v>132</v>
      </c>
      <c r="E517" s="160"/>
      <c r="F517" s="160"/>
      <c r="G517" s="160"/>
      <c r="H517" s="160"/>
      <c r="I517" s="160"/>
      <c r="J517" s="160"/>
      <c r="K517" s="160"/>
      <c r="L517" s="160"/>
      <c r="M517" s="160"/>
      <c r="N517" s="276">
        <f>BK517</f>
        <v>0</v>
      </c>
      <c r="O517" s="277"/>
      <c r="P517" s="277"/>
      <c r="Q517" s="277"/>
      <c r="R517" s="153"/>
      <c r="T517" s="154"/>
      <c r="U517" s="151"/>
      <c r="V517" s="151"/>
      <c r="W517" s="155">
        <f>SUM(W518:W530)</f>
        <v>0</v>
      </c>
      <c r="X517" s="151"/>
      <c r="Y517" s="155">
        <f>SUM(Y518:Y530)</f>
        <v>0</v>
      </c>
      <c r="Z517" s="151"/>
      <c r="AA517" s="156">
        <f>SUM(AA518:AA530)</f>
        <v>0</v>
      </c>
      <c r="AR517" s="157" t="s">
        <v>80</v>
      </c>
      <c r="AT517" s="158" t="s">
        <v>72</v>
      </c>
      <c r="AU517" s="158" t="s">
        <v>78</v>
      </c>
      <c r="AY517" s="157" t="s">
        <v>165</v>
      </c>
      <c r="BK517" s="159">
        <f>SUM(BK518:BK530)</f>
        <v>0</v>
      </c>
    </row>
    <row r="518" spans="2:65" s="1" customFormat="1" ht="25.5" customHeight="1">
      <c r="B518" s="132"/>
      <c r="C518" s="161" t="s">
        <v>1464</v>
      </c>
      <c r="D518" s="161" t="s">
        <v>167</v>
      </c>
      <c r="E518" s="162" t="s">
        <v>1465</v>
      </c>
      <c r="F518" s="262" t="s">
        <v>1466</v>
      </c>
      <c r="G518" s="262"/>
      <c r="H518" s="262"/>
      <c r="I518" s="262"/>
      <c r="J518" s="163" t="s">
        <v>243</v>
      </c>
      <c r="K518" s="164">
        <v>281.23399999999998</v>
      </c>
      <c r="L518" s="263">
        <v>0</v>
      </c>
      <c r="M518" s="263"/>
      <c r="N518" s="264">
        <f t="shared" ref="N518:N530" si="175">ROUND(L518*K518,2)</f>
        <v>0</v>
      </c>
      <c r="O518" s="264"/>
      <c r="P518" s="264"/>
      <c r="Q518" s="264"/>
      <c r="R518" s="135"/>
      <c r="T518" s="165" t="s">
        <v>5</v>
      </c>
      <c r="U518" s="44" t="s">
        <v>40</v>
      </c>
      <c r="V518" s="36"/>
      <c r="W518" s="166">
        <f t="shared" ref="W518:W530" si="176">V518*K518</f>
        <v>0</v>
      </c>
      <c r="X518" s="166">
        <v>0</v>
      </c>
      <c r="Y518" s="166">
        <f t="shared" ref="Y518:Y530" si="177">X518*K518</f>
        <v>0</v>
      </c>
      <c r="Z518" s="166">
        <v>0</v>
      </c>
      <c r="AA518" s="167">
        <f t="shared" ref="AA518:AA530" si="178">Z518*K518</f>
        <v>0</v>
      </c>
      <c r="AR518" s="20" t="s">
        <v>222</v>
      </c>
      <c r="AT518" s="20" t="s">
        <v>167</v>
      </c>
      <c r="AU518" s="20" t="s">
        <v>80</v>
      </c>
      <c r="AY518" s="20" t="s">
        <v>165</v>
      </c>
      <c r="BE518" s="106">
        <f t="shared" ref="BE518:BE530" si="179">IF(U518="základná",N518,0)</f>
        <v>0</v>
      </c>
      <c r="BF518" s="106">
        <f t="shared" ref="BF518:BF530" si="180">IF(U518="znížená",N518,0)</f>
        <v>0</v>
      </c>
      <c r="BG518" s="106">
        <f t="shared" ref="BG518:BG530" si="181">IF(U518="zákl. prenesená",N518,0)</f>
        <v>0</v>
      </c>
      <c r="BH518" s="106">
        <f t="shared" ref="BH518:BH530" si="182">IF(U518="zníž. prenesená",N518,0)</f>
        <v>0</v>
      </c>
      <c r="BI518" s="106">
        <f t="shared" ref="BI518:BI530" si="183">IF(U518="nulová",N518,0)</f>
        <v>0</v>
      </c>
      <c r="BJ518" s="20" t="s">
        <v>80</v>
      </c>
      <c r="BK518" s="106">
        <f t="shared" ref="BK518:BK530" si="184">ROUND(L518*K518,2)</f>
        <v>0</v>
      </c>
      <c r="BL518" s="20" t="s">
        <v>222</v>
      </c>
      <c r="BM518" s="20" t="s">
        <v>1467</v>
      </c>
    </row>
    <row r="519" spans="2:65" s="1" customFormat="1" ht="25.5" customHeight="1">
      <c r="B519" s="132"/>
      <c r="C519" s="184" t="s">
        <v>1468</v>
      </c>
      <c r="D519" s="184" t="s">
        <v>235</v>
      </c>
      <c r="E519" s="185" t="s">
        <v>1469</v>
      </c>
      <c r="F519" s="271" t="s">
        <v>1470</v>
      </c>
      <c r="G519" s="271"/>
      <c r="H519" s="271"/>
      <c r="I519" s="271"/>
      <c r="J519" s="186" t="s">
        <v>243</v>
      </c>
      <c r="K519" s="187">
        <v>323.41899999999998</v>
      </c>
      <c r="L519" s="272">
        <v>0</v>
      </c>
      <c r="M519" s="272"/>
      <c r="N519" s="273">
        <f t="shared" si="175"/>
        <v>0</v>
      </c>
      <c r="O519" s="264"/>
      <c r="P519" s="264"/>
      <c r="Q519" s="264"/>
      <c r="R519" s="135"/>
      <c r="T519" s="165" t="s">
        <v>5</v>
      </c>
      <c r="U519" s="44" t="s">
        <v>40</v>
      </c>
      <c r="V519" s="36"/>
      <c r="W519" s="166">
        <f t="shared" si="176"/>
        <v>0</v>
      </c>
      <c r="X519" s="166">
        <v>0</v>
      </c>
      <c r="Y519" s="166">
        <f t="shared" si="177"/>
        <v>0</v>
      </c>
      <c r="Z519" s="166">
        <v>0</v>
      </c>
      <c r="AA519" s="167">
        <f t="shared" si="178"/>
        <v>0</v>
      </c>
      <c r="AR519" s="20" t="s">
        <v>263</v>
      </c>
      <c r="AT519" s="20" t="s">
        <v>235</v>
      </c>
      <c r="AU519" s="20" t="s">
        <v>80</v>
      </c>
      <c r="AY519" s="20" t="s">
        <v>165</v>
      </c>
      <c r="BE519" s="106">
        <f t="shared" si="179"/>
        <v>0</v>
      </c>
      <c r="BF519" s="106">
        <f t="shared" si="180"/>
        <v>0</v>
      </c>
      <c r="BG519" s="106">
        <f t="shared" si="181"/>
        <v>0</v>
      </c>
      <c r="BH519" s="106">
        <f t="shared" si="182"/>
        <v>0</v>
      </c>
      <c r="BI519" s="106">
        <f t="shared" si="183"/>
        <v>0</v>
      </c>
      <c r="BJ519" s="20" t="s">
        <v>80</v>
      </c>
      <c r="BK519" s="106">
        <f t="shared" si="184"/>
        <v>0</v>
      </c>
      <c r="BL519" s="20" t="s">
        <v>222</v>
      </c>
      <c r="BM519" s="20" t="s">
        <v>829</v>
      </c>
    </row>
    <row r="520" spans="2:65" s="1" customFormat="1" ht="38.25" customHeight="1">
      <c r="B520" s="132"/>
      <c r="C520" s="161" t="s">
        <v>1471</v>
      </c>
      <c r="D520" s="161" t="s">
        <v>167</v>
      </c>
      <c r="E520" s="162" t="s">
        <v>1472</v>
      </c>
      <c r="F520" s="262" t="s">
        <v>1473</v>
      </c>
      <c r="G520" s="262"/>
      <c r="H520" s="262"/>
      <c r="I520" s="262"/>
      <c r="J520" s="163" t="s">
        <v>243</v>
      </c>
      <c r="K520" s="164">
        <v>281.23399999999998</v>
      </c>
      <c r="L520" s="263">
        <v>0</v>
      </c>
      <c r="M520" s="263"/>
      <c r="N520" s="264">
        <f t="shared" si="175"/>
        <v>0</v>
      </c>
      <c r="O520" s="264"/>
      <c r="P520" s="264"/>
      <c r="Q520" s="264"/>
      <c r="R520" s="135"/>
      <c r="T520" s="165" t="s">
        <v>5</v>
      </c>
      <c r="U520" s="44" t="s">
        <v>40</v>
      </c>
      <c r="V520" s="36"/>
      <c r="W520" s="166">
        <f t="shared" si="176"/>
        <v>0</v>
      </c>
      <c r="X520" s="166">
        <v>0</v>
      </c>
      <c r="Y520" s="166">
        <f t="shared" si="177"/>
        <v>0</v>
      </c>
      <c r="Z520" s="166">
        <v>0</v>
      </c>
      <c r="AA520" s="167">
        <f t="shared" si="178"/>
        <v>0</v>
      </c>
      <c r="AR520" s="20" t="s">
        <v>222</v>
      </c>
      <c r="AT520" s="20" t="s">
        <v>167</v>
      </c>
      <c r="AU520" s="20" t="s">
        <v>80</v>
      </c>
      <c r="AY520" s="20" t="s">
        <v>165</v>
      </c>
      <c r="BE520" s="106">
        <f t="shared" si="179"/>
        <v>0</v>
      </c>
      <c r="BF520" s="106">
        <f t="shared" si="180"/>
        <v>0</v>
      </c>
      <c r="BG520" s="106">
        <f t="shared" si="181"/>
        <v>0</v>
      </c>
      <c r="BH520" s="106">
        <f t="shared" si="182"/>
        <v>0</v>
      </c>
      <c r="BI520" s="106">
        <f t="shared" si="183"/>
        <v>0</v>
      </c>
      <c r="BJ520" s="20" t="s">
        <v>80</v>
      </c>
      <c r="BK520" s="106">
        <f t="shared" si="184"/>
        <v>0</v>
      </c>
      <c r="BL520" s="20" t="s">
        <v>222</v>
      </c>
      <c r="BM520" s="20" t="s">
        <v>837</v>
      </c>
    </row>
    <row r="521" spans="2:65" s="1" customFormat="1" ht="25.5" customHeight="1">
      <c r="B521" s="132"/>
      <c r="C521" s="184" t="s">
        <v>1474</v>
      </c>
      <c r="D521" s="184" t="s">
        <v>235</v>
      </c>
      <c r="E521" s="185" t="s">
        <v>1475</v>
      </c>
      <c r="F521" s="271" t="s">
        <v>1476</v>
      </c>
      <c r="G521" s="271"/>
      <c r="H521" s="271"/>
      <c r="I521" s="271"/>
      <c r="J521" s="186" t="s">
        <v>243</v>
      </c>
      <c r="K521" s="187">
        <v>323.41899999999998</v>
      </c>
      <c r="L521" s="272">
        <v>0</v>
      </c>
      <c r="M521" s="272"/>
      <c r="N521" s="273">
        <f t="shared" si="175"/>
        <v>0</v>
      </c>
      <c r="O521" s="264"/>
      <c r="P521" s="264"/>
      <c r="Q521" s="264"/>
      <c r="R521" s="135"/>
      <c r="T521" s="165" t="s">
        <v>5</v>
      </c>
      <c r="U521" s="44" t="s">
        <v>40</v>
      </c>
      <c r="V521" s="36"/>
      <c r="W521" s="166">
        <f t="shared" si="176"/>
        <v>0</v>
      </c>
      <c r="X521" s="166">
        <v>0</v>
      </c>
      <c r="Y521" s="166">
        <f t="shared" si="177"/>
        <v>0</v>
      </c>
      <c r="Z521" s="166">
        <v>0</v>
      </c>
      <c r="AA521" s="167">
        <f t="shared" si="178"/>
        <v>0</v>
      </c>
      <c r="AR521" s="20" t="s">
        <v>263</v>
      </c>
      <c r="AT521" s="20" t="s">
        <v>235</v>
      </c>
      <c r="AU521" s="20" t="s">
        <v>80</v>
      </c>
      <c r="AY521" s="20" t="s">
        <v>165</v>
      </c>
      <c r="BE521" s="106">
        <f t="shared" si="179"/>
        <v>0</v>
      </c>
      <c r="BF521" s="106">
        <f t="shared" si="180"/>
        <v>0</v>
      </c>
      <c r="BG521" s="106">
        <f t="shared" si="181"/>
        <v>0</v>
      </c>
      <c r="BH521" s="106">
        <f t="shared" si="182"/>
        <v>0</v>
      </c>
      <c r="BI521" s="106">
        <f t="shared" si="183"/>
        <v>0</v>
      </c>
      <c r="BJ521" s="20" t="s">
        <v>80</v>
      </c>
      <c r="BK521" s="106">
        <f t="shared" si="184"/>
        <v>0</v>
      </c>
      <c r="BL521" s="20" t="s">
        <v>222</v>
      </c>
      <c r="BM521" s="20" t="s">
        <v>841</v>
      </c>
    </row>
    <row r="522" spans="2:65" s="1" customFormat="1" ht="38.25" customHeight="1">
      <c r="B522" s="132"/>
      <c r="C522" s="161" t="s">
        <v>1477</v>
      </c>
      <c r="D522" s="161" t="s">
        <v>167</v>
      </c>
      <c r="E522" s="162" t="s">
        <v>1478</v>
      </c>
      <c r="F522" s="262" t="s">
        <v>1479</v>
      </c>
      <c r="G522" s="262"/>
      <c r="H522" s="262"/>
      <c r="I522" s="262"/>
      <c r="J522" s="163" t="s">
        <v>487</v>
      </c>
      <c r="K522" s="164">
        <v>134.4</v>
      </c>
      <c r="L522" s="263">
        <v>0</v>
      </c>
      <c r="M522" s="263"/>
      <c r="N522" s="264">
        <f t="shared" si="175"/>
        <v>0</v>
      </c>
      <c r="O522" s="264"/>
      <c r="P522" s="264"/>
      <c r="Q522" s="264"/>
      <c r="R522" s="135"/>
      <c r="T522" s="165" t="s">
        <v>5</v>
      </c>
      <c r="U522" s="44" t="s">
        <v>40</v>
      </c>
      <c r="V522" s="36"/>
      <c r="W522" s="166">
        <f t="shared" si="176"/>
        <v>0</v>
      </c>
      <c r="X522" s="166">
        <v>0</v>
      </c>
      <c r="Y522" s="166">
        <f t="shared" si="177"/>
        <v>0</v>
      </c>
      <c r="Z522" s="166">
        <v>0</v>
      </c>
      <c r="AA522" s="167">
        <f t="shared" si="178"/>
        <v>0</v>
      </c>
      <c r="AR522" s="20" t="s">
        <v>222</v>
      </c>
      <c r="AT522" s="20" t="s">
        <v>167</v>
      </c>
      <c r="AU522" s="20" t="s">
        <v>80</v>
      </c>
      <c r="AY522" s="20" t="s">
        <v>165</v>
      </c>
      <c r="BE522" s="106">
        <f t="shared" si="179"/>
        <v>0</v>
      </c>
      <c r="BF522" s="106">
        <f t="shared" si="180"/>
        <v>0</v>
      </c>
      <c r="BG522" s="106">
        <f t="shared" si="181"/>
        <v>0</v>
      </c>
      <c r="BH522" s="106">
        <f t="shared" si="182"/>
        <v>0</v>
      </c>
      <c r="BI522" s="106">
        <f t="shared" si="183"/>
        <v>0</v>
      </c>
      <c r="BJ522" s="20" t="s">
        <v>80</v>
      </c>
      <c r="BK522" s="106">
        <f t="shared" si="184"/>
        <v>0</v>
      </c>
      <c r="BL522" s="20" t="s">
        <v>222</v>
      </c>
      <c r="BM522" s="20" t="s">
        <v>849</v>
      </c>
    </row>
    <row r="523" spans="2:65" s="1" customFormat="1" ht="25.5" customHeight="1">
      <c r="B523" s="132"/>
      <c r="C523" s="184" t="s">
        <v>1480</v>
      </c>
      <c r="D523" s="184" t="s">
        <v>235</v>
      </c>
      <c r="E523" s="185" t="s">
        <v>1481</v>
      </c>
      <c r="F523" s="271" t="s">
        <v>1482</v>
      </c>
      <c r="G523" s="271"/>
      <c r="H523" s="271"/>
      <c r="I523" s="271"/>
      <c r="J523" s="186" t="s">
        <v>487</v>
      </c>
      <c r="K523" s="187">
        <v>135</v>
      </c>
      <c r="L523" s="272">
        <v>0</v>
      </c>
      <c r="M523" s="272"/>
      <c r="N523" s="273">
        <f t="shared" si="175"/>
        <v>0</v>
      </c>
      <c r="O523" s="264"/>
      <c r="P523" s="264"/>
      <c r="Q523" s="264"/>
      <c r="R523" s="135"/>
      <c r="T523" s="165" t="s">
        <v>5</v>
      </c>
      <c r="U523" s="44" t="s">
        <v>40</v>
      </c>
      <c r="V523" s="36"/>
      <c r="W523" s="166">
        <f t="shared" si="176"/>
        <v>0</v>
      </c>
      <c r="X523" s="166">
        <v>0</v>
      </c>
      <c r="Y523" s="166">
        <f t="shared" si="177"/>
        <v>0</v>
      </c>
      <c r="Z523" s="166">
        <v>0</v>
      </c>
      <c r="AA523" s="167">
        <f t="shared" si="178"/>
        <v>0</v>
      </c>
      <c r="AR523" s="20" t="s">
        <v>263</v>
      </c>
      <c r="AT523" s="20" t="s">
        <v>235</v>
      </c>
      <c r="AU523" s="20" t="s">
        <v>80</v>
      </c>
      <c r="AY523" s="20" t="s">
        <v>165</v>
      </c>
      <c r="BE523" s="106">
        <f t="shared" si="179"/>
        <v>0</v>
      </c>
      <c r="BF523" s="106">
        <f t="shared" si="180"/>
        <v>0</v>
      </c>
      <c r="BG523" s="106">
        <f t="shared" si="181"/>
        <v>0</v>
      </c>
      <c r="BH523" s="106">
        <f t="shared" si="182"/>
        <v>0</v>
      </c>
      <c r="BI523" s="106">
        <f t="shared" si="183"/>
        <v>0</v>
      </c>
      <c r="BJ523" s="20" t="s">
        <v>80</v>
      </c>
      <c r="BK523" s="106">
        <f t="shared" si="184"/>
        <v>0</v>
      </c>
      <c r="BL523" s="20" t="s">
        <v>222</v>
      </c>
      <c r="BM523" s="20" t="s">
        <v>853</v>
      </c>
    </row>
    <row r="524" spans="2:65" s="1" customFormat="1" ht="25.5" customHeight="1">
      <c r="B524" s="132"/>
      <c r="C524" s="161" t="s">
        <v>1483</v>
      </c>
      <c r="D524" s="161" t="s">
        <v>167</v>
      </c>
      <c r="E524" s="162" t="s">
        <v>1484</v>
      </c>
      <c r="F524" s="262" t="s">
        <v>1485</v>
      </c>
      <c r="G524" s="262"/>
      <c r="H524" s="262"/>
      <c r="I524" s="262"/>
      <c r="J524" s="163" t="s">
        <v>304</v>
      </c>
      <c r="K524" s="164">
        <v>2</v>
      </c>
      <c r="L524" s="263">
        <v>0</v>
      </c>
      <c r="M524" s="263"/>
      <c r="N524" s="264">
        <f t="shared" si="175"/>
        <v>0</v>
      </c>
      <c r="O524" s="264"/>
      <c r="P524" s="264"/>
      <c r="Q524" s="264"/>
      <c r="R524" s="135"/>
      <c r="T524" s="165" t="s">
        <v>5</v>
      </c>
      <c r="U524" s="44" t="s">
        <v>40</v>
      </c>
      <c r="V524" s="36"/>
      <c r="W524" s="166">
        <f t="shared" si="176"/>
        <v>0</v>
      </c>
      <c r="X524" s="166">
        <v>0</v>
      </c>
      <c r="Y524" s="166">
        <f t="shared" si="177"/>
        <v>0</v>
      </c>
      <c r="Z524" s="166">
        <v>0</v>
      </c>
      <c r="AA524" s="167">
        <f t="shared" si="178"/>
        <v>0</v>
      </c>
      <c r="AR524" s="20" t="s">
        <v>222</v>
      </c>
      <c r="AT524" s="20" t="s">
        <v>167</v>
      </c>
      <c r="AU524" s="20" t="s">
        <v>80</v>
      </c>
      <c r="AY524" s="20" t="s">
        <v>165</v>
      </c>
      <c r="BE524" s="106">
        <f t="shared" si="179"/>
        <v>0</v>
      </c>
      <c r="BF524" s="106">
        <f t="shared" si="180"/>
        <v>0</v>
      </c>
      <c r="BG524" s="106">
        <f t="shared" si="181"/>
        <v>0</v>
      </c>
      <c r="BH524" s="106">
        <f t="shared" si="182"/>
        <v>0</v>
      </c>
      <c r="BI524" s="106">
        <f t="shared" si="183"/>
        <v>0</v>
      </c>
      <c r="BJ524" s="20" t="s">
        <v>80</v>
      </c>
      <c r="BK524" s="106">
        <f t="shared" si="184"/>
        <v>0</v>
      </c>
      <c r="BL524" s="20" t="s">
        <v>222</v>
      </c>
      <c r="BM524" s="20" t="s">
        <v>857</v>
      </c>
    </row>
    <row r="525" spans="2:65" s="1" customFormat="1" ht="25.5" customHeight="1">
      <c r="B525" s="132"/>
      <c r="C525" s="161" t="s">
        <v>1486</v>
      </c>
      <c r="D525" s="161" t="s">
        <v>167</v>
      </c>
      <c r="E525" s="162" t="s">
        <v>1487</v>
      </c>
      <c r="F525" s="262" t="s">
        <v>1488</v>
      </c>
      <c r="G525" s="262"/>
      <c r="H525" s="262"/>
      <c r="I525" s="262"/>
      <c r="J525" s="163" t="s">
        <v>304</v>
      </c>
      <c r="K525" s="164">
        <v>8</v>
      </c>
      <c r="L525" s="263">
        <v>0</v>
      </c>
      <c r="M525" s="263"/>
      <c r="N525" s="264">
        <f t="shared" si="175"/>
        <v>0</v>
      </c>
      <c r="O525" s="264"/>
      <c r="P525" s="264"/>
      <c r="Q525" s="264"/>
      <c r="R525" s="135"/>
      <c r="T525" s="165" t="s">
        <v>5</v>
      </c>
      <c r="U525" s="44" t="s">
        <v>40</v>
      </c>
      <c r="V525" s="36"/>
      <c r="W525" s="166">
        <f t="shared" si="176"/>
        <v>0</v>
      </c>
      <c r="X525" s="166">
        <v>0</v>
      </c>
      <c r="Y525" s="166">
        <f t="shared" si="177"/>
        <v>0</v>
      </c>
      <c r="Z525" s="166">
        <v>0</v>
      </c>
      <c r="AA525" s="167">
        <f t="shared" si="178"/>
        <v>0</v>
      </c>
      <c r="AR525" s="20" t="s">
        <v>222</v>
      </c>
      <c r="AT525" s="20" t="s">
        <v>167</v>
      </c>
      <c r="AU525" s="20" t="s">
        <v>80</v>
      </c>
      <c r="AY525" s="20" t="s">
        <v>165</v>
      </c>
      <c r="BE525" s="106">
        <f t="shared" si="179"/>
        <v>0</v>
      </c>
      <c r="BF525" s="106">
        <f t="shared" si="180"/>
        <v>0</v>
      </c>
      <c r="BG525" s="106">
        <f t="shared" si="181"/>
        <v>0</v>
      </c>
      <c r="BH525" s="106">
        <f t="shared" si="182"/>
        <v>0</v>
      </c>
      <c r="BI525" s="106">
        <f t="shared" si="183"/>
        <v>0</v>
      </c>
      <c r="BJ525" s="20" t="s">
        <v>80</v>
      </c>
      <c r="BK525" s="106">
        <f t="shared" si="184"/>
        <v>0</v>
      </c>
      <c r="BL525" s="20" t="s">
        <v>222</v>
      </c>
      <c r="BM525" s="20" t="s">
        <v>865</v>
      </c>
    </row>
    <row r="526" spans="2:65" s="1" customFormat="1" ht="25.5" customHeight="1">
      <c r="B526" s="132"/>
      <c r="C526" s="161" t="s">
        <v>1489</v>
      </c>
      <c r="D526" s="161" t="s">
        <v>167</v>
      </c>
      <c r="E526" s="162" t="s">
        <v>1490</v>
      </c>
      <c r="F526" s="262" t="s">
        <v>1491</v>
      </c>
      <c r="G526" s="262"/>
      <c r="H526" s="262"/>
      <c r="I526" s="262"/>
      <c r="J526" s="163" t="s">
        <v>243</v>
      </c>
      <c r="K526" s="164">
        <v>562.46799999999996</v>
      </c>
      <c r="L526" s="263">
        <v>0</v>
      </c>
      <c r="M526" s="263"/>
      <c r="N526" s="264">
        <f t="shared" si="175"/>
        <v>0</v>
      </c>
      <c r="O526" s="264"/>
      <c r="P526" s="264"/>
      <c r="Q526" s="264"/>
      <c r="R526" s="135"/>
      <c r="T526" s="165" t="s">
        <v>5</v>
      </c>
      <c r="U526" s="44" t="s">
        <v>40</v>
      </c>
      <c r="V526" s="36"/>
      <c r="W526" s="166">
        <f t="shared" si="176"/>
        <v>0</v>
      </c>
      <c r="X526" s="166">
        <v>0</v>
      </c>
      <c r="Y526" s="166">
        <f t="shared" si="177"/>
        <v>0</v>
      </c>
      <c r="Z526" s="166">
        <v>0</v>
      </c>
      <c r="AA526" s="167">
        <f t="shared" si="178"/>
        <v>0</v>
      </c>
      <c r="AR526" s="20" t="s">
        <v>222</v>
      </c>
      <c r="AT526" s="20" t="s">
        <v>167</v>
      </c>
      <c r="AU526" s="20" t="s">
        <v>80</v>
      </c>
      <c r="AY526" s="20" t="s">
        <v>165</v>
      </c>
      <c r="BE526" s="106">
        <f t="shared" si="179"/>
        <v>0</v>
      </c>
      <c r="BF526" s="106">
        <f t="shared" si="180"/>
        <v>0</v>
      </c>
      <c r="BG526" s="106">
        <f t="shared" si="181"/>
        <v>0</v>
      </c>
      <c r="BH526" s="106">
        <f t="shared" si="182"/>
        <v>0</v>
      </c>
      <c r="BI526" s="106">
        <f t="shared" si="183"/>
        <v>0</v>
      </c>
      <c r="BJ526" s="20" t="s">
        <v>80</v>
      </c>
      <c r="BK526" s="106">
        <f t="shared" si="184"/>
        <v>0</v>
      </c>
      <c r="BL526" s="20" t="s">
        <v>222</v>
      </c>
      <c r="BM526" s="20" t="s">
        <v>1492</v>
      </c>
    </row>
    <row r="527" spans="2:65" s="1" customFormat="1" ht="25.5" customHeight="1">
      <c r="B527" s="132"/>
      <c r="C527" s="184" t="s">
        <v>1493</v>
      </c>
      <c r="D527" s="184" t="s">
        <v>235</v>
      </c>
      <c r="E527" s="185" t="s">
        <v>1494</v>
      </c>
      <c r="F527" s="271" t="s">
        <v>1495</v>
      </c>
      <c r="G527" s="271"/>
      <c r="H527" s="271"/>
      <c r="I527" s="271"/>
      <c r="J527" s="186" t="s">
        <v>243</v>
      </c>
      <c r="K527" s="187">
        <v>646.83799999999997</v>
      </c>
      <c r="L527" s="272">
        <v>0</v>
      </c>
      <c r="M527" s="272"/>
      <c r="N527" s="273">
        <f t="shared" si="175"/>
        <v>0</v>
      </c>
      <c r="O527" s="264"/>
      <c r="P527" s="264"/>
      <c r="Q527" s="264"/>
      <c r="R527" s="135"/>
      <c r="T527" s="165" t="s">
        <v>5</v>
      </c>
      <c r="U527" s="44" t="s">
        <v>40</v>
      </c>
      <c r="V527" s="36"/>
      <c r="W527" s="166">
        <f t="shared" si="176"/>
        <v>0</v>
      </c>
      <c r="X527" s="166">
        <v>0</v>
      </c>
      <c r="Y527" s="166">
        <f t="shared" si="177"/>
        <v>0</v>
      </c>
      <c r="Z527" s="166">
        <v>0</v>
      </c>
      <c r="AA527" s="167">
        <f t="shared" si="178"/>
        <v>0</v>
      </c>
      <c r="AR527" s="20" t="s">
        <v>263</v>
      </c>
      <c r="AT527" s="20" t="s">
        <v>235</v>
      </c>
      <c r="AU527" s="20" t="s">
        <v>80</v>
      </c>
      <c r="AY527" s="20" t="s">
        <v>165</v>
      </c>
      <c r="BE527" s="106">
        <f t="shared" si="179"/>
        <v>0</v>
      </c>
      <c r="BF527" s="106">
        <f t="shared" si="180"/>
        <v>0</v>
      </c>
      <c r="BG527" s="106">
        <f t="shared" si="181"/>
        <v>0</v>
      </c>
      <c r="BH527" s="106">
        <f t="shared" si="182"/>
        <v>0</v>
      </c>
      <c r="BI527" s="106">
        <f t="shared" si="183"/>
        <v>0</v>
      </c>
      <c r="BJ527" s="20" t="s">
        <v>80</v>
      </c>
      <c r="BK527" s="106">
        <f t="shared" si="184"/>
        <v>0</v>
      </c>
      <c r="BL527" s="20" t="s">
        <v>222</v>
      </c>
      <c r="BM527" s="20" t="s">
        <v>873</v>
      </c>
    </row>
    <row r="528" spans="2:65" s="1" customFormat="1" ht="38.25" customHeight="1">
      <c r="B528" s="132"/>
      <c r="C528" s="161" t="s">
        <v>1496</v>
      </c>
      <c r="D528" s="161" t="s">
        <v>167</v>
      </c>
      <c r="E528" s="162" t="s">
        <v>1497</v>
      </c>
      <c r="F528" s="262" t="s">
        <v>1498</v>
      </c>
      <c r="G528" s="262"/>
      <c r="H528" s="262"/>
      <c r="I528" s="262"/>
      <c r="J528" s="163" t="s">
        <v>487</v>
      </c>
      <c r="K528" s="164">
        <v>31.584</v>
      </c>
      <c r="L528" s="263">
        <v>0</v>
      </c>
      <c r="M528" s="263"/>
      <c r="N528" s="264">
        <f t="shared" si="175"/>
        <v>0</v>
      </c>
      <c r="O528" s="264"/>
      <c r="P528" s="264"/>
      <c r="Q528" s="264"/>
      <c r="R528" s="135"/>
      <c r="T528" s="165" t="s">
        <v>5</v>
      </c>
      <c r="U528" s="44" t="s">
        <v>40</v>
      </c>
      <c r="V528" s="36"/>
      <c r="W528" s="166">
        <f t="shared" si="176"/>
        <v>0</v>
      </c>
      <c r="X528" s="166">
        <v>0</v>
      </c>
      <c r="Y528" s="166">
        <f t="shared" si="177"/>
        <v>0</v>
      </c>
      <c r="Z528" s="166">
        <v>0</v>
      </c>
      <c r="AA528" s="167">
        <f t="shared" si="178"/>
        <v>0</v>
      </c>
      <c r="AR528" s="20" t="s">
        <v>222</v>
      </c>
      <c r="AT528" s="20" t="s">
        <v>167</v>
      </c>
      <c r="AU528" s="20" t="s">
        <v>80</v>
      </c>
      <c r="AY528" s="20" t="s">
        <v>165</v>
      </c>
      <c r="BE528" s="106">
        <f t="shared" si="179"/>
        <v>0</v>
      </c>
      <c r="BF528" s="106">
        <f t="shared" si="180"/>
        <v>0</v>
      </c>
      <c r="BG528" s="106">
        <f t="shared" si="181"/>
        <v>0</v>
      </c>
      <c r="BH528" s="106">
        <f t="shared" si="182"/>
        <v>0</v>
      </c>
      <c r="BI528" s="106">
        <f t="shared" si="183"/>
        <v>0</v>
      </c>
      <c r="BJ528" s="20" t="s">
        <v>80</v>
      </c>
      <c r="BK528" s="106">
        <f t="shared" si="184"/>
        <v>0</v>
      </c>
      <c r="BL528" s="20" t="s">
        <v>222</v>
      </c>
      <c r="BM528" s="20" t="s">
        <v>1499</v>
      </c>
    </row>
    <row r="529" spans="2:65" s="1" customFormat="1" ht="25.5" customHeight="1">
      <c r="B529" s="132"/>
      <c r="C529" s="184" t="s">
        <v>1500</v>
      </c>
      <c r="D529" s="184" t="s">
        <v>235</v>
      </c>
      <c r="E529" s="185" t="s">
        <v>1501</v>
      </c>
      <c r="F529" s="271" t="s">
        <v>1502</v>
      </c>
      <c r="G529" s="271"/>
      <c r="H529" s="271"/>
      <c r="I529" s="271"/>
      <c r="J529" s="186" t="s">
        <v>243</v>
      </c>
      <c r="K529" s="187">
        <v>37.901000000000003</v>
      </c>
      <c r="L529" s="272">
        <v>0</v>
      </c>
      <c r="M529" s="272"/>
      <c r="N529" s="273">
        <f t="shared" si="175"/>
        <v>0</v>
      </c>
      <c r="O529" s="264"/>
      <c r="P529" s="264"/>
      <c r="Q529" s="264"/>
      <c r="R529" s="135"/>
      <c r="T529" s="165" t="s">
        <v>5</v>
      </c>
      <c r="U529" s="44" t="s">
        <v>40</v>
      </c>
      <c r="V529" s="36"/>
      <c r="W529" s="166">
        <f t="shared" si="176"/>
        <v>0</v>
      </c>
      <c r="X529" s="166">
        <v>0</v>
      </c>
      <c r="Y529" s="166">
        <f t="shared" si="177"/>
        <v>0</v>
      </c>
      <c r="Z529" s="166">
        <v>0</v>
      </c>
      <c r="AA529" s="167">
        <f t="shared" si="178"/>
        <v>0</v>
      </c>
      <c r="AR529" s="20" t="s">
        <v>263</v>
      </c>
      <c r="AT529" s="20" t="s">
        <v>235</v>
      </c>
      <c r="AU529" s="20" t="s">
        <v>80</v>
      </c>
      <c r="AY529" s="20" t="s">
        <v>165</v>
      </c>
      <c r="BE529" s="106">
        <f t="shared" si="179"/>
        <v>0</v>
      </c>
      <c r="BF529" s="106">
        <f t="shared" si="180"/>
        <v>0</v>
      </c>
      <c r="BG529" s="106">
        <f t="shared" si="181"/>
        <v>0</v>
      </c>
      <c r="BH529" s="106">
        <f t="shared" si="182"/>
        <v>0</v>
      </c>
      <c r="BI529" s="106">
        <f t="shared" si="183"/>
        <v>0</v>
      </c>
      <c r="BJ529" s="20" t="s">
        <v>80</v>
      </c>
      <c r="BK529" s="106">
        <f t="shared" si="184"/>
        <v>0</v>
      </c>
      <c r="BL529" s="20" t="s">
        <v>222</v>
      </c>
      <c r="BM529" s="20" t="s">
        <v>1503</v>
      </c>
    </row>
    <row r="530" spans="2:65" s="1" customFormat="1" ht="38.25" customHeight="1">
      <c r="B530" s="132"/>
      <c r="C530" s="161" t="s">
        <v>1504</v>
      </c>
      <c r="D530" s="161" t="s">
        <v>167</v>
      </c>
      <c r="E530" s="162" t="s">
        <v>1505</v>
      </c>
      <c r="F530" s="262" t="s">
        <v>1506</v>
      </c>
      <c r="G530" s="262"/>
      <c r="H530" s="262"/>
      <c r="I530" s="262"/>
      <c r="J530" s="163" t="s">
        <v>221</v>
      </c>
      <c r="K530" s="164">
        <v>1.5209999999999999</v>
      </c>
      <c r="L530" s="263">
        <v>0</v>
      </c>
      <c r="M530" s="263"/>
      <c r="N530" s="264">
        <f t="shared" si="175"/>
        <v>0</v>
      </c>
      <c r="O530" s="264"/>
      <c r="P530" s="264"/>
      <c r="Q530" s="264"/>
      <c r="R530" s="135"/>
      <c r="T530" s="165" t="s">
        <v>5</v>
      </c>
      <c r="U530" s="44" t="s">
        <v>40</v>
      </c>
      <c r="V530" s="36"/>
      <c r="W530" s="166">
        <f t="shared" si="176"/>
        <v>0</v>
      </c>
      <c r="X530" s="166">
        <v>0</v>
      </c>
      <c r="Y530" s="166">
        <f t="shared" si="177"/>
        <v>0</v>
      </c>
      <c r="Z530" s="166">
        <v>0</v>
      </c>
      <c r="AA530" s="167">
        <f t="shared" si="178"/>
        <v>0</v>
      </c>
      <c r="AR530" s="20" t="s">
        <v>222</v>
      </c>
      <c r="AT530" s="20" t="s">
        <v>167</v>
      </c>
      <c r="AU530" s="20" t="s">
        <v>80</v>
      </c>
      <c r="AY530" s="20" t="s">
        <v>165</v>
      </c>
      <c r="BE530" s="106">
        <f t="shared" si="179"/>
        <v>0</v>
      </c>
      <c r="BF530" s="106">
        <f t="shared" si="180"/>
        <v>0</v>
      </c>
      <c r="BG530" s="106">
        <f t="shared" si="181"/>
        <v>0</v>
      </c>
      <c r="BH530" s="106">
        <f t="shared" si="182"/>
        <v>0</v>
      </c>
      <c r="BI530" s="106">
        <f t="shared" si="183"/>
        <v>0</v>
      </c>
      <c r="BJ530" s="20" t="s">
        <v>80</v>
      </c>
      <c r="BK530" s="106">
        <f t="shared" si="184"/>
        <v>0</v>
      </c>
      <c r="BL530" s="20" t="s">
        <v>222</v>
      </c>
      <c r="BM530" s="20" t="s">
        <v>889</v>
      </c>
    </row>
    <row r="531" spans="2:65" s="9" customFormat="1" ht="29.85" customHeight="1">
      <c r="B531" s="150"/>
      <c r="C531" s="151"/>
      <c r="D531" s="160" t="s">
        <v>133</v>
      </c>
      <c r="E531" s="160"/>
      <c r="F531" s="160"/>
      <c r="G531" s="160"/>
      <c r="H531" s="160"/>
      <c r="I531" s="160"/>
      <c r="J531" s="160"/>
      <c r="K531" s="160"/>
      <c r="L531" s="160"/>
      <c r="M531" s="160"/>
      <c r="N531" s="276">
        <f>BK531</f>
        <v>0</v>
      </c>
      <c r="O531" s="277"/>
      <c r="P531" s="277"/>
      <c r="Q531" s="277"/>
      <c r="R531" s="153"/>
      <c r="T531" s="154"/>
      <c r="U531" s="151"/>
      <c r="V531" s="151"/>
      <c r="W531" s="155">
        <f>SUM(W532:W559)</f>
        <v>0</v>
      </c>
      <c r="X531" s="151"/>
      <c r="Y531" s="155">
        <f>SUM(Y532:Y559)</f>
        <v>0</v>
      </c>
      <c r="Z531" s="151"/>
      <c r="AA531" s="156">
        <f>SUM(AA532:AA559)</f>
        <v>0</v>
      </c>
      <c r="AR531" s="157" t="s">
        <v>80</v>
      </c>
      <c r="AT531" s="158" t="s">
        <v>72</v>
      </c>
      <c r="AU531" s="158" t="s">
        <v>78</v>
      </c>
      <c r="AY531" s="157" t="s">
        <v>165</v>
      </c>
      <c r="BK531" s="159">
        <f>SUM(BK532:BK559)</f>
        <v>0</v>
      </c>
    </row>
    <row r="532" spans="2:65" s="1" customFormat="1" ht="16.5" customHeight="1">
      <c r="B532" s="132"/>
      <c r="C532" s="161" t="s">
        <v>1507</v>
      </c>
      <c r="D532" s="161" t="s">
        <v>167</v>
      </c>
      <c r="E532" s="162" t="s">
        <v>1508</v>
      </c>
      <c r="F532" s="262" t="s">
        <v>1509</v>
      </c>
      <c r="G532" s="262"/>
      <c r="H532" s="262"/>
      <c r="I532" s="262"/>
      <c r="J532" s="163" t="s">
        <v>487</v>
      </c>
      <c r="K532" s="164">
        <v>60</v>
      </c>
      <c r="L532" s="263">
        <v>0</v>
      </c>
      <c r="M532" s="263"/>
      <c r="N532" s="264">
        <f t="shared" ref="N532:N559" si="185">ROUND(L532*K532,2)</f>
        <v>0</v>
      </c>
      <c r="O532" s="264"/>
      <c r="P532" s="264"/>
      <c r="Q532" s="264"/>
      <c r="R532" s="135"/>
      <c r="T532" s="165" t="s">
        <v>5</v>
      </c>
      <c r="U532" s="44" t="s">
        <v>40</v>
      </c>
      <c r="V532" s="36"/>
      <c r="W532" s="166">
        <f t="shared" ref="W532:W559" si="186">V532*K532</f>
        <v>0</v>
      </c>
      <c r="X532" s="166">
        <v>0</v>
      </c>
      <c r="Y532" s="166">
        <f t="shared" ref="Y532:Y559" si="187">X532*K532</f>
        <v>0</v>
      </c>
      <c r="Z532" s="166">
        <v>0</v>
      </c>
      <c r="AA532" s="167">
        <f t="shared" ref="AA532:AA559" si="188">Z532*K532</f>
        <v>0</v>
      </c>
      <c r="AR532" s="20" t="s">
        <v>171</v>
      </c>
      <c r="AT532" s="20" t="s">
        <v>167</v>
      </c>
      <c r="AU532" s="20" t="s">
        <v>80</v>
      </c>
      <c r="AY532" s="20" t="s">
        <v>165</v>
      </c>
      <c r="BE532" s="106">
        <f t="shared" ref="BE532:BE559" si="189">IF(U532="základná",N532,0)</f>
        <v>0</v>
      </c>
      <c r="BF532" s="106">
        <f t="shared" ref="BF532:BF559" si="190">IF(U532="znížená",N532,0)</f>
        <v>0</v>
      </c>
      <c r="BG532" s="106">
        <f t="shared" ref="BG532:BG559" si="191">IF(U532="zákl. prenesená",N532,0)</f>
        <v>0</v>
      </c>
      <c r="BH532" s="106">
        <f t="shared" ref="BH532:BH559" si="192">IF(U532="zníž. prenesená",N532,0)</f>
        <v>0</v>
      </c>
      <c r="BI532" s="106">
        <f t="shared" ref="BI532:BI559" si="193">IF(U532="nulová",N532,0)</f>
        <v>0</v>
      </c>
      <c r="BJ532" s="20" t="s">
        <v>80</v>
      </c>
      <c r="BK532" s="106">
        <f t="shared" ref="BK532:BK559" si="194">ROUND(L532*K532,2)</f>
        <v>0</v>
      </c>
      <c r="BL532" s="20" t="s">
        <v>171</v>
      </c>
      <c r="BM532" s="20" t="s">
        <v>1510</v>
      </c>
    </row>
    <row r="533" spans="2:65" s="1" customFormat="1" ht="16.5" customHeight="1">
      <c r="B533" s="132"/>
      <c r="C533" s="161" t="s">
        <v>1511</v>
      </c>
      <c r="D533" s="161" t="s">
        <v>167</v>
      </c>
      <c r="E533" s="162" t="s">
        <v>1512</v>
      </c>
      <c r="F533" s="262" t="s">
        <v>1513</v>
      </c>
      <c r="G533" s="262"/>
      <c r="H533" s="262"/>
      <c r="I533" s="262"/>
      <c r="J533" s="163" t="s">
        <v>487</v>
      </c>
      <c r="K533" s="164">
        <v>30</v>
      </c>
      <c r="L533" s="263">
        <v>0</v>
      </c>
      <c r="M533" s="263"/>
      <c r="N533" s="264">
        <f t="shared" si="185"/>
        <v>0</v>
      </c>
      <c r="O533" s="264"/>
      <c r="P533" s="264"/>
      <c r="Q533" s="264"/>
      <c r="R533" s="135"/>
      <c r="T533" s="165" t="s">
        <v>5</v>
      </c>
      <c r="U533" s="44" t="s">
        <v>40</v>
      </c>
      <c r="V533" s="36"/>
      <c r="W533" s="166">
        <f t="shared" si="186"/>
        <v>0</v>
      </c>
      <c r="X533" s="166">
        <v>0</v>
      </c>
      <c r="Y533" s="166">
        <f t="shared" si="187"/>
        <v>0</v>
      </c>
      <c r="Z533" s="166">
        <v>0</v>
      </c>
      <c r="AA533" s="167">
        <f t="shared" si="188"/>
        <v>0</v>
      </c>
      <c r="AR533" s="20" t="s">
        <v>171</v>
      </c>
      <c r="AT533" s="20" t="s">
        <v>167</v>
      </c>
      <c r="AU533" s="20" t="s">
        <v>80</v>
      </c>
      <c r="AY533" s="20" t="s">
        <v>165</v>
      </c>
      <c r="BE533" s="106">
        <f t="shared" si="189"/>
        <v>0</v>
      </c>
      <c r="BF533" s="106">
        <f t="shared" si="190"/>
        <v>0</v>
      </c>
      <c r="BG533" s="106">
        <f t="shared" si="191"/>
        <v>0</v>
      </c>
      <c r="BH533" s="106">
        <f t="shared" si="192"/>
        <v>0</v>
      </c>
      <c r="BI533" s="106">
        <f t="shared" si="193"/>
        <v>0</v>
      </c>
      <c r="BJ533" s="20" t="s">
        <v>80</v>
      </c>
      <c r="BK533" s="106">
        <f t="shared" si="194"/>
        <v>0</v>
      </c>
      <c r="BL533" s="20" t="s">
        <v>171</v>
      </c>
      <c r="BM533" s="20" t="s">
        <v>1514</v>
      </c>
    </row>
    <row r="534" spans="2:65" s="1" customFormat="1" ht="16.5" customHeight="1">
      <c r="B534" s="132"/>
      <c r="C534" s="161" t="s">
        <v>1515</v>
      </c>
      <c r="D534" s="161" t="s">
        <v>167</v>
      </c>
      <c r="E534" s="162" t="s">
        <v>1516</v>
      </c>
      <c r="F534" s="262" t="s">
        <v>1517</v>
      </c>
      <c r="G534" s="262"/>
      <c r="H534" s="262"/>
      <c r="I534" s="262"/>
      <c r="J534" s="163" t="s">
        <v>487</v>
      </c>
      <c r="K534" s="164">
        <v>120</v>
      </c>
      <c r="L534" s="263">
        <v>0</v>
      </c>
      <c r="M534" s="263"/>
      <c r="N534" s="264">
        <f t="shared" si="185"/>
        <v>0</v>
      </c>
      <c r="O534" s="264"/>
      <c r="P534" s="264"/>
      <c r="Q534" s="264"/>
      <c r="R534" s="135"/>
      <c r="T534" s="165" t="s">
        <v>5</v>
      </c>
      <c r="U534" s="44" t="s">
        <v>40</v>
      </c>
      <c r="V534" s="36"/>
      <c r="W534" s="166">
        <f t="shared" si="186"/>
        <v>0</v>
      </c>
      <c r="X534" s="166">
        <v>0</v>
      </c>
      <c r="Y534" s="166">
        <f t="shared" si="187"/>
        <v>0</v>
      </c>
      <c r="Z534" s="166">
        <v>0</v>
      </c>
      <c r="AA534" s="167">
        <f t="shared" si="188"/>
        <v>0</v>
      </c>
      <c r="AR534" s="20" t="s">
        <v>171</v>
      </c>
      <c r="AT534" s="20" t="s">
        <v>167</v>
      </c>
      <c r="AU534" s="20" t="s">
        <v>80</v>
      </c>
      <c r="AY534" s="20" t="s">
        <v>165</v>
      </c>
      <c r="BE534" s="106">
        <f t="shared" si="189"/>
        <v>0</v>
      </c>
      <c r="BF534" s="106">
        <f t="shared" si="190"/>
        <v>0</v>
      </c>
      <c r="BG534" s="106">
        <f t="shared" si="191"/>
        <v>0</v>
      </c>
      <c r="BH534" s="106">
        <f t="shared" si="192"/>
        <v>0</v>
      </c>
      <c r="BI534" s="106">
        <f t="shared" si="193"/>
        <v>0</v>
      </c>
      <c r="BJ534" s="20" t="s">
        <v>80</v>
      </c>
      <c r="BK534" s="106">
        <f t="shared" si="194"/>
        <v>0</v>
      </c>
      <c r="BL534" s="20" t="s">
        <v>171</v>
      </c>
      <c r="BM534" s="20" t="s">
        <v>1518</v>
      </c>
    </row>
    <row r="535" spans="2:65" s="1" customFormat="1" ht="16.5" customHeight="1">
      <c r="B535" s="132"/>
      <c r="C535" s="161" t="s">
        <v>1519</v>
      </c>
      <c r="D535" s="161" t="s">
        <v>167</v>
      </c>
      <c r="E535" s="162" t="s">
        <v>1520</v>
      </c>
      <c r="F535" s="262" t="s">
        <v>1521</v>
      </c>
      <c r="G535" s="262"/>
      <c r="H535" s="262"/>
      <c r="I535" s="262"/>
      <c r="J535" s="163" t="s">
        <v>304</v>
      </c>
      <c r="K535" s="164">
        <v>5</v>
      </c>
      <c r="L535" s="263">
        <v>0</v>
      </c>
      <c r="M535" s="263"/>
      <c r="N535" s="264">
        <f t="shared" si="185"/>
        <v>0</v>
      </c>
      <c r="O535" s="264"/>
      <c r="P535" s="264"/>
      <c r="Q535" s="264"/>
      <c r="R535" s="135"/>
      <c r="T535" s="165" t="s">
        <v>5</v>
      </c>
      <c r="U535" s="44" t="s">
        <v>40</v>
      </c>
      <c r="V535" s="36"/>
      <c r="W535" s="166">
        <f t="shared" si="186"/>
        <v>0</v>
      </c>
      <c r="X535" s="166">
        <v>0</v>
      </c>
      <c r="Y535" s="166">
        <f t="shared" si="187"/>
        <v>0</v>
      </c>
      <c r="Z535" s="166">
        <v>0</v>
      </c>
      <c r="AA535" s="167">
        <f t="shared" si="188"/>
        <v>0</v>
      </c>
      <c r="AR535" s="20" t="s">
        <v>171</v>
      </c>
      <c r="AT535" s="20" t="s">
        <v>167</v>
      </c>
      <c r="AU535" s="20" t="s">
        <v>80</v>
      </c>
      <c r="AY535" s="20" t="s">
        <v>165</v>
      </c>
      <c r="BE535" s="106">
        <f t="shared" si="189"/>
        <v>0</v>
      </c>
      <c r="BF535" s="106">
        <f t="shared" si="190"/>
        <v>0</v>
      </c>
      <c r="BG535" s="106">
        <f t="shared" si="191"/>
        <v>0</v>
      </c>
      <c r="BH535" s="106">
        <f t="shared" si="192"/>
        <v>0</v>
      </c>
      <c r="BI535" s="106">
        <f t="shared" si="193"/>
        <v>0</v>
      </c>
      <c r="BJ535" s="20" t="s">
        <v>80</v>
      </c>
      <c r="BK535" s="106">
        <f t="shared" si="194"/>
        <v>0</v>
      </c>
      <c r="BL535" s="20" t="s">
        <v>171</v>
      </c>
      <c r="BM535" s="20" t="s">
        <v>1522</v>
      </c>
    </row>
    <row r="536" spans="2:65" s="1" customFormat="1" ht="16.5" customHeight="1">
      <c r="B536" s="132"/>
      <c r="C536" s="161" t="s">
        <v>1523</v>
      </c>
      <c r="D536" s="161" t="s">
        <v>167</v>
      </c>
      <c r="E536" s="162" t="s">
        <v>1524</v>
      </c>
      <c r="F536" s="262" t="s">
        <v>1525</v>
      </c>
      <c r="G536" s="262"/>
      <c r="H536" s="262"/>
      <c r="I536" s="262"/>
      <c r="J536" s="163" t="s">
        <v>304</v>
      </c>
      <c r="K536" s="164">
        <v>5</v>
      </c>
      <c r="L536" s="263">
        <v>0</v>
      </c>
      <c r="M536" s="263"/>
      <c r="N536" s="264">
        <f t="shared" si="185"/>
        <v>0</v>
      </c>
      <c r="O536" s="264"/>
      <c r="P536" s="264"/>
      <c r="Q536" s="264"/>
      <c r="R536" s="135"/>
      <c r="T536" s="165" t="s">
        <v>5</v>
      </c>
      <c r="U536" s="44" t="s">
        <v>40</v>
      </c>
      <c r="V536" s="36"/>
      <c r="W536" s="166">
        <f t="shared" si="186"/>
        <v>0</v>
      </c>
      <c r="X536" s="166">
        <v>0</v>
      </c>
      <c r="Y536" s="166">
        <f t="shared" si="187"/>
        <v>0</v>
      </c>
      <c r="Z536" s="166">
        <v>0</v>
      </c>
      <c r="AA536" s="167">
        <f t="shared" si="188"/>
        <v>0</v>
      </c>
      <c r="AR536" s="20" t="s">
        <v>171</v>
      </c>
      <c r="AT536" s="20" t="s">
        <v>167</v>
      </c>
      <c r="AU536" s="20" t="s">
        <v>80</v>
      </c>
      <c r="AY536" s="20" t="s">
        <v>165</v>
      </c>
      <c r="BE536" s="106">
        <f t="shared" si="189"/>
        <v>0</v>
      </c>
      <c r="BF536" s="106">
        <f t="shared" si="190"/>
        <v>0</v>
      </c>
      <c r="BG536" s="106">
        <f t="shared" si="191"/>
        <v>0</v>
      </c>
      <c r="BH536" s="106">
        <f t="shared" si="192"/>
        <v>0</v>
      </c>
      <c r="BI536" s="106">
        <f t="shared" si="193"/>
        <v>0</v>
      </c>
      <c r="BJ536" s="20" t="s">
        <v>80</v>
      </c>
      <c r="BK536" s="106">
        <f t="shared" si="194"/>
        <v>0</v>
      </c>
      <c r="BL536" s="20" t="s">
        <v>171</v>
      </c>
      <c r="BM536" s="20" t="s">
        <v>1526</v>
      </c>
    </row>
    <row r="537" spans="2:65" s="1" customFormat="1" ht="16.5" customHeight="1">
      <c r="B537" s="132"/>
      <c r="C537" s="161" t="s">
        <v>1527</v>
      </c>
      <c r="D537" s="161" t="s">
        <v>167</v>
      </c>
      <c r="E537" s="162" t="s">
        <v>1528</v>
      </c>
      <c r="F537" s="262" t="s">
        <v>1529</v>
      </c>
      <c r="G537" s="262"/>
      <c r="H537" s="262"/>
      <c r="I537" s="262"/>
      <c r="J537" s="163" t="s">
        <v>304</v>
      </c>
      <c r="K537" s="164">
        <v>10</v>
      </c>
      <c r="L537" s="263">
        <v>0</v>
      </c>
      <c r="M537" s="263"/>
      <c r="N537" s="264">
        <f t="shared" si="185"/>
        <v>0</v>
      </c>
      <c r="O537" s="264"/>
      <c r="P537" s="264"/>
      <c r="Q537" s="264"/>
      <c r="R537" s="135"/>
      <c r="T537" s="165" t="s">
        <v>5</v>
      </c>
      <c r="U537" s="44" t="s">
        <v>40</v>
      </c>
      <c r="V537" s="36"/>
      <c r="W537" s="166">
        <f t="shared" si="186"/>
        <v>0</v>
      </c>
      <c r="X537" s="166">
        <v>0</v>
      </c>
      <c r="Y537" s="166">
        <f t="shared" si="187"/>
        <v>0</v>
      </c>
      <c r="Z537" s="166">
        <v>0</v>
      </c>
      <c r="AA537" s="167">
        <f t="shared" si="188"/>
        <v>0</v>
      </c>
      <c r="AR537" s="20" t="s">
        <v>171</v>
      </c>
      <c r="AT537" s="20" t="s">
        <v>167</v>
      </c>
      <c r="AU537" s="20" t="s">
        <v>80</v>
      </c>
      <c r="AY537" s="20" t="s">
        <v>165</v>
      </c>
      <c r="BE537" s="106">
        <f t="shared" si="189"/>
        <v>0</v>
      </c>
      <c r="BF537" s="106">
        <f t="shared" si="190"/>
        <v>0</v>
      </c>
      <c r="BG537" s="106">
        <f t="shared" si="191"/>
        <v>0</v>
      </c>
      <c r="BH537" s="106">
        <f t="shared" si="192"/>
        <v>0</v>
      </c>
      <c r="BI537" s="106">
        <f t="shared" si="193"/>
        <v>0</v>
      </c>
      <c r="BJ537" s="20" t="s">
        <v>80</v>
      </c>
      <c r="BK537" s="106">
        <f t="shared" si="194"/>
        <v>0</v>
      </c>
      <c r="BL537" s="20" t="s">
        <v>171</v>
      </c>
      <c r="BM537" s="20" t="s">
        <v>1530</v>
      </c>
    </row>
    <row r="538" spans="2:65" s="1" customFormat="1" ht="16.5" customHeight="1">
      <c r="B538" s="132"/>
      <c r="C538" s="161" t="s">
        <v>1531</v>
      </c>
      <c r="D538" s="161" t="s">
        <v>167</v>
      </c>
      <c r="E538" s="162" t="s">
        <v>1532</v>
      </c>
      <c r="F538" s="262" t="s">
        <v>1533</v>
      </c>
      <c r="G538" s="262"/>
      <c r="H538" s="262"/>
      <c r="I538" s="262"/>
      <c r="J538" s="163" t="s">
        <v>304</v>
      </c>
      <c r="K538" s="164">
        <v>5</v>
      </c>
      <c r="L538" s="263">
        <v>0</v>
      </c>
      <c r="M538" s="263"/>
      <c r="N538" s="264">
        <f t="shared" si="185"/>
        <v>0</v>
      </c>
      <c r="O538" s="264"/>
      <c r="P538" s="264"/>
      <c r="Q538" s="264"/>
      <c r="R538" s="135"/>
      <c r="T538" s="165" t="s">
        <v>5</v>
      </c>
      <c r="U538" s="44" t="s">
        <v>40</v>
      </c>
      <c r="V538" s="36"/>
      <c r="W538" s="166">
        <f t="shared" si="186"/>
        <v>0</v>
      </c>
      <c r="X538" s="166">
        <v>0</v>
      </c>
      <c r="Y538" s="166">
        <f t="shared" si="187"/>
        <v>0</v>
      </c>
      <c r="Z538" s="166">
        <v>0</v>
      </c>
      <c r="AA538" s="167">
        <f t="shared" si="188"/>
        <v>0</v>
      </c>
      <c r="AR538" s="20" t="s">
        <v>171</v>
      </c>
      <c r="AT538" s="20" t="s">
        <v>167</v>
      </c>
      <c r="AU538" s="20" t="s">
        <v>80</v>
      </c>
      <c r="AY538" s="20" t="s">
        <v>165</v>
      </c>
      <c r="BE538" s="106">
        <f t="shared" si="189"/>
        <v>0</v>
      </c>
      <c r="BF538" s="106">
        <f t="shared" si="190"/>
        <v>0</v>
      </c>
      <c r="BG538" s="106">
        <f t="shared" si="191"/>
        <v>0</v>
      </c>
      <c r="BH538" s="106">
        <f t="shared" si="192"/>
        <v>0</v>
      </c>
      <c r="BI538" s="106">
        <f t="shared" si="193"/>
        <v>0</v>
      </c>
      <c r="BJ538" s="20" t="s">
        <v>80</v>
      </c>
      <c r="BK538" s="106">
        <f t="shared" si="194"/>
        <v>0</v>
      </c>
      <c r="BL538" s="20" t="s">
        <v>171</v>
      </c>
      <c r="BM538" s="20" t="s">
        <v>1534</v>
      </c>
    </row>
    <row r="539" spans="2:65" s="1" customFormat="1" ht="16.5" customHeight="1">
      <c r="B539" s="132"/>
      <c r="C539" s="161" t="s">
        <v>1535</v>
      </c>
      <c r="D539" s="161" t="s">
        <v>167</v>
      </c>
      <c r="E539" s="162" t="s">
        <v>1536</v>
      </c>
      <c r="F539" s="262" t="s">
        <v>1537</v>
      </c>
      <c r="G539" s="262"/>
      <c r="H539" s="262"/>
      <c r="I539" s="262"/>
      <c r="J539" s="163" t="s">
        <v>304</v>
      </c>
      <c r="K539" s="164">
        <v>10</v>
      </c>
      <c r="L539" s="263">
        <v>0</v>
      </c>
      <c r="M539" s="263"/>
      <c r="N539" s="264">
        <f t="shared" si="185"/>
        <v>0</v>
      </c>
      <c r="O539" s="264"/>
      <c r="P539" s="264"/>
      <c r="Q539" s="264"/>
      <c r="R539" s="135"/>
      <c r="T539" s="165" t="s">
        <v>5</v>
      </c>
      <c r="U539" s="44" t="s">
        <v>40</v>
      </c>
      <c r="V539" s="36"/>
      <c r="W539" s="166">
        <f t="shared" si="186"/>
        <v>0</v>
      </c>
      <c r="X539" s="166">
        <v>0</v>
      </c>
      <c r="Y539" s="166">
        <f t="shared" si="187"/>
        <v>0</v>
      </c>
      <c r="Z539" s="166">
        <v>0</v>
      </c>
      <c r="AA539" s="167">
        <f t="shared" si="188"/>
        <v>0</v>
      </c>
      <c r="AR539" s="20" t="s">
        <v>171</v>
      </c>
      <c r="AT539" s="20" t="s">
        <v>167</v>
      </c>
      <c r="AU539" s="20" t="s">
        <v>80</v>
      </c>
      <c r="AY539" s="20" t="s">
        <v>165</v>
      </c>
      <c r="BE539" s="106">
        <f t="shared" si="189"/>
        <v>0</v>
      </c>
      <c r="BF539" s="106">
        <f t="shared" si="190"/>
        <v>0</v>
      </c>
      <c r="BG539" s="106">
        <f t="shared" si="191"/>
        <v>0</v>
      </c>
      <c r="BH539" s="106">
        <f t="shared" si="192"/>
        <v>0</v>
      </c>
      <c r="BI539" s="106">
        <f t="shared" si="193"/>
        <v>0</v>
      </c>
      <c r="BJ539" s="20" t="s">
        <v>80</v>
      </c>
      <c r="BK539" s="106">
        <f t="shared" si="194"/>
        <v>0</v>
      </c>
      <c r="BL539" s="20" t="s">
        <v>171</v>
      </c>
      <c r="BM539" s="20" t="s">
        <v>1538</v>
      </c>
    </row>
    <row r="540" spans="2:65" s="1" customFormat="1" ht="16.5" customHeight="1">
      <c r="B540" s="132"/>
      <c r="C540" s="161" t="s">
        <v>1539</v>
      </c>
      <c r="D540" s="161" t="s">
        <v>167</v>
      </c>
      <c r="E540" s="162" t="s">
        <v>1540</v>
      </c>
      <c r="F540" s="262" t="s">
        <v>1541</v>
      </c>
      <c r="G540" s="262"/>
      <c r="H540" s="262"/>
      <c r="I540" s="262"/>
      <c r="J540" s="163" t="s">
        <v>304</v>
      </c>
      <c r="K540" s="164">
        <v>6</v>
      </c>
      <c r="L540" s="263">
        <v>0</v>
      </c>
      <c r="M540" s="263"/>
      <c r="N540" s="264">
        <f t="shared" si="185"/>
        <v>0</v>
      </c>
      <c r="O540" s="264"/>
      <c r="P540" s="264"/>
      <c r="Q540" s="264"/>
      <c r="R540" s="135"/>
      <c r="T540" s="165" t="s">
        <v>5</v>
      </c>
      <c r="U540" s="44" t="s">
        <v>40</v>
      </c>
      <c r="V540" s="36"/>
      <c r="W540" s="166">
        <f t="shared" si="186"/>
        <v>0</v>
      </c>
      <c r="X540" s="166">
        <v>0</v>
      </c>
      <c r="Y540" s="166">
        <f t="shared" si="187"/>
        <v>0</v>
      </c>
      <c r="Z540" s="166">
        <v>0</v>
      </c>
      <c r="AA540" s="167">
        <f t="shared" si="188"/>
        <v>0</v>
      </c>
      <c r="AR540" s="20" t="s">
        <v>171</v>
      </c>
      <c r="AT540" s="20" t="s">
        <v>167</v>
      </c>
      <c r="AU540" s="20" t="s">
        <v>80</v>
      </c>
      <c r="AY540" s="20" t="s">
        <v>165</v>
      </c>
      <c r="BE540" s="106">
        <f t="shared" si="189"/>
        <v>0</v>
      </c>
      <c r="BF540" s="106">
        <f t="shared" si="190"/>
        <v>0</v>
      </c>
      <c r="BG540" s="106">
        <f t="shared" si="191"/>
        <v>0</v>
      </c>
      <c r="BH540" s="106">
        <f t="shared" si="192"/>
        <v>0</v>
      </c>
      <c r="BI540" s="106">
        <f t="shared" si="193"/>
        <v>0</v>
      </c>
      <c r="BJ540" s="20" t="s">
        <v>80</v>
      </c>
      <c r="BK540" s="106">
        <f t="shared" si="194"/>
        <v>0</v>
      </c>
      <c r="BL540" s="20" t="s">
        <v>171</v>
      </c>
      <c r="BM540" s="20" t="s">
        <v>1542</v>
      </c>
    </row>
    <row r="541" spans="2:65" s="1" customFormat="1" ht="16.5" customHeight="1">
      <c r="B541" s="132"/>
      <c r="C541" s="161" t="s">
        <v>1543</v>
      </c>
      <c r="D541" s="161" t="s">
        <v>167</v>
      </c>
      <c r="E541" s="162" t="s">
        <v>1544</v>
      </c>
      <c r="F541" s="262" t="s">
        <v>1545</v>
      </c>
      <c r="G541" s="262"/>
      <c r="H541" s="262"/>
      <c r="I541" s="262"/>
      <c r="J541" s="163" t="s">
        <v>304</v>
      </c>
      <c r="K541" s="164">
        <v>5</v>
      </c>
      <c r="L541" s="263">
        <v>0</v>
      </c>
      <c r="M541" s="263"/>
      <c r="N541" s="264">
        <f t="shared" si="185"/>
        <v>0</v>
      </c>
      <c r="O541" s="264"/>
      <c r="P541" s="264"/>
      <c r="Q541" s="264"/>
      <c r="R541" s="135"/>
      <c r="T541" s="165" t="s">
        <v>5</v>
      </c>
      <c r="U541" s="44" t="s">
        <v>40</v>
      </c>
      <c r="V541" s="36"/>
      <c r="W541" s="166">
        <f t="shared" si="186"/>
        <v>0</v>
      </c>
      <c r="X541" s="166">
        <v>0</v>
      </c>
      <c r="Y541" s="166">
        <f t="shared" si="187"/>
        <v>0</v>
      </c>
      <c r="Z541" s="166">
        <v>0</v>
      </c>
      <c r="AA541" s="167">
        <f t="shared" si="188"/>
        <v>0</v>
      </c>
      <c r="AR541" s="20" t="s">
        <v>171</v>
      </c>
      <c r="AT541" s="20" t="s">
        <v>167</v>
      </c>
      <c r="AU541" s="20" t="s">
        <v>80</v>
      </c>
      <c r="AY541" s="20" t="s">
        <v>165</v>
      </c>
      <c r="BE541" s="106">
        <f t="shared" si="189"/>
        <v>0</v>
      </c>
      <c r="BF541" s="106">
        <f t="shared" si="190"/>
        <v>0</v>
      </c>
      <c r="BG541" s="106">
        <f t="shared" si="191"/>
        <v>0</v>
      </c>
      <c r="BH541" s="106">
        <f t="shared" si="192"/>
        <v>0</v>
      </c>
      <c r="BI541" s="106">
        <f t="shared" si="193"/>
        <v>0</v>
      </c>
      <c r="BJ541" s="20" t="s">
        <v>80</v>
      </c>
      <c r="BK541" s="106">
        <f t="shared" si="194"/>
        <v>0</v>
      </c>
      <c r="BL541" s="20" t="s">
        <v>171</v>
      </c>
      <c r="BM541" s="20" t="s">
        <v>1546</v>
      </c>
    </row>
    <row r="542" spans="2:65" s="1" customFormat="1" ht="16.5" customHeight="1">
      <c r="B542" s="132"/>
      <c r="C542" s="161" t="s">
        <v>1547</v>
      </c>
      <c r="D542" s="161" t="s">
        <v>167</v>
      </c>
      <c r="E542" s="162" t="s">
        <v>1548</v>
      </c>
      <c r="F542" s="262" t="s">
        <v>1549</v>
      </c>
      <c r="G542" s="262"/>
      <c r="H542" s="262"/>
      <c r="I542" s="262"/>
      <c r="J542" s="163" t="s">
        <v>304</v>
      </c>
      <c r="K542" s="164">
        <v>5</v>
      </c>
      <c r="L542" s="263">
        <v>0</v>
      </c>
      <c r="M542" s="263"/>
      <c r="N542" s="264">
        <f t="shared" si="185"/>
        <v>0</v>
      </c>
      <c r="O542" s="264"/>
      <c r="P542" s="264"/>
      <c r="Q542" s="264"/>
      <c r="R542" s="135"/>
      <c r="T542" s="165" t="s">
        <v>5</v>
      </c>
      <c r="U542" s="44" t="s">
        <v>40</v>
      </c>
      <c r="V542" s="36"/>
      <c r="W542" s="166">
        <f t="shared" si="186"/>
        <v>0</v>
      </c>
      <c r="X542" s="166">
        <v>0</v>
      </c>
      <c r="Y542" s="166">
        <f t="shared" si="187"/>
        <v>0</v>
      </c>
      <c r="Z542" s="166">
        <v>0</v>
      </c>
      <c r="AA542" s="167">
        <f t="shared" si="188"/>
        <v>0</v>
      </c>
      <c r="AR542" s="20" t="s">
        <v>171</v>
      </c>
      <c r="AT542" s="20" t="s">
        <v>167</v>
      </c>
      <c r="AU542" s="20" t="s">
        <v>80</v>
      </c>
      <c r="AY542" s="20" t="s">
        <v>165</v>
      </c>
      <c r="BE542" s="106">
        <f t="shared" si="189"/>
        <v>0</v>
      </c>
      <c r="BF542" s="106">
        <f t="shared" si="190"/>
        <v>0</v>
      </c>
      <c r="BG542" s="106">
        <f t="shared" si="191"/>
        <v>0</v>
      </c>
      <c r="BH542" s="106">
        <f t="shared" si="192"/>
        <v>0</v>
      </c>
      <c r="BI542" s="106">
        <f t="shared" si="193"/>
        <v>0</v>
      </c>
      <c r="BJ542" s="20" t="s">
        <v>80</v>
      </c>
      <c r="BK542" s="106">
        <f t="shared" si="194"/>
        <v>0</v>
      </c>
      <c r="BL542" s="20" t="s">
        <v>171</v>
      </c>
      <c r="BM542" s="20" t="s">
        <v>1550</v>
      </c>
    </row>
    <row r="543" spans="2:65" s="1" customFormat="1" ht="16.5" customHeight="1">
      <c r="B543" s="132"/>
      <c r="C543" s="161" t="s">
        <v>1551</v>
      </c>
      <c r="D543" s="161" t="s">
        <v>167</v>
      </c>
      <c r="E543" s="162" t="s">
        <v>1552</v>
      </c>
      <c r="F543" s="262" t="s">
        <v>1553</v>
      </c>
      <c r="G543" s="262"/>
      <c r="H543" s="262"/>
      <c r="I543" s="262"/>
      <c r="J543" s="163" t="s">
        <v>304</v>
      </c>
      <c r="K543" s="164">
        <v>16</v>
      </c>
      <c r="L543" s="263">
        <v>0</v>
      </c>
      <c r="M543" s="263"/>
      <c r="N543" s="264">
        <f t="shared" si="185"/>
        <v>0</v>
      </c>
      <c r="O543" s="264"/>
      <c r="P543" s="264"/>
      <c r="Q543" s="264"/>
      <c r="R543" s="135"/>
      <c r="T543" s="165" t="s">
        <v>5</v>
      </c>
      <c r="U543" s="44" t="s">
        <v>40</v>
      </c>
      <c r="V543" s="36"/>
      <c r="W543" s="166">
        <f t="shared" si="186"/>
        <v>0</v>
      </c>
      <c r="X543" s="166">
        <v>0</v>
      </c>
      <c r="Y543" s="166">
        <f t="shared" si="187"/>
        <v>0</v>
      </c>
      <c r="Z543" s="166">
        <v>0</v>
      </c>
      <c r="AA543" s="167">
        <f t="shared" si="188"/>
        <v>0</v>
      </c>
      <c r="AR543" s="20" t="s">
        <v>171</v>
      </c>
      <c r="AT543" s="20" t="s">
        <v>167</v>
      </c>
      <c r="AU543" s="20" t="s">
        <v>80</v>
      </c>
      <c r="AY543" s="20" t="s">
        <v>165</v>
      </c>
      <c r="BE543" s="106">
        <f t="shared" si="189"/>
        <v>0</v>
      </c>
      <c r="BF543" s="106">
        <f t="shared" si="190"/>
        <v>0</v>
      </c>
      <c r="BG543" s="106">
        <f t="shared" si="191"/>
        <v>0</v>
      </c>
      <c r="BH543" s="106">
        <f t="shared" si="192"/>
        <v>0</v>
      </c>
      <c r="BI543" s="106">
        <f t="shared" si="193"/>
        <v>0</v>
      </c>
      <c r="BJ543" s="20" t="s">
        <v>80</v>
      </c>
      <c r="BK543" s="106">
        <f t="shared" si="194"/>
        <v>0</v>
      </c>
      <c r="BL543" s="20" t="s">
        <v>171</v>
      </c>
      <c r="BM543" s="20" t="s">
        <v>1554</v>
      </c>
    </row>
    <row r="544" spans="2:65" s="1" customFormat="1" ht="16.5" customHeight="1">
      <c r="B544" s="132"/>
      <c r="C544" s="184" t="s">
        <v>1555</v>
      </c>
      <c r="D544" s="184" t="s">
        <v>235</v>
      </c>
      <c r="E544" s="185" t="s">
        <v>1556</v>
      </c>
      <c r="F544" s="271" t="s">
        <v>1557</v>
      </c>
      <c r="G544" s="271"/>
      <c r="H544" s="271"/>
      <c r="I544" s="271"/>
      <c r="J544" s="186" t="s">
        <v>1558</v>
      </c>
      <c r="K544" s="187">
        <v>63</v>
      </c>
      <c r="L544" s="272">
        <v>0</v>
      </c>
      <c r="M544" s="272"/>
      <c r="N544" s="273">
        <f t="shared" si="185"/>
        <v>0</v>
      </c>
      <c r="O544" s="264"/>
      <c r="P544" s="264"/>
      <c r="Q544" s="264"/>
      <c r="R544" s="135"/>
      <c r="T544" s="165" t="s">
        <v>5</v>
      </c>
      <c r="U544" s="44" t="s">
        <v>40</v>
      </c>
      <c r="V544" s="36"/>
      <c r="W544" s="166">
        <f t="shared" si="186"/>
        <v>0</v>
      </c>
      <c r="X544" s="166">
        <v>0</v>
      </c>
      <c r="Y544" s="166">
        <f t="shared" si="187"/>
        <v>0</v>
      </c>
      <c r="Z544" s="166">
        <v>0</v>
      </c>
      <c r="AA544" s="167">
        <f t="shared" si="188"/>
        <v>0</v>
      </c>
      <c r="AR544" s="20" t="s">
        <v>191</v>
      </c>
      <c r="AT544" s="20" t="s">
        <v>235</v>
      </c>
      <c r="AU544" s="20" t="s">
        <v>80</v>
      </c>
      <c r="AY544" s="20" t="s">
        <v>165</v>
      </c>
      <c r="BE544" s="106">
        <f t="shared" si="189"/>
        <v>0</v>
      </c>
      <c r="BF544" s="106">
        <f t="shared" si="190"/>
        <v>0</v>
      </c>
      <c r="BG544" s="106">
        <f t="shared" si="191"/>
        <v>0</v>
      </c>
      <c r="BH544" s="106">
        <f t="shared" si="192"/>
        <v>0</v>
      </c>
      <c r="BI544" s="106">
        <f t="shared" si="193"/>
        <v>0</v>
      </c>
      <c r="BJ544" s="20" t="s">
        <v>80</v>
      </c>
      <c r="BK544" s="106">
        <f t="shared" si="194"/>
        <v>0</v>
      </c>
      <c r="BL544" s="20" t="s">
        <v>171</v>
      </c>
      <c r="BM544" s="20" t="s">
        <v>1559</v>
      </c>
    </row>
    <row r="545" spans="2:65" s="1" customFormat="1" ht="16.5" customHeight="1">
      <c r="B545" s="132"/>
      <c r="C545" s="184" t="s">
        <v>1560</v>
      </c>
      <c r="D545" s="184" t="s">
        <v>235</v>
      </c>
      <c r="E545" s="185" t="s">
        <v>1561</v>
      </c>
      <c r="F545" s="271" t="s">
        <v>1562</v>
      </c>
      <c r="G545" s="271"/>
      <c r="H545" s="271"/>
      <c r="I545" s="271"/>
      <c r="J545" s="186" t="s">
        <v>1558</v>
      </c>
      <c r="K545" s="187">
        <v>18</v>
      </c>
      <c r="L545" s="272">
        <v>0</v>
      </c>
      <c r="M545" s="272"/>
      <c r="N545" s="273">
        <f t="shared" si="185"/>
        <v>0</v>
      </c>
      <c r="O545" s="264"/>
      <c r="P545" s="264"/>
      <c r="Q545" s="264"/>
      <c r="R545" s="135"/>
      <c r="T545" s="165" t="s">
        <v>5</v>
      </c>
      <c r="U545" s="44" t="s">
        <v>40</v>
      </c>
      <c r="V545" s="36"/>
      <c r="W545" s="166">
        <f t="shared" si="186"/>
        <v>0</v>
      </c>
      <c r="X545" s="166">
        <v>0</v>
      </c>
      <c r="Y545" s="166">
        <f t="shared" si="187"/>
        <v>0</v>
      </c>
      <c r="Z545" s="166">
        <v>0</v>
      </c>
      <c r="AA545" s="167">
        <f t="shared" si="188"/>
        <v>0</v>
      </c>
      <c r="AR545" s="20" t="s">
        <v>191</v>
      </c>
      <c r="AT545" s="20" t="s">
        <v>235</v>
      </c>
      <c r="AU545" s="20" t="s">
        <v>80</v>
      </c>
      <c r="AY545" s="20" t="s">
        <v>165</v>
      </c>
      <c r="BE545" s="106">
        <f t="shared" si="189"/>
        <v>0</v>
      </c>
      <c r="BF545" s="106">
        <f t="shared" si="190"/>
        <v>0</v>
      </c>
      <c r="BG545" s="106">
        <f t="shared" si="191"/>
        <v>0</v>
      </c>
      <c r="BH545" s="106">
        <f t="shared" si="192"/>
        <v>0</v>
      </c>
      <c r="BI545" s="106">
        <f t="shared" si="193"/>
        <v>0</v>
      </c>
      <c r="BJ545" s="20" t="s">
        <v>80</v>
      </c>
      <c r="BK545" s="106">
        <f t="shared" si="194"/>
        <v>0</v>
      </c>
      <c r="BL545" s="20" t="s">
        <v>171</v>
      </c>
      <c r="BM545" s="20" t="s">
        <v>1563</v>
      </c>
    </row>
    <row r="546" spans="2:65" s="1" customFormat="1" ht="16.5" customHeight="1">
      <c r="B546" s="132"/>
      <c r="C546" s="184" t="s">
        <v>1564</v>
      </c>
      <c r="D546" s="184" t="s">
        <v>235</v>
      </c>
      <c r="E546" s="185" t="s">
        <v>1565</v>
      </c>
      <c r="F546" s="271" t="s">
        <v>1566</v>
      </c>
      <c r="G546" s="271"/>
      <c r="H546" s="271"/>
      <c r="I546" s="271"/>
      <c r="J546" s="186" t="s">
        <v>1558</v>
      </c>
      <c r="K546" s="187">
        <v>60</v>
      </c>
      <c r="L546" s="272">
        <v>0</v>
      </c>
      <c r="M546" s="272"/>
      <c r="N546" s="273">
        <f t="shared" si="185"/>
        <v>0</v>
      </c>
      <c r="O546" s="264"/>
      <c r="P546" s="264"/>
      <c r="Q546" s="264"/>
      <c r="R546" s="135"/>
      <c r="T546" s="165" t="s">
        <v>5</v>
      </c>
      <c r="U546" s="44" t="s">
        <v>40</v>
      </c>
      <c r="V546" s="36"/>
      <c r="W546" s="166">
        <f t="shared" si="186"/>
        <v>0</v>
      </c>
      <c r="X546" s="166">
        <v>0</v>
      </c>
      <c r="Y546" s="166">
        <f t="shared" si="187"/>
        <v>0</v>
      </c>
      <c r="Z546" s="166">
        <v>0</v>
      </c>
      <c r="AA546" s="167">
        <f t="shared" si="188"/>
        <v>0</v>
      </c>
      <c r="AR546" s="20" t="s">
        <v>191</v>
      </c>
      <c r="AT546" s="20" t="s">
        <v>235</v>
      </c>
      <c r="AU546" s="20" t="s">
        <v>80</v>
      </c>
      <c r="AY546" s="20" t="s">
        <v>165</v>
      </c>
      <c r="BE546" s="106">
        <f t="shared" si="189"/>
        <v>0</v>
      </c>
      <c r="BF546" s="106">
        <f t="shared" si="190"/>
        <v>0</v>
      </c>
      <c r="BG546" s="106">
        <f t="shared" si="191"/>
        <v>0</v>
      </c>
      <c r="BH546" s="106">
        <f t="shared" si="192"/>
        <v>0</v>
      </c>
      <c r="BI546" s="106">
        <f t="shared" si="193"/>
        <v>0</v>
      </c>
      <c r="BJ546" s="20" t="s">
        <v>80</v>
      </c>
      <c r="BK546" s="106">
        <f t="shared" si="194"/>
        <v>0</v>
      </c>
      <c r="BL546" s="20" t="s">
        <v>171</v>
      </c>
      <c r="BM546" s="20" t="s">
        <v>1567</v>
      </c>
    </row>
    <row r="547" spans="2:65" s="1" customFormat="1" ht="16.5" customHeight="1">
      <c r="B547" s="132"/>
      <c r="C547" s="184" t="s">
        <v>1568</v>
      </c>
      <c r="D547" s="184" t="s">
        <v>235</v>
      </c>
      <c r="E547" s="185" t="s">
        <v>1569</v>
      </c>
      <c r="F547" s="271" t="s">
        <v>1570</v>
      </c>
      <c r="G547" s="271"/>
      <c r="H547" s="271"/>
      <c r="I547" s="271"/>
      <c r="J547" s="186" t="s">
        <v>304</v>
      </c>
      <c r="K547" s="187">
        <v>5</v>
      </c>
      <c r="L547" s="272">
        <v>0</v>
      </c>
      <c r="M547" s="272"/>
      <c r="N547" s="273">
        <f t="shared" si="185"/>
        <v>0</v>
      </c>
      <c r="O547" s="264"/>
      <c r="P547" s="264"/>
      <c r="Q547" s="264"/>
      <c r="R547" s="135"/>
      <c r="T547" s="165" t="s">
        <v>5</v>
      </c>
      <c r="U547" s="44" t="s">
        <v>40</v>
      </c>
      <c r="V547" s="36"/>
      <c r="W547" s="166">
        <f t="shared" si="186"/>
        <v>0</v>
      </c>
      <c r="X547" s="166">
        <v>0</v>
      </c>
      <c r="Y547" s="166">
        <f t="shared" si="187"/>
        <v>0</v>
      </c>
      <c r="Z547" s="166">
        <v>0</v>
      </c>
      <c r="AA547" s="167">
        <f t="shared" si="188"/>
        <v>0</v>
      </c>
      <c r="AR547" s="20" t="s">
        <v>191</v>
      </c>
      <c r="AT547" s="20" t="s">
        <v>235</v>
      </c>
      <c r="AU547" s="20" t="s">
        <v>80</v>
      </c>
      <c r="AY547" s="20" t="s">
        <v>165</v>
      </c>
      <c r="BE547" s="106">
        <f t="shared" si="189"/>
        <v>0</v>
      </c>
      <c r="BF547" s="106">
        <f t="shared" si="190"/>
        <v>0</v>
      </c>
      <c r="BG547" s="106">
        <f t="shared" si="191"/>
        <v>0</v>
      </c>
      <c r="BH547" s="106">
        <f t="shared" si="192"/>
        <v>0</v>
      </c>
      <c r="BI547" s="106">
        <f t="shared" si="193"/>
        <v>0</v>
      </c>
      <c r="BJ547" s="20" t="s">
        <v>80</v>
      </c>
      <c r="BK547" s="106">
        <f t="shared" si="194"/>
        <v>0</v>
      </c>
      <c r="BL547" s="20" t="s">
        <v>171</v>
      </c>
      <c r="BM547" s="20" t="s">
        <v>1571</v>
      </c>
    </row>
    <row r="548" spans="2:65" s="1" customFormat="1" ht="16.5" customHeight="1">
      <c r="B548" s="132"/>
      <c r="C548" s="184" t="s">
        <v>1572</v>
      </c>
      <c r="D548" s="184" t="s">
        <v>235</v>
      </c>
      <c r="E548" s="185" t="s">
        <v>1573</v>
      </c>
      <c r="F548" s="271" t="s">
        <v>1574</v>
      </c>
      <c r="G548" s="271"/>
      <c r="H548" s="271"/>
      <c r="I548" s="271"/>
      <c r="J548" s="186" t="s">
        <v>304</v>
      </c>
      <c r="K548" s="187">
        <v>5</v>
      </c>
      <c r="L548" s="272">
        <v>0</v>
      </c>
      <c r="M548" s="272"/>
      <c r="N548" s="273">
        <f t="shared" si="185"/>
        <v>0</v>
      </c>
      <c r="O548" s="264"/>
      <c r="P548" s="264"/>
      <c r="Q548" s="264"/>
      <c r="R548" s="135"/>
      <c r="T548" s="165" t="s">
        <v>5</v>
      </c>
      <c r="U548" s="44" t="s">
        <v>40</v>
      </c>
      <c r="V548" s="36"/>
      <c r="W548" s="166">
        <f t="shared" si="186"/>
        <v>0</v>
      </c>
      <c r="X548" s="166">
        <v>0</v>
      </c>
      <c r="Y548" s="166">
        <f t="shared" si="187"/>
        <v>0</v>
      </c>
      <c r="Z548" s="166">
        <v>0</v>
      </c>
      <c r="AA548" s="167">
        <f t="shared" si="188"/>
        <v>0</v>
      </c>
      <c r="AR548" s="20" t="s">
        <v>191</v>
      </c>
      <c r="AT548" s="20" t="s">
        <v>235</v>
      </c>
      <c r="AU548" s="20" t="s">
        <v>80</v>
      </c>
      <c r="AY548" s="20" t="s">
        <v>165</v>
      </c>
      <c r="BE548" s="106">
        <f t="shared" si="189"/>
        <v>0</v>
      </c>
      <c r="BF548" s="106">
        <f t="shared" si="190"/>
        <v>0</v>
      </c>
      <c r="BG548" s="106">
        <f t="shared" si="191"/>
        <v>0</v>
      </c>
      <c r="BH548" s="106">
        <f t="shared" si="192"/>
        <v>0</v>
      </c>
      <c r="BI548" s="106">
        <f t="shared" si="193"/>
        <v>0</v>
      </c>
      <c r="BJ548" s="20" t="s">
        <v>80</v>
      </c>
      <c r="BK548" s="106">
        <f t="shared" si="194"/>
        <v>0</v>
      </c>
      <c r="BL548" s="20" t="s">
        <v>171</v>
      </c>
      <c r="BM548" s="20" t="s">
        <v>1575</v>
      </c>
    </row>
    <row r="549" spans="2:65" s="1" customFormat="1" ht="16.5" customHeight="1">
      <c r="B549" s="132"/>
      <c r="C549" s="184" t="s">
        <v>1576</v>
      </c>
      <c r="D549" s="184" t="s">
        <v>235</v>
      </c>
      <c r="E549" s="185" t="s">
        <v>1577</v>
      </c>
      <c r="F549" s="271" t="s">
        <v>1578</v>
      </c>
      <c r="G549" s="271"/>
      <c r="H549" s="271"/>
      <c r="I549" s="271"/>
      <c r="J549" s="186" t="s">
        <v>304</v>
      </c>
      <c r="K549" s="187">
        <v>10</v>
      </c>
      <c r="L549" s="272">
        <v>0</v>
      </c>
      <c r="M549" s="272"/>
      <c r="N549" s="273">
        <f t="shared" si="185"/>
        <v>0</v>
      </c>
      <c r="O549" s="264"/>
      <c r="P549" s="264"/>
      <c r="Q549" s="264"/>
      <c r="R549" s="135"/>
      <c r="T549" s="165" t="s">
        <v>5</v>
      </c>
      <c r="U549" s="44" t="s">
        <v>40</v>
      </c>
      <c r="V549" s="36"/>
      <c r="W549" s="166">
        <f t="shared" si="186"/>
        <v>0</v>
      </c>
      <c r="X549" s="166">
        <v>0</v>
      </c>
      <c r="Y549" s="166">
        <f t="shared" si="187"/>
        <v>0</v>
      </c>
      <c r="Z549" s="166">
        <v>0</v>
      </c>
      <c r="AA549" s="167">
        <f t="shared" si="188"/>
        <v>0</v>
      </c>
      <c r="AR549" s="20" t="s">
        <v>191</v>
      </c>
      <c r="AT549" s="20" t="s">
        <v>235</v>
      </c>
      <c r="AU549" s="20" t="s">
        <v>80</v>
      </c>
      <c r="AY549" s="20" t="s">
        <v>165</v>
      </c>
      <c r="BE549" s="106">
        <f t="shared" si="189"/>
        <v>0</v>
      </c>
      <c r="BF549" s="106">
        <f t="shared" si="190"/>
        <v>0</v>
      </c>
      <c r="BG549" s="106">
        <f t="shared" si="191"/>
        <v>0</v>
      </c>
      <c r="BH549" s="106">
        <f t="shared" si="192"/>
        <v>0</v>
      </c>
      <c r="BI549" s="106">
        <f t="shared" si="193"/>
        <v>0</v>
      </c>
      <c r="BJ549" s="20" t="s">
        <v>80</v>
      </c>
      <c r="BK549" s="106">
        <f t="shared" si="194"/>
        <v>0</v>
      </c>
      <c r="BL549" s="20" t="s">
        <v>171</v>
      </c>
      <c r="BM549" s="20" t="s">
        <v>1579</v>
      </c>
    </row>
    <row r="550" spans="2:65" s="1" customFormat="1" ht="16.5" customHeight="1">
      <c r="B550" s="132"/>
      <c r="C550" s="184" t="s">
        <v>1580</v>
      </c>
      <c r="D550" s="184" t="s">
        <v>235</v>
      </c>
      <c r="E550" s="185" t="s">
        <v>1581</v>
      </c>
      <c r="F550" s="271" t="s">
        <v>1582</v>
      </c>
      <c r="G550" s="271"/>
      <c r="H550" s="271"/>
      <c r="I550" s="271"/>
      <c r="J550" s="186" t="s">
        <v>304</v>
      </c>
      <c r="K550" s="187">
        <v>5</v>
      </c>
      <c r="L550" s="272">
        <v>0</v>
      </c>
      <c r="M550" s="272"/>
      <c r="N550" s="273">
        <f t="shared" si="185"/>
        <v>0</v>
      </c>
      <c r="O550" s="264"/>
      <c r="P550" s="264"/>
      <c r="Q550" s="264"/>
      <c r="R550" s="135"/>
      <c r="T550" s="165" t="s">
        <v>5</v>
      </c>
      <c r="U550" s="44" t="s">
        <v>40</v>
      </c>
      <c r="V550" s="36"/>
      <c r="W550" s="166">
        <f t="shared" si="186"/>
        <v>0</v>
      </c>
      <c r="X550" s="166">
        <v>0</v>
      </c>
      <c r="Y550" s="166">
        <f t="shared" si="187"/>
        <v>0</v>
      </c>
      <c r="Z550" s="166">
        <v>0</v>
      </c>
      <c r="AA550" s="167">
        <f t="shared" si="188"/>
        <v>0</v>
      </c>
      <c r="AR550" s="20" t="s">
        <v>191</v>
      </c>
      <c r="AT550" s="20" t="s">
        <v>235</v>
      </c>
      <c r="AU550" s="20" t="s">
        <v>80</v>
      </c>
      <c r="AY550" s="20" t="s">
        <v>165</v>
      </c>
      <c r="BE550" s="106">
        <f t="shared" si="189"/>
        <v>0</v>
      </c>
      <c r="BF550" s="106">
        <f t="shared" si="190"/>
        <v>0</v>
      </c>
      <c r="BG550" s="106">
        <f t="shared" si="191"/>
        <v>0</v>
      </c>
      <c r="BH550" s="106">
        <f t="shared" si="192"/>
        <v>0</v>
      </c>
      <c r="BI550" s="106">
        <f t="shared" si="193"/>
        <v>0</v>
      </c>
      <c r="BJ550" s="20" t="s">
        <v>80</v>
      </c>
      <c r="BK550" s="106">
        <f t="shared" si="194"/>
        <v>0</v>
      </c>
      <c r="BL550" s="20" t="s">
        <v>171</v>
      </c>
      <c r="BM550" s="20" t="s">
        <v>1583</v>
      </c>
    </row>
    <row r="551" spans="2:65" s="1" customFormat="1" ht="16.5" customHeight="1">
      <c r="B551" s="132"/>
      <c r="C551" s="184" t="s">
        <v>1584</v>
      </c>
      <c r="D551" s="184" t="s">
        <v>235</v>
      </c>
      <c r="E551" s="185" t="s">
        <v>1585</v>
      </c>
      <c r="F551" s="271" t="s">
        <v>1586</v>
      </c>
      <c r="G551" s="271"/>
      <c r="H551" s="271"/>
      <c r="I551" s="271"/>
      <c r="J551" s="186" t="s">
        <v>304</v>
      </c>
      <c r="K551" s="187">
        <v>6</v>
      </c>
      <c r="L551" s="272">
        <v>0</v>
      </c>
      <c r="M551" s="272"/>
      <c r="N551" s="273">
        <f t="shared" si="185"/>
        <v>0</v>
      </c>
      <c r="O551" s="264"/>
      <c r="P551" s="264"/>
      <c r="Q551" s="264"/>
      <c r="R551" s="135"/>
      <c r="T551" s="165" t="s">
        <v>5</v>
      </c>
      <c r="U551" s="44" t="s">
        <v>40</v>
      </c>
      <c r="V551" s="36"/>
      <c r="W551" s="166">
        <f t="shared" si="186"/>
        <v>0</v>
      </c>
      <c r="X551" s="166">
        <v>0</v>
      </c>
      <c r="Y551" s="166">
        <f t="shared" si="187"/>
        <v>0</v>
      </c>
      <c r="Z551" s="166">
        <v>0</v>
      </c>
      <c r="AA551" s="167">
        <f t="shared" si="188"/>
        <v>0</v>
      </c>
      <c r="AR551" s="20" t="s">
        <v>191</v>
      </c>
      <c r="AT551" s="20" t="s">
        <v>235</v>
      </c>
      <c r="AU551" s="20" t="s">
        <v>80</v>
      </c>
      <c r="AY551" s="20" t="s">
        <v>165</v>
      </c>
      <c r="BE551" s="106">
        <f t="shared" si="189"/>
        <v>0</v>
      </c>
      <c r="BF551" s="106">
        <f t="shared" si="190"/>
        <v>0</v>
      </c>
      <c r="BG551" s="106">
        <f t="shared" si="191"/>
        <v>0</v>
      </c>
      <c r="BH551" s="106">
        <f t="shared" si="192"/>
        <v>0</v>
      </c>
      <c r="BI551" s="106">
        <f t="shared" si="193"/>
        <v>0</v>
      </c>
      <c r="BJ551" s="20" t="s">
        <v>80</v>
      </c>
      <c r="BK551" s="106">
        <f t="shared" si="194"/>
        <v>0</v>
      </c>
      <c r="BL551" s="20" t="s">
        <v>171</v>
      </c>
      <c r="BM551" s="20" t="s">
        <v>1587</v>
      </c>
    </row>
    <row r="552" spans="2:65" s="1" customFormat="1" ht="16.5" customHeight="1">
      <c r="B552" s="132"/>
      <c r="C552" s="184" t="s">
        <v>1588</v>
      </c>
      <c r="D552" s="184" t="s">
        <v>235</v>
      </c>
      <c r="E552" s="185" t="s">
        <v>1589</v>
      </c>
      <c r="F552" s="271" t="s">
        <v>1590</v>
      </c>
      <c r="G552" s="271"/>
      <c r="H552" s="271"/>
      <c r="I552" s="271"/>
      <c r="J552" s="186" t="s">
        <v>304</v>
      </c>
      <c r="K552" s="187">
        <v>10</v>
      </c>
      <c r="L552" s="272">
        <v>0</v>
      </c>
      <c r="M552" s="272"/>
      <c r="N552" s="273">
        <f t="shared" si="185"/>
        <v>0</v>
      </c>
      <c r="O552" s="264"/>
      <c r="P552" s="264"/>
      <c r="Q552" s="264"/>
      <c r="R552" s="135"/>
      <c r="T552" s="165" t="s">
        <v>5</v>
      </c>
      <c r="U552" s="44" t="s">
        <v>40</v>
      </c>
      <c r="V552" s="36"/>
      <c r="W552" s="166">
        <f t="shared" si="186"/>
        <v>0</v>
      </c>
      <c r="X552" s="166">
        <v>0</v>
      </c>
      <c r="Y552" s="166">
        <f t="shared" si="187"/>
        <v>0</v>
      </c>
      <c r="Z552" s="166">
        <v>0</v>
      </c>
      <c r="AA552" s="167">
        <f t="shared" si="188"/>
        <v>0</v>
      </c>
      <c r="AR552" s="20" t="s">
        <v>191</v>
      </c>
      <c r="AT552" s="20" t="s">
        <v>235</v>
      </c>
      <c r="AU552" s="20" t="s">
        <v>80</v>
      </c>
      <c r="AY552" s="20" t="s">
        <v>165</v>
      </c>
      <c r="BE552" s="106">
        <f t="shared" si="189"/>
        <v>0</v>
      </c>
      <c r="BF552" s="106">
        <f t="shared" si="190"/>
        <v>0</v>
      </c>
      <c r="BG552" s="106">
        <f t="shared" si="191"/>
        <v>0</v>
      </c>
      <c r="BH552" s="106">
        <f t="shared" si="192"/>
        <v>0</v>
      </c>
      <c r="BI552" s="106">
        <f t="shared" si="193"/>
        <v>0</v>
      </c>
      <c r="BJ552" s="20" t="s">
        <v>80</v>
      </c>
      <c r="BK552" s="106">
        <f t="shared" si="194"/>
        <v>0</v>
      </c>
      <c r="BL552" s="20" t="s">
        <v>171</v>
      </c>
      <c r="BM552" s="20" t="s">
        <v>1591</v>
      </c>
    </row>
    <row r="553" spans="2:65" s="1" customFormat="1" ht="16.5" customHeight="1">
      <c r="B553" s="132"/>
      <c r="C553" s="184" t="s">
        <v>1592</v>
      </c>
      <c r="D553" s="184" t="s">
        <v>235</v>
      </c>
      <c r="E553" s="185" t="s">
        <v>1593</v>
      </c>
      <c r="F553" s="271" t="s">
        <v>1594</v>
      </c>
      <c r="G553" s="271"/>
      <c r="H553" s="271"/>
      <c r="I553" s="271"/>
      <c r="J553" s="186" t="s">
        <v>304</v>
      </c>
      <c r="K553" s="187">
        <v>5</v>
      </c>
      <c r="L553" s="272">
        <v>0</v>
      </c>
      <c r="M553" s="272"/>
      <c r="N553" s="273">
        <f t="shared" si="185"/>
        <v>0</v>
      </c>
      <c r="O553" s="264"/>
      <c r="P553" s="264"/>
      <c r="Q553" s="264"/>
      <c r="R553" s="135"/>
      <c r="T553" s="165" t="s">
        <v>5</v>
      </c>
      <c r="U553" s="44" t="s">
        <v>40</v>
      </c>
      <c r="V553" s="36"/>
      <c r="W553" s="166">
        <f t="shared" si="186"/>
        <v>0</v>
      </c>
      <c r="X553" s="166">
        <v>0</v>
      </c>
      <c r="Y553" s="166">
        <f t="shared" si="187"/>
        <v>0</v>
      </c>
      <c r="Z553" s="166">
        <v>0</v>
      </c>
      <c r="AA553" s="167">
        <f t="shared" si="188"/>
        <v>0</v>
      </c>
      <c r="AR553" s="20" t="s">
        <v>191</v>
      </c>
      <c r="AT553" s="20" t="s">
        <v>235</v>
      </c>
      <c r="AU553" s="20" t="s">
        <v>80</v>
      </c>
      <c r="AY553" s="20" t="s">
        <v>165</v>
      </c>
      <c r="BE553" s="106">
        <f t="shared" si="189"/>
        <v>0</v>
      </c>
      <c r="BF553" s="106">
        <f t="shared" si="190"/>
        <v>0</v>
      </c>
      <c r="BG553" s="106">
        <f t="shared" si="191"/>
        <v>0</v>
      </c>
      <c r="BH553" s="106">
        <f t="shared" si="192"/>
        <v>0</v>
      </c>
      <c r="BI553" s="106">
        <f t="shared" si="193"/>
        <v>0</v>
      </c>
      <c r="BJ553" s="20" t="s">
        <v>80</v>
      </c>
      <c r="BK553" s="106">
        <f t="shared" si="194"/>
        <v>0</v>
      </c>
      <c r="BL553" s="20" t="s">
        <v>171</v>
      </c>
      <c r="BM553" s="20" t="s">
        <v>1595</v>
      </c>
    </row>
    <row r="554" spans="2:65" s="1" customFormat="1" ht="16.5" customHeight="1">
      <c r="B554" s="132"/>
      <c r="C554" s="184" t="s">
        <v>1596</v>
      </c>
      <c r="D554" s="184" t="s">
        <v>235</v>
      </c>
      <c r="E554" s="185" t="s">
        <v>1597</v>
      </c>
      <c r="F554" s="271" t="s">
        <v>1598</v>
      </c>
      <c r="G554" s="271"/>
      <c r="H554" s="271"/>
      <c r="I554" s="271"/>
      <c r="J554" s="186" t="s">
        <v>304</v>
      </c>
      <c r="K554" s="187">
        <v>5</v>
      </c>
      <c r="L554" s="272">
        <v>0</v>
      </c>
      <c r="M554" s="272"/>
      <c r="N554" s="273">
        <f t="shared" si="185"/>
        <v>0</v>
      </c>
      <c r="O554" s="264"/>
      <c r="P554" s="264"/>
      <c r="Q554" s="264"/>
      <c r="R554" s="135"/>
      <c r="T554" s="165" t="s">
        <v>5</v>
      </c>
      <c r="U554" s="44" t="s">
        <v>40</v>
      </c>
      <c r="V554" s="36"/>
      <c r="W554" s="166">
        <f t="shared" si="186"/>
        <v>0</v>
      </c>
      <c r="X554" s="166">
        <v>0</v>
      </c>
      <c r="Y554" s="166">
        <f t="shared" si="187"/>
        <v>0</v>
      </c>
      <c r="Z554" s="166">
        <v>0</v>
      </c>
      <c r="AA554" s="167">
        <f t="shared" si="188"/>
        <v>0</v>
      </c>
      <c r="AR554" s="20" t="s">
        <v>191</v>
      </c>
      <c r="AT554" s="20" t="s">
        <v>235</v>
      </c>
      <c r="AU554" s="20" t="s">
        <v>80</v>
      </c>
      <c r="AY554" s="20" t="s">
        <v>165</v>
      </c>
      <c r="BE554" s="106">
        <f t="shared" si="189"/>
        <v>0</v>
      </c>
      <c r="BF554" s="106">
        <f t="shared" si="190"/>
        <v>0</v>
      </c>
      <c r="BG554" s="106">
        <f t="shared" si="191"/>
        <v>0</v>
      </c>
      <c r="BH554" s="106">
        <f t="shared" si="192"/>
        <v>0</v>
      </c>
      <c r="BI554" s="106">
        <f t="shared" si="193"/>
        <v>0</v>
      </c>
      <c r="BJ554" s="20" t="s">
        <v>80</v>
      </c>
      <c r="BK554" s="106">
        <f t="shared" si="194"/>
        <v>0</v>
      </c>
      <c r="BL554" s="20" t="s">
        <v>171</v>
      </c>
      <c r="BM554" s="20" t="s">
        <v>1599</v>
      </c>
    </row>
    <row r="555" spans="2:65" s="1" customFormat="1" ht="16.5" customHeight="1">
      <c r="B555" s="132"/>
      <c r="C555" s="184" t="s">
        <v>1600</v>
      </c>
      <c r="D555" s="184" t="s">
        <v>235</v>
      </c>
      <c r="E555" s="185" t="s">
        <v>1601</v>
      </c>
      <c r="F555" s="271" t="s">
        <v>1602</v>
      </c>
      <c r="G555" s="271"/>
      <c r="H555" s="271"/>
      <c r="I555" s="271"/>
      <c r="J555" s="186" t="s">
        <v>304</v>
      </c>
      <c r="K555" s="187">
        <v>10</v>
      </c>
      <c r="L555" s="272">
        <v>0</v>
      </c>
      <c r="M555" s="272"/>
      <c r="N555" s="273">
        <f t="shared" si="185"/>
        <v>0</v>
      </c>
      <c r="O555" s="264"/>
      <c r="P555" s="264"/>
      <c r="Q555" s="264"/>
      <c r="R555" s="135"/>
      <c r="T555" s="165" t="s">
        <v>5</v>
      </c>
      <c r="U555" s="44" t="s">
        <v>40</v>
      </c>
      <c r="V555" s="36"/>
      <c r="W555" s="166">
        <f t="shared" si="186"/>
        <v>0</v>
      </c>
      <c r="X555" s="166">
        <v>0</v>
      </c>
      <c r="Y555" s="166">
        <f t="shared" si="187"/>
        <v>0</v>
      </c>
      <c r="Z555" s="166">
        <v>0</v>
      </c>
      <c r="AA555" s="167">
        <f t="shared" si="188"/>
        <v>0</v>
      </c>
      <c r="AR555" s="20" t="s">
        <v>191</v>
      </c>
      <c r="AT555" s="20" t="s">
        <v>235</v>
      </c>
      <c r="AU555" s="20" t="s">
        <v>80</v>
      </c>
      <c r="AY555" s="20" t="s">
        <v>165</v>
      </c>
      <c r="BE555" s="106">
        <f t="shared" si="189"/>
        <v>0</v>
      </c>
      <c r="BF555" s="106">
        <f t="shared" si="190"/>
        <v>0</v>
      </c>
      <c r="BG555" s="106">
        <f t="shared" si="191"/>
        <v>0</v>
      </c>
      <c r="BH555" s="106">
        <f t="shared" si="192"/>
        <v>0</v>
      </c>
      <c r="BI555" s="106">
        <f t="shared" si="193"/>
        <v>0</v>
      </c>
      <c r="BJ555" s="20" t="s">
        <v>80</v>
      </c>
      <c r="BK555" s="106">
        <f t="shared" si="194"/>
        <v>0</v>
      </c>
      <c r="BL555" s="20" t="s">
        <v>171</v>
      </c>
      <c r="BM555" s="20" t="s">
        <v>1603</v>
      </c>
    </row>
    <row r="556" spans="2:65" s="1" customFormat="1" ht="16.5" customHeight="1">
      <c r="B556" s="132"/>
      <c r="C556" s="184" t="s">
        <v>1604</v>
      </c>
      <c r="D556" s="184" t="s">
        <v>235</v>
      </c>
      <c r="E556" s="185" t="s">
        <v>1605</v>
      </c>
      <c r="F556" s="271" t="s">
        <v>1606</v>
      </c>
      <c r="G556" s="271"/>
      <c r="H556" s="271"/>
      <c r="I556" s="271"/>
      <c r="J556" s="186" t="s">
        <v>304</v>
      </c>
      <c r="K556" s="187">
        <v>26</v>
      </c>
      <c r="L556" s="272">
        <v>0</v>
      </c>
      <c r="M556" s="272"/>
      <c r="N556" s="273">
        <f t="shared" si="185"/>
        <v>0</v>
      </c>
      <c r="O556" s="264"/>
      <c r="P556" s="264"/>
      <c r="Q556" s="264"/>
      <c r="R556" s="135"/>
      <c r="T556" s="165" t="s">
        <v>5</v>
      </c>
      <c r="U556" s="44" t="s">
        <v>40</v>
      </c>
      <c r="V556" s="36"/>
      <c r="W556" s="166">
        <f t="shared" si="186"/>
        <v>0</v>
      </c>
      <c r="X556" s="166">
        <v>0</v>
      </c>
      <c r="Y556" s="166">
        <f t="shared" si="187"/>
        <v>0</v>
      </c>
      <c r="Z556" s="166">
        <v>0</v>
      </c>
      <c r="AA556" s="167">
        <f t="shared" si="188"/>
        <v>0</v>
      </c>
      <c r="AR556" s="20" t="s">
        <v>191</v>
      </c>
      <c r="AT556" s="20" t="s">
        <v>235</v>
      </c>
      <c r="AU556" s="20" t="s">
        <v>80</v>
      </c>
      <c r="AY556" s="20" t="s">
        <v>165</v>
      </c>
      <c r="BE556" s="106">
        <f t="shared" si="189"/>
        <v>0</v>
      </c>
      <c r="BF556" s="106">
        <f t="shared" si="190"/>
        <v>0</v>
      </c>
      <c r="BG556" s="106">
        <f t="shared" si="191"/>
        <v>0</v>
      </c>
      <c r="BH556" s="106">
        <f t="shared" si="192"/>
        <v>0</v>
      </c>
      <c r="BI556" s="106">
        <f t="shared" si="193"/>
        <v>0</v>
      </c>
      <c r="BJ556" s="20" t="s">
        <v>80</v>
      </c>
      <c r="BK556" s="106">
        <f t="shared" si="194"/>
        <v>0</v>
      </c>
      <c r="BL556" s="20" t="s">
        <v>171</v>
      </c>
      <c r="BM556" s="20" t="s">
        <v>1607</v>
      </c>
    </row>
    <row r="557" spans="2:65" s="1" customFormat="1" ht="16.5" customHeight="1">
      <c r="B557" s="132"/>
      <c r="C557" s="184" t="s">
        <v>1608</v>
      </c>
      <c r="D557" s="184" t="s">
        <v>235</v>
      </c>
      <c r="E557" s="185" t="s">
        <v>1609</v>
      </c>
      <c r="F557" s="271" t="s">
        <v>1610</v>
      </c>
      <c r="G557" s="271"/>
      <c r="H557" s="271"/>
      <c r="I557" s="271"/>
      <c r="J557" s="186" t="s">
        <v>304</v>
      </c>
      <c r="K557" s="187">
        <v>52</v>
      </c>
      <c r="L557" s="272">
        <v>0</v>
      </c>
      <c r="M557" s="272"/>
      <c r="N557" s="273">
        <f t="shared" si="185"/>
        <v>0</v>
      </c>
      <c r="O557" s="264"/>
      <c r="P557" s="264"/>
      <c r="Q557" s="264"/>
      <c r="R557" s="135"/>
      <c r="T557" s="165" t="s">
        <v>5</v>
      </c>
      <c r="U557" s="44" t="s">
        <v>40</v>
      </c>
      <c r="V557" s="36"/>
      <c r="W557" s="166">
        <f t="shared" si="186"/>
        <v>0</v>
      </c>
      <c r="X557" s="166">
        <v>0</v>
      </c>
      <c r="Y557" s="166">
        <f t="shared" si="187"/>
        <v>0</v>
      </c>
      <c r="Z557" s="166">
        <v>0</v>
      </c>
      <c r="AA557" s="167">
        <f t="shared" si="188"/>
        <v>0</v>
      </c>
      <c r="AR557" s="20" t="s">
        <v>191</v>
      </c>
      <c r="AT557" s="20" t="s">
        <v>235</v>
      </c>
      <c r="AU557" s="20" t="s">
        <v>80</v>
      </c>
      <c r="AY557" s="20" t="s">
        <v>165</v>
      </c>
      <c r="BE557" s="106">
        <f t="shared" si="189"/>
        <v>0</v>
      </c>
      <c r="BF557" s="106">
        <f t="shared" si="190"/>
        <v>0</v>
      </c>
      <c r="BG557" s="106">
        <f t="shared" si="191"/>
        <v>0</v>
      </c>
      <c r="BH557" s="106">
        <f t="shared" si="192"/>
        <v>0</v>
      </c>
      <c r="BI557" s="106">
        <f t="shared" si="193"/>
        <v>0</v>
      </c>
      <c r="BJ557" s="20" t="s">
        <v>80</v>
      </c>
      <c r="BK557" s="106">
        <f t="shared" si="194"/>
        <v>0</v>
      </c>
      <c r="BL557" s="20" t="s">
        <v>171</v>
      </c>
      <c r="BM557" s="20" t="s">
        <v>1611</v>
      </c>
    </row>
    <row r="558" spans="2:65" s="1" customFormat="1" ht="16.5" customHeight="1">
      <c r="B558" s="132"/>
      <c r="C558" s="184" t="s">
        <v>1612</v>
      </c>
      <c r="D558" s="184" t="s">
        <v>235</v>
      </c>
      <c r="E558" s="185" t="s">
        <v>1613</v>
      </c>
      <c r="F558" s="271" t="s">
        <v>1614</v>
      </c>
      <c r="G558" s="271"/>
      <c r="H558" s="271"/>
      <c r="I558" s="271"/>
      <c r="J558" s="186" t="s">
        <v>1558</v>
      </c>
      <c r="K558" s="187">
        <v>1</v>
      </c>
      <c r="L558" s="272">
        <v>0</v>
      </c>
      <c r="M558" s="272"/>
      <c r="N558" s="273">
        <f t="shared" si="185"/>
        <v>0</v>
      </c>
      <c r="O558" s="264"/>
      <c r="P558" s="264"/>
      <c r="Q558" s="264"/>
      <c r="R558" s="135"/>
      <c r="T558" s="165" t="s">
        <v>5</v>
      </c>
      <c r="U558" s="44" t="s">
        <v>40</v>
      </c>
      <c r="V558" s="36"/>
      <c r="W558" s="166">
        <f t="shared" si="186"/>
        <v>0</v>
      </c>
      <c r="X558" s="166">
        <v>0</v>
      </c>
      <c r="Y558" s="166">
        <f t="shared" si="187"/>
        <v>0</v>
      </c>
      <c r="Z558" s="166">
        <v>0</v>
      </c>
      <c r="AA558" s="167">
        <f t="shared" si="188"/>
        <v>0</v>
      </c>
      <c r="AR558" s="20" t="s">
        <v>191</v>
      </c>
      <c r="AT558" s="20" t="s">
        <v>235</v>
      </c>
      <c r="AU558" s="20" t="s">
        <v>80</v>
      </c>
      <c r="AY558" s="20" t="s">
        <v>165</v>
      </c>
      <c r="BE558" s="106">
        <f t="shared" si="189"/>
        <v>0</v>
      </c>
      <c r="BF558" s="106">
        <f t="shared" si="190"/>
        <v>0</v>
      </c>
      <c r="BG558" s="106">
        <f t="shared" si="191"/>
        <v>0</v>
      </c>
      <c r="BH558" s="106">
        <f t="shared" si="192"/>
        <v>0</v>
      </c>
      <c r="BI558" s="106">
        <f t="shared" si="193"/>
        <v>0</v>
      </c>
      <c r="BJ558" s="20" t="s">
        <v>80</v>
      </c>
      <c r="BK558" s="106">
        <f t="shared" si="194"/>
        <v>0</v>
      </c>
      <c r="BL558" s="20" t="s">
        <v>171</v>
      </c>
      <c r="BM558" s="20" t="s">
        <v>1615</v>
      </c>
    </row>
    <row r="559" spans="2:65" s="1" customFormat="1" ht="25.5" customHeight="1">
      <c r="B559" s="132"/>
      <c r="C559" s="161" t="s">
        <v>1616</v>
      </c>
      <c r="D559" s="161" t="s">
        <v>167</v>
      </c>
      <c r="E559" s="162" t="s">
        <v>1617</v>
      </c>
      <c r="F559" s="262" t="s">
        <v>1618</v>
      </c>
      <c r="G559" s="262"/>
      <c r="H559" s="262"/>
      <c r="I559" s="262"/>
      <c r="J559" s="163" t="s">
        <v>1390</v>
      </c>
      <c r="K559" s="164">
        <v>12</v>
      </c>
      <c r="L559" s="263">
        <v>0</v>
      </c>
      <c r="M559" s="263"/>
      <c r="N559" s="264">
        <f t="shared" si="185"/>
        <v>0</v>
      </c>
      <c r="O559" s="264"/>
      <c r="P559" s="264"/>
      <c r="Q559" s="264"/>
      <c r="R559" s="135"/>
      <c r="T559" s="165" t="s">
        <v>5</v>
      </c>
      <c r="U559" s="44" t="s">
        <v>40</v>
      </c>
      <c r="V559" s="36"/>
      <c r="W559" s="166">
        <f t="shared" si="186"/>
        <v>0</v>
      </c>
      <c r="X559" s="166">
        <v>0</v>
      </c>
      <c r="Y559" s="166">
        <f t="shared" si="187"/>
        <v>0</v>
      </c>
      <c r="Z559" s="166">
        <v>0</v>
      </c>
      <c r="AA559" s="167">
        <f t="shared" si="188"/>
        <v>0</v>
      </c>
      <c r="AR559" s="20" t="s">
        <v>171</v>
      </c>
      <c r="AT559" s="20" t="s">
        <v>167</v>
      </c>
      <c r="AU559" s="20" t="s">
        <v>80</v>
      </c>
      <c r="AY559" s="20" t="s">
        <v>165</v>
      </c>
      <c r="BE559" s="106">
        <f t="shared" si="189"/>
        <v>0</v>
      </c>
      <c r="BF559" s="106">
        <f t="shared" si="190"/>
        <v>0</v>
      </c>
      <c r="BG559" s="106">
        <f t="shared" si="191"/>
        <v>0</v>
      </c>
      <c r="BH559" s="106">
        <f t="shared" si="192"/>
        <v>0</v>
      </c>
      <c r="BI559" s="106">
        <f t="shared" si="193"/>
        <v>0</v>
      </c>
      <c r="BJ559" s="20" t="s">
        <v>80</v>
      </c>
      <c r="BK559" s="106">
        <f t="shared" si="194"/>
        <v>0</v>
      </c>
      <c r="BL559" s="20" t="s">
        <v>171</v>
      </c>
      <c r="BM559" s="20" t="s">
        <v>1619</v>
      </c>
    </row>
    <row r="560" spans="2:65" s="9" customFormat="1" ht="29.85" customHeight="1">
      <c r="B560" s="150"/>
      <c r="C560" s="151"/>
      <c r="D560" s="160" t="s">
        <v>134</v>
      </c>
      <c r="E560" s="160"/>
      <c r="F560" s="160"/>
      <c r="G560" s="160"/>
      <c r="H560" s="160"/>
      <c r="I560" s="160"/>
      <c r="J560" s="160"/>
      <c r="K560" s="160"/>
      <c r="L560" s="160"/>
      <c r="M560" s="160"/>
      <c r="N560" s="276">
        <f>BK560</f>
        <v>0</v>
      </c>
      <c r="O560" s="277"/>
      <c r="P560" s="277"/>
      <c r="Q560" s="277"/>
      <c r="R560" s="153"/>
      <c r="T560" s="154"/>
      <c r="U560" s="151"/>
      <c r="V560" s="151"/>
      <c r="W560" s="155">
        <f>SUM(W561:W645)</f>
        <v>0</v>
      </c>
      <c r="X560" s="151"/>
      <c r="Y560" s="155">
        <f>SUM(Y561:Y645)</f>
        <v>0</v>
      </c>
      <c r="Z560" s="151"/>
      <c r="AA560" s="156">
        <f>SUM(AA561:AA645)</f>
        <v>0</v>
      </c>
      <c r="AR560" s="157" t="s">
        <v>80</v>
      </c>
      <c r="AT560" s="158" t="s">
        <v>72</v>
      </c>
      <c r="AU560" s="158" t="s">
        <v>78</v>
      </c>
      <c r="AY560" s="157" t="s">
        <v>165</v>
      </c>
      <c r="BK560" s="159">
        <f>SUM(BK561:BK645)</f>
        <v>0</v>
      </c>
    </row>
    <row r="561" spans="2:65" s="1" customFormat="1" ht="16.5" customHeight="1">
      <c r="B561" s="132"/>
      <c r="C561" s="161" t="s">
        <v>1620</v>
      </c>
      <c r="D561" s="161" t="s">
        <v>167</v>
      </c>
      <c r="E561" s="162" t="s">
        <v>1621</v>
      </c>
      <c r="F561" s="262" t="s">
        <v>1622</v>
      </c>
      <c r="G561" s="262"/>
      <c r="H561" s="262"/>
      <c r="I561" s="262"/>
      <c r="J561" s="163" t="s">
        <v>487</v>
      </c>
      <c r="K561" s="164">
        <v>20</v>
      </c>
      <c r="L561" s="263">
        <v>0</v>
      </c>
      <c r="M561" s="263"/>
      <c r="N561" s="264">
        <f t="shared" ref="N561:N592" si="195">ROUND(L561*K561,2)</f>
        <v>0</v>
      </c>
      <c r="O561" s="264"/>
      <c r="P561" s="264"/>
      <c r="Q561" s="264"/>
      <c r="R561" s="135"/>
      <c r="T561" s="165" t="s">
        <v>5</v>
      </c>
      <c r="U561" s="44" t="s">
        <v>40</v>
      </c>
      <c r="V561" s="36"/>
      <c r="W561" s="166">
        <f t="shared" ref="W561:W592" si="196">V561*K561</f>
        <v>0</v>
      </c>
      <c r="X561" s="166">
        <v>0</v>
      </c>
      <c r="Y561" s="166">
        <f t="shared" ref="Y561:Y592" si="197">X561*K561</f>
        <v>0</v>
      </c>
      <c r="Z561" s="166">
        <v>0</v>
      </c>
      <c r="AA561" s="167">
        <f t="shared" ref="AA561:AA592" si="198">Z561*K561</f>
        <v>0</v>
      </c>
      <c r="AR561" s="20" t="s">
        <v>171</v>
      </c>
      <c r="AT561" s="20" t="s">
        <v>167</v>
      </c>
      <c r="AU561" s="20" t="s">
        <v>80</v>
      </c>
      <c r="AY561" s="20" t="s">
        <v>165</v>
      </c>
      <c r="BE561" s="106">
        <f t="shared" ref="BE561:BE592" si="199">IF(U561="základná",N561,0)</f>
        <v>0</v>
      </c>
      <c r="BF561" s="106">
        <f t="shared" ref="BF561:BF592" si="200">IF(U561="znížená",N561,0)</f>
        <v>0</v>
      </c>
      <c r="BG561" s="106">
        <f t="shared" ref="BG561:BG592" si="201">IF(U561="zákl. prenesená",N561,0)</f>
        <v>0</v>
      </c>
      <c r="BH561" s="106">
        <f t="shared" ref="BH561:BH592" si="202">IF(U561="zníž. prenesená",N561,0)</f>
        <v>0</v>
      </c>
      <c r="BI561" s="106">
        <f t="shared" ref="BI561:BI592" si="203">IF(U561="nulová",N561,0)</f>
        <v>0</v>
      </c>
      <c r="BJ561" s="20" t="s">
        <v>80</v>
      </c>
      <c r="BK561" s="106">
        <f t="shared" ref="BK561:BK592" si="204">ROUND(L561*K561,2)</f>
        <v>0</v>
      </c>
      <c r="BL561" s="20" t="s">
        <v>171</v>
      </c>
      <c r="BM561" s="20" t="s">
        <v>1623</v>
      </c>
    </row>
    <row r="562" spans="2:65" s="1" customFormat="1" ht="25.5" customHeight="1">
      <c r="B562" s="132"/>
      <c r="C562" s="161" t="s">
        <v>1624</v>
      </c>
      <c r="D562" s="161" t="s">
        <v>167</v>
      </c>
      <c r="E562" s="162" t="s">
        <v>1625</v>
      </c>
      <c r="F562" s="262" t="s">
        <v>1626</v>
      </c>
      <c r="G562" s="262"/>
      <c r="H562" s="262"/>
      <c r="I562" s="262"/>
      <c r="J562" s="163" t="s">
        <v>304</v>
      </c>
      <c r="K562" s="164">
        <v>98</v>
      </c>
      <c r="L562" s="263">
        <v>0</v>
      </c>
      <c r="M562" s="263"/>
      <c r="N562" s="264">
        <f t="shared" si="195"/>
        <v>0</v>
      </c>
      <c r="O562" s="264"/>
      <c r="P562" s="264"/>
      <c r="Q562" s="264"/>
      <c r="R562" s="135"/>
      <c r="T562" s="165" t="s">
        <v>5</v>
      </c>
      <c r="U562" s="44" t="s">
        <v>40</v>
      </c>
      <c r="V562" s="36"/>
      <c r="W562" s="166">
        <f t="shared" si="196"/>
        <v>0</v>
      </c>
      <c r="X562" s="166">
        <v>0</v>
      </c>
      <c r="Y562" s="166">
        <f t="shared" si="197"/>
        <v>0</v>
      </c>
      <c r="Z562" s="166">
        <v>0</v>
      </c>
      <c r="AA562" s="167">
        <f t="shared" si="198"/>
        <v>0</v>
      </c>
      <c r="AR562" s="20" t="s">
        <v>171</v>
      </c>
      <c r="AT562" s="20" t="s">
        <v>167</v>
      </c>
      <c r="AU562" s="20" t="s">
        <v>80</v>
      </c>
      <c r="AY562" s="20" t="s">
        <v>165</v>
      </c>
      <c r="BE562" s="106">
        <f t="shared" si="199"/>
        <v>0</v>
      </c>
      <c r="BF562" s="106">
        <f t="shared" si="200"/>
        <v>0</v>
      </c>
      <c r="BG562" s="106">
        <f t="shared" si="201"/>
        <v>0</v>
      </c>
      <c r="BH562" s="106">
        <f t="shared" si="202"/>
        <v>0</v>
      </c>
      <c r="BI562" s="106">
        <f t="shared" si="203"/>
        <v>0</v>
      </c>
      <c r="BJ562" s="20" t="s">
        <v>80</v>
      </c>
      <c r="BK562" s="106">
        <f t="shared" si="204"/>
        <v>0</v>
      </c>
      <c r="BL562" s="20" t="s">
        <v>171</v>
      </c>
      <c r="BM562" s="20" t="s">
        <v>1627</v>
      </c>
    </row>
    <row r="563" spans="2:65" s="1" customFormat="1" ht="16.5" customHeight="1">
      <c r="B563" s="132"/>
      <c r="C563" s="161" t="s">
        <v>1628</v>
      </c>
      <c r="D563" s="161" t="s">
        <v>167</v>
      </c>
      <c r="E563" s="162" t="s">
        <v>1629</v>
      </c>
      <c r="F563" s="262" t="s">
        <v>1630</v>
      </c>
      <c r="G563" s="262"/>
      <c r="H563" s="262"/>
      <c r="I563" s="262"/>
      <c r="J563" s="163" t="s">
        <v>304</v>
      </c>
      <c r="K563" s="164">
        <v>46</v>
      </c>
      <c r="L563" s="263">
        <v>0</v>
      </c>
      <c r="M563" s="263"/>
      <c r="N563" s="264">
        <f t="shared" si="195"/>
        <v>0</v>
      </c>
      <c r="O563" s="264"/>
      <c r="P563" s="264"/>
      <c r="Q563" s="264"/>
      <c r="R563" s="135"/>
      <c r="T563" s="165" t="s">
        <v>5</v>
      </c>
      <c r="U563" s="44" t="s">
        <v>40</v>
      </c>
      <c r="V563" s="36"/>
      <c r="W563" s="166">
        <f t="shared" si="196"/>
        <v>0</v>
      </c>
      <c r="X563" s="166">
        <v>0</v>
      </c>
      <c r="Y563" s="166">
        <f t="shared" si="197"/>
        <v>0</v>
      </c>
      <c r="Z563" s="166">
        <v>0</v>
      </c>
      <c r="AA563" s="167">
        <f t="shared" si="198"/>
        <v>0</v>
      </c>
      <c r="AR563" s="20" t="s">
        <v>171</v>
      </c>
      <c r="AT563" s="20" t="s">
        <v>167</v>
      </c>
      <c r="AU563" s="20" t="s">
        <v>80</v>
      </c>
      <c r="AY563" s="20" t="s">
        <v>165</v>
      </c>
      <c r="BE563" s="106">
        <f t="shared" si="199"/>
        <v>0</v>
      </c>
      <c r="BF563" s="106">
        <f t="shared" si="200"/>
        <v>0</v>
      </c>
      <c r="BG563" s="106">
        <f t="shared" si="201"/>
        <v>0</v>
      </c>
      <c r="BH563" s="106">
        <f t="shared" si="202"/>
        <v>0</v>
      </c>
      <c r="BI563" s="106">
        <f t="shared" si="203"/>
        <v>0</v>
      </c>
      <c r="BJ563" s="20" t="s">
        <v>80</v>
      </c>
      <c r="BK563" s="106">
        <f t="shared" si="204"/>
        <v>0</v>
      </c>
      <c r="BL563" s="20" t="s">
        <v>171</v>
      </c>
      <c r="BM563" s="20" t="s">
        <v>1631</v>
      </c>
    </row>
    <row r="564" spans="2:65" s="1" customFormat="1" ht="16.5" customHeight="1">
      <c r="B564" s="132"/>
      <c r="C564" s="161" t="s">
        <v>1632</v>
      </c>
      <c r="D564" s="161" t="s">
        <v>167</v>
      </c>
      <c r="E564" s="162" t="s">
        <v>1633</v>
      </c>
      <c r="F564" s="262" t="s">
        <v>1634</v>
      </c>
      <c r="G564" s="262"/>
      <c r="H564" s="262"/>
      <c r="I564" s="262"/>
      <c r="J564" s="163" t="s">
        <v>304</v>
      </c>
      <c r="K564" s="164">
        <v>60</v>
      </c>
      <c r="L564" s="263">
        <v>0</v>
      </c>
      <c r="M564" s="263"/>
      <c r="N564" s="264">
        <f t="shared" si="195"/>
        <v>0</v>
      </c>
      <c r="O564" s="264"/>
      <c r="P564" s="264"/>
      <c r="Q564" s="264"/>
      <c r="R564" s="135"/>
      <c r="T564" s="165" t="s">
        <v>5</v>
      </c>
      <c r="U564" s="44" t="s">
        <v>40</v>
      </c>
      <c r="V564" s="36"/>
      <c r="W564" s="166">
        <f t="shared" si="196"/>
        <v>0</v>
      </c>
      <c r="X564" s="166">
        <v>0</v>
      </c>
      <c r="Y564" s="166">
        <f t="shared" si="197"/>
        <v>0</v>
      </c>
      <c r="Z564" s="166">
        <v>0</v>
      </c>
      <c r="AA564" s="167">
        <f t="shared" si="198"/>
        <v>0</v>
      </c>
      <c r="AR564" s="20" t="s">
        <v>171</v>
      </c>
      <c r="AT564" s="20" t="s">
        <v>167</v>
      </c>
      <c r="AU564" s="20" t="s">
        <v>80</v>
      </c>
      <c r="AY564" s="20" t="s">
        <v>165</v>
      </c>
      <c r="BE564" s="106">
        <f t="shared" si="199"/>
        <v>0</v>
      </c>
      <c r="BF564" s="106">
        <f t="shared" si="200"/>
        <v>0</v>
      </c>
      <c r="BG564" s="106">
        <f t="shared" si="201"/>
        <v>0</v>
      </c>
      <c r="BH564" s="106">
        <f t="shared" si="202"/>
        <v>0</v>
      </c>
      <c r="BI564" s="106">
        <f t="shared" si="203"/>
        <v>0</v>
      </c>
      <c r="BJ564" s="20" t="s">
        <v>80</v>
      </c>
      <c r="BK564" s="106">
        <f t="shared" si="204"/>
        <v>0</v>
      </c>
      <c r="BL564" s="20" t="s">
        <v>171</v>
      </c>
      <c r="BM564" s="20" t="s">
        <v>1635</v>
      </c>
    </row>
    <row r="565" spans="2:65" s="1" customFormat="1" ht="16.5" customHeight="1">
      <c r="B565" s="132"/>
      <c r="C565" s="161" t="s">
        <v>1636</v>
      </c>
      <c r="D565" s="161" t="s">
        <v>167</v>
      </c>
      <c r="E565" s="162" t="s">
        <v>1637</v>
      </c>
      <c r="F565" s="262" t="s">
        <v>1638</v>
      </c>
      <c r="G565" s="262"/>
      <c r="H565" s="262"/>
      <c r="I565" s="262"/>
      <c r="J565" s="163" t="s">
        <v>304</v>
      </c>
      <c r="K565" s="164">
        <v>46</v>
      </c>
      <c r="L565" s="263">
        <v>0</v>
      </c>
      <c r="M565" s="263"/>
      <c r="N565" s="264">
        <f t="shared" si="195"/>
        <v>0</v>
      </c>
      <c r="O565" s="264"/>
      <c r="P565" s="264"/>
      <c r="Q565" s="264"/>
      <c r="R565" s="135"/>
      <c r="T565" s="165" t="s">
        <v>5</v>
      </c>
      <c r="U565" s="44" t="s">
        <v>40</v>
      </c>
      <c r="V565" s="36"/>
      <c r="W565" s="166">
        <f t="shared" si="196"/>
        <v>0</v>
      </c>
      <c r="X565" s="166">
        <v>0</v>
      </c>
      <c r="Y565" s="166">
        <f t="shared" si="197"/>
        <v>0</v>
      </c>
      <c r="Z565" s="166">
        <v>0</v>
      </c>
      <c r="AA565" s="167">
        <f t="shared" si="198"/>
        <v>0</v>
      </c>
      <c r="AR565" s="20" t="s">
        <v>171</v>
      </c>
      <c r="AT565" s="20" t="s">
        <v>167</v>
      </c>
      <c r="AU565" s="20" t="s">
        <v>80</v>
      </c>
      <c r="AY565" s="20" t="s">
        <v>165</v>
      </c>
      <c r="BE565" s="106">
        <f t="shared" si="199"/>
        <v>0</v>
      </c>
      <c r="BF565" s="106">
        <f t="shared" si="200"/>
        <v>0</v>
      </c>
      <c r="BG565" s="106">
        <f t="shared" si="201"/>
        <v>0</v>
      </c>
      <c r="BH565" s="106">
        <f t="shared" si="202"/>
        <v>0</v>
      </c>
      <c r="BI565" s="106">
        <f t="shared" si="203"/>
        <v>0</v>
      </c>
      <c r="BJ565" s="20" t="s">
        <v>80</v>
      </c>
      <c r="BK565" s="106">
        <f t="shared" si="204"/>
        <v>0</v>
      </c>
      <c r="BL565" s="20" t="s">
        <v>171</v>
      </c>
      <c r="BM565" s="20" t="s">
        <v>1639</v>
      </c>
    </row>
    <row r="566" spans="2:65" s="1" customFormat="1" ht="16.5" customHeight="1">
      <c r="B566" s="132"/>
      <c r="C566" s="161" t="s">
        <v>1640</v>
      </c>
      <c r="D566" s="161" t="s">
        <v>167</v>
      </c>
      <c r="E566" s="162" t="s">
        <v>1641</v>
      </c>
      <c r="F566" s="262" t="s">
        <v>1642</v>
      </c>
      <c r="G566" s="262"/>
      <c r="H566" s="262"/>
      <c r="I566" s="262"/>
      <c r="J566" s="163" t="s">
        <v>304</v>
      </c>
      <c r="K566" s="164">
        <v>5</v>
      </c>
      <c r="L566" s="263">
        <v>0</v>
      </c>
      <c r="M566" s="263"/>
      <c r="N566" s="264">
        <f t="shared" si="195"/>
        <v>0</v>
      </c>
      <c r="O566" s="264"/>
      <c r="P566" s="264"/>
      <c r="Q566" s="264"/>
      <c r="R566" s="135"/>
      <c r="T566" s="165" t="s">
        <v>5</v>
      </c>
      <c r="U566" s="44" t="s">
        <v>40</v>
      </c>
      <c r="V566" s="36"/>
      <c r="W566" s="166">
        <f t="shared" si="196"/>
        <v>0</v>
      </c>
      <c r="X566" s="166">
        <v>0</v>
      </c>
      <c r="Y566" s="166">
        <f t="shared" si="197"/>
        <v>0</v>
      </c>
      <c r="Z566" s="166">
        <v>0</v>
      </c>
      <c r="AA566" s="167">
        <f t="shared" si="198"/>
        <v>0</v>
      </c>
      <c r="AR566" s="20" t="s">
        <v>171</v>
      </c>
      <c r="AT566" s="20" t="s">
        <v>167</v>
      </c>
      <c r="AU566" s="20" t="s">
        <v>80</v>
      </c>
      <c r="AY566" s="20" t="s">
        <v>165</v>
      </c>
      <c r="BE566" s="106">
        <f t="shared" si="199"/>
        <v>0</v>
      </c>
      <c r="BF566" s="106">
        <f t="shared" si="200"/>
        <v>0</v>
      </c>
      <c r="BG566" s="106">
        <f t="shared" si="201"/>
        <v>0</v>
      </c>
      <c r="BH566" s="106">
        <f t="shared" si="202"/>
        <v>0</v>
      </c>
      <c r="BI566" s="106">
        <f t="shared" si="203"/>
        <v>0</v>
      </c>
      <c r="BJ566" s="20" t="s">
        <v>80</v>
      </c>
      <c r="BK566" s="106">
        <f t="shared" si="204"/>
        <v>0</v>
      </c>
      <c r="BL566" s="20" t="s">
        <v>171</v>
      </c>
      <c r="BM566" s="20" t="s">
        <v>1643</v>
      </c>
    </row>
    <row r="567" spans="2:65" s="1" customFormat="1" ht="16.5" customHeight="1">
      <c r="B567" s="132"/>
      <c r="C567" s="161" t="s">
        <v>1644</v>
      </c>
      <c r="D567" s="161" t="s">
        <v>167</v>
      </c>
      <c r="E567" s="162" t="s">
        <v>1645</v>
      </c>
      <c r="F567" s="262" t="s">
        <v>1646</v>
      </c>
      <c r="G567" s="262"/>
      <c r="H567" s="262"/>
      <c r="I567" s="262"/>
      <c r="J567" s="163" t="s">
        <v>487</v>
      </c>
      <c r="K567" s="164">
        <v>42</v>
      </c>
      <c r="L567" s="263">
        <v>0</v>
      </c>
      <c r="M567" s="263"/>
      <c r="N567" s="264">
        <f t="shared" si="195"/>
        <v>0</v>
      </c>
      <c r="O567" s="264"/>
      <c r="P567" s="264"/>
      <c r="Q567" s="264"/>
      <c r="R567" s="135"/>
      <c r="T567" s="165" t="s">
        <v>5</v>
      </c>
      <c r="U567" s="44" t="s">
        <v>40</v>
      </c>
      <c r="V567" s="36"/>
      <c r="W567" s="166">
        <f t="shared" si="196"/>
        <v>0</v>
      </c>
      <c r="X567" s="166">
        <v>0</v>
      </c>
      <c r="Y567" s="166">
        <f t="shared" si="197"/>
        <v>0</v>
      </c>
      <c r="Z567" s="166">
        <v>0</v>
      </c>
      <c r="AA567" s="167">
        <f t="shared" si="198"/>
        <v>0</v>
      </c>
      <c r="AR567" s="20" t="s">
        <v>171</v>
      </c>
      <c r="AT567" s="20" t="s">
        <v>167</v>
      </c>
      <c r="AU567" s="20" t="s">
        <v>80</v>
      </c>
      <c r="AY567" s="20" t="s">
        <v>165</v>
      </c>
      <c r="BE567" s="106">
        <f t="shared" si="199"/>
        <v>0</v>
      </c>
      <c r="BF567" s="106">
        <f t="shared" si="200"/>
        <v>0</v>
      </c>
      <c r="BG567" s="106">
        <f t="shared" si="201"/>
        <v>0</v>
      </c>
      <c r="BH567" s="106">
        <f t="shared" si="202"/>
        <v>0</v>
      </c>
      <c r="BI567" s="106">
        <f t="shared" si="203"/>
        <v>0</v>
      </c>
      <c r="BJ567" s="20" t="s">
        <v>80</v>
      </c>
      <c r="BK567" s="106">
        <f t="shared" si="204"/>
        <v>0</v>
      </c>
      <c r="BL567" s="20" t="s">
        <v>171</v>
      </c>
      <c r="BM567" s="20" t="s">
        <v>1647</v>
      </c>
    </row>
    <row r="568" spans="2:65" s="1" customFormat="1" ht="16.5" customHeight="1">
      <c r="B568" s="132"/>
      <c r="C568" s="161" t="s">
        <v>1648</v>
      </c>
      <c r="D568" s="161" t="s">
        <v>167</v>
      </c>
      <c r="E568" s="162" t="s">
        <v>1649</v>
      </c>
      <c r="F568" s="262" t="s">
        <v>1650</v>
      </c>
      <c r="G568" s="262"/>
      <c r="H568" s="262"/>
      <c r="I568" s="262"/>
      <c r="J568" s="163" t="s">
        <v>487</v>
      </c>
      <c r="K568" s="164">
        <v>60</v>
      </c>
      <c r="L568" s="263">
        <v>0</v>
      </c>
      <c r="M568" s="263"/>
      <c r="N568" s="264">
        <f t="shared" si="195"/>
        <v>0</v>
      </c>
      <c r="O568" s="264"/>
      <c r="P568" s="264"/>
      <c r="Q568" s="264"/>
      <c r="R568" s="135"/>
      <c r="T568" s="165" t="s">
        <v>5</v>
      </c>
      <c r="U568" s="44" t="s">
        <v>40</v>
      </c>
      <c r="V568" s="36"/>
      <c r="W568" s="166">
        <f t="shared" si="196"/>
        <v>0</v>
      </c>
      <c r="X568" s="166">
        <v>0</v>
      </c>
      <c r="Y568" s="166">
        <f t="shared" si="197"/>
        <v>0</v>
      </c>
      <c r="Z568" s="166">
        <v>0</v>
      </c>
      <c r="AA568" s="167">
        <f t="shared" si="198"/>
        <v>0</v>
      </c>
      <c r="AR568" s="20" t="s">
        <v>171</v>
      </c>
      <c r="AT568" s="20" t="s">
        <v>167</v>
      </c>
      <c r="AU568" s="20" t="s">
        <v>80</v>
      </c>
      <c r="AY568" s="20" t="s">
        <v>165</v>
      </c>
      <c r="BE568" s="106">
        <f t="shared" si="199"/>
        <v>0</v>
      </c>
      <c r="BF568" s="106">
        <f t="shared" si="200"/>
        <v>0</v>
      </c>
      <c r="BG568" s="106">
        <f t="shared" si="201"/>
        <v>0</v>
      </c>
      <c r="BH568" s="106">
        <f t="shared" si="202"/>
        <v>0</v>
      </c>
      <c r="BI568" s="106">
        <f t="shared" si="203"/>
        <v>0</v>
      </c>
      <c r="BJ568" s="20" t="s">
        <v>80</v>
      </c>
      <c r="BK568" s="106">
        <f t="shared" si="204"/>
        <v>0</v>
      </c>
      <c r="BL568" s="20" t="s">
        <v>171</v>
      </c>
      <c r="BM568" s="20" t="s">
        <v>1651</v>
      </c>
    </row>
    <row r="569" spans="2:65" s="1" customFormat="1" ht="16.5" customHeight="1">
      <c r="B569" s="132"/>
      <c r="C569" s="161" t="s">
        <v>1652</v>
      </c>
      <c r="D569" s="161" t="s">
        <v>167</v>
      </c>
      <c r="E569" s="162" t="s">
        <v>1653</v>
      </c>
      <c r="F569" s="262" t="s">
        <v>1654</v>
      </c>
      <c r="G569" s="262"/>
      <c r="H569" s="262"/>
      <c r="I569" s="262"/>
      <c r="J569" s="163" t="s">
        <v>487</v>
      </c>
      <c r="K569" s="164">
        <v>380</v>
      </c>
      <c r="L569" s="263">
        <v>0</v>
      </c>
      <c r="M569" s="263"/>
      <c r="N569" s="264">
        <f t="shared" si="195"/>
        <v>0</v>
      </c>
      <c r="O569" s="264"/>
      <c r="P569" s="264"/>
      <c r="Q569" s="264"/>
      <c r="R569" s="135"/>
      <c r="T569" s="165" t="s">
        <v>5</v>
      </c>
      <c r="U569" s="44" t="s">
        <v>40</v>
      </c>
      <c r="V569" s="36"/>
      <c r="W569" s="166">
        <f t="shared" si="196"/>
        <v>0</v>
      </c>
      <c r="X569" s="166">
        <v>0</v>
      </c>
      <c r="Y569" s="166">
        <f t="shared" si="197"/>
        <v>0</v>
      </c>
      <c r="Z569" s="166">
        <v>0</v>
      </c>
      <c r="AA569" s="167">
        <f t="shared" si="198"/>
        <v>0</v>
      </c>
      <c r="AR569" s="20" t="s">
        <v>171</v>
      </c>
      <c r="AT569" s="20" t="s">
        <v>167</v>
      </c>
      <c r="AU569" s="20" t="s">
        <v>80</v>
      </c>
      <c r="AY569" s="20" t="s">
        <v>165</v>
      </c>
      <c r="BE569" s="106">
        <f t="shared" si="199"/>
        <v>0</v>
      </c>
      <c r="BF569" s="106">
        <f t="shared" si="200"/>
        <v>0</v>
      </c>
      <c r="BG569" s="106">
        <f t="shared" si="201"/>
        <v>0</v>
      </c>
      <c r="BH569" s="106">
        <f t="shared" si="202"/>
        <v>0</v>
      </c>
      <c r="BI569" s="106">
        <f t="shared" si="203"/>
        <v>0</v>
      </c>
      <c r="BJ569" s="20" t="s">
        <v>80</v>
      </c>
      <c r="BK569" s="106">
        <f t="shared" si="204"/>
        <v>0</v>
      </c>
      <c r="BL569" s="20" t="s">
        <v>171</v>
      </c>
      <c r="BM569" s="20" t="s">
        <v>1655</v>
      </c>
    </row>
    <row r="570" spans="2:65" s="1" customFormat="1" ht="16.5" customHeight="1">
      <c r="B570" s="132"/>
      <c r="C570" s="161" t="s">
        <v>1656</v>
      </c>
      <c r="D570" s="161" t="s">
        <v>167</v>
      </c>
      <c r="E570" s="162" t="s">
        <v>1657</v>
      </c>
      <c r="F570" s="262" t="s">
        <v>1658</v>
      </c>
      <c r="G570" s="262"/>
      <c r="H570" s="262"/>
      <c r="I570" s="262"/>
      <c r="J570" s="163" t="s">
        <v>487</v>
      </c>
      <c r="K570" s="164">
        <v>360</v>
      </c>
      <c r="L570" s="263">
        <v>0</v>
      </c>
      <c r="M570" s="263"/>
      <c r="N570" s="264">
        <f t="shared" si="195"/>
        <v>0</v>
      </c>
      <c r="O570" s="264"/>
      <c r="P570" s="264"/>
      <c r="Q570" s="264"/>
      <c r="R570" s="135"/>
      <c r="T570" s="165" t="s">
        <v>5</v>
      </c>
      <c r="U570" s="44" t="s">
        <v>40</v>
      </c>
      <c r="V570" s="36"/>
      <c r="W570" s="166">
        <f t="shared" si="196"/>
        <v>0</v>
      </c>
      <c r="X570" s="166">
        <v>0</v>
      </c>
      <c r="Y570" s="166">
        <f t="shared" si="197"/>
        <v>0</v>
      </c>
      <c r="Z570" s="166">
        <v>0</v>
      </c>
      <c r="AA570" s="167">
        <f t="shared" si="198"/>
        <v>0</v>
      </c>
      <c r="AR570" s="20" t="s">
        <v>171</v>
      </c>
      <c r="AT570" s="20" t="s">
        <v>167</v>
      </c>
      <c r="AU570" s="20" t="s">
        <v>80</v>
      </c>
      <c r="AY570" s="20" t="s">
        <v>165</v>
      </c>
      <c r="BE570" s="106">
        <f t="shared" si="199"/>
        <v>0</v>
      </c>
      <c r="BF570" s="106">
        <f t="shared" si="200"/>
        <v>0</v>
      </c>
      <c r="BG570" s="106">
        <f t="shared" si="201"/>
        <v>0</v>
      </c>
      <c r="BH570" s="106">
        <f t="shared" si="202"/>
        <v>0</v>
      </c>
      <c r="BI570" s="106">
        <f t="shared" si="203"/>
        <v>0</v>
      </c>
      <c r="BJ570" s="20" t="s">
        <v>80</v>
      </c>
      <c r="BK570" s="106">
        <f t="shared" si="204"/>
        <v>0</v>
      </c>
      <c r="BL570" s="20" t="s">
        <v>171</v>
      </c>
      <c r="BM570" s="20" t="s">
        <v>1659</v>
      </c>
    </row>
    <row r="571" spans="2:65" s="1" customFormat="1" ht="16.5" customHeight="1">
      <c r="B571" s="132"/>
      <c r="C571" s="161" t="s">
        <v>1660</v>
      </c>
      <c r="D571" s="161" t="s">
        <v>167</v>
      </c>
      <c r="E571" s="162" t="s">
        <v>1661</v>
      </c>
      <c r="F571" s="262" t="s">
        <v>1662</v>
      </c>
      <c r="G571" s="262"/>
      <c r="H571" s="262"/>
      <c r="I571" s="262"/>
      <c r="J571" s="163" t="s">
        <v>487</v>
      </c>
      <c r="K571" s="164">
        <v>30</v>
      </c>
      <c r="L571" s="263">
        <v>0</v>
      </c>
      <c r="M571" s="263"/>
      <c r="N571" s="264">
        <f t="shared" si="195"/>
        <v>0</v>
      </c>
      <c r="O571" s="264"/>
      <c r="P571" s="264"/>
      <c r="Q571" s="264"/>
      <c r="R571" s="135"/>
      <c r="T571" s="165" t="s">
        <v>5</v>
      </c>
      <c r="U571" s="44" t="s">
        <v>40</v>
      </c>
      <c r="V571" s="36"/>
      <c r="W571" s="166">
        <f t="shared" si="196"/>
        <v>0</v>
      </c>
      <c r="X571" s="166">
        <v>0</v>
      </c>
      <c r="Y571" s="166">
        <f t="shared" si="197"/>
        <v>0</v>
      </c>
      <c r="Z571" s="166">
        <v>0</v>
      </c>
      <c r="AA571" s="167">
        <f t="shared" si="198"/>
        <v>0</v>
      </c>
      <c r="AR571" s="20" t="s">
        <v>171</v>
      </c>
      <c r="AT571" s="20" t="s">
        <v>167</v>
      </c>
      <c r="AU571" s="20" t="s">
        <v>80</v>
      </c>
      <c r="AY571" s="20" t="s">
        <v>165</v>
      </c>
      <c r="BE571" s="106">
        <f t="shared" si="199"/>
        <v>0</v>
      </c>
      <c r="BF571" s="106">
        <f t="shared" si="200"/>
        <v>0</v>
      </c>
      <c r="BG571" s="106">
        <f t="shared" si="201"/>
        <v>0</v>
      </c>
      <c r="BH571" s="106">
        <f t="shared" si="202"/>
        <v>0</v>
      </c>
      <c r="BI571" s="106">
        <f t="shared" si="203"/>
        <v>0</v>
      </c>
      <c r="BJ571" s="20" t="s">
        <v>80</v>
      </c>
      <c r="BK571" s="106">
        <f t="shared" si="204"/>
        <v>0</v>
      </c>
      <c r="BL571" s="20" t="s">
        <v>171</v>
      </c>
      <c r="BM571" s="20" t="s">
        <v>1663</v>
      </c>
    </row>
    <row r="572" spans="2:65" s="1" customFormat="1" ht="16.5" customHeight="1">
      <c r="B572" s="132"/>
      <c r="C572" s="161" t="s">
        <v>1664</v>
      </c>
      <c r="D572" s="161" t="s">
        <v>167</v>
      </c>
      <c r="E572" s="162" t="s">
        <v>1665</v>
      </c>
      <c r="F572" s="262" t="s">
        <v>1666</v>
      </c>
      <c r="G572" s="262"/>
      <c r="H572" s="262"/>
      <c r="I572" s="262"/>
      <c r="J572" s="163" t="s">
        <v>487</v>
      </c>
      <c r="K572" s="164">
        <v>10</v>
      </c>
      <c r="L572" s="263">
        <v>0</v>
      </c>
      <c r="M572" s="263"/>
      <c r="N572" s="264">
        <f t="shared" si="195"/>
        <v>0</v>
      </c>
      <c r="O572" s="264"/>
      <c r="P572" s="264"/>
      <c r="Q572" s="264"/>
      <c r="R572" s="135"/>
      <c r="T572" s="165" t="s">
        <v>5</v>
      </c>
      <c r="U572" s="44" t="s">
        <v>40</v>
      </c>
      <c r="V572" s="36"/>
      <c r="W572" s="166">
        <f t="shared" si="196"/>
        <v>0</v>
      </c>
      <c r="X572" s="166">
        <v>0</v>
      </c>
      <c r="Y572" s="166">
        <f t="shared" si="197"/>
        <v>0</v>
      </c>
      <c r="Z572" s="166">
        <v>0</v>
      </c>
      <c r="AA572" s="167">
        <f t="shared" si="198"/>
        <v>0</v>
      </c>
      <c r="AR572" s="20" t="s">
        <v>171</v>
      </c>
      <c r="AT572" s="20" t="s">
        <v>167</v>
      </c>
      <c r="AU572" s="20" t="s">
        <v>80</v>
      </c>
      <c r="AY572" s="20" t="s">
        <v>165</v>
      </c>
      <c r="BE572" s="106">
        <f t="shared" si="199"/>
        <v>0</v>
      </c>
      <c r="BF572" s="106">
        <f t="shared" si="200"/>
        <v>0</v>
      </c>
      <c r="BG572" s="106">
        <f t="shared" si="201"/>
        <v>0</v>
      </c>
      <c r="BH572" s="106">
        <f t="shared" si="202"/>
        <v>0</v>
      </c>
      <c r="BI572" s="106">
        <f t="shared" si="203"/>
        <v>0</v>
      </c>
      <c r="BJ572" s="20" t="s">
        <v>80</v>
      </c>
      <c r="BK572" s="106">
        <f t="shared" si="204"/>
        <v>0</v>
      </c>
      <c r="BL572" s="20" t="s">
        <v>171</v>
      </c>
      <c r="BM572" s="20" t="s">
        <v>1667</v>
      </c>
    </row>
    <row r="573" spans="2:65" s="1" customFormat="1" ht="16.5" customHeight="1">
      <c r="B573" s="132"/>
      <c r="C573" s="161" t="s">
        <v>1668</v>
      </c>
      <c r="D573" s="161" t="s">
        <v>167</v>
      </c>
      <c r="E573" s="162" t="s">
        <v>1669</v>
      </c>
      <c r="F573" s="262" t="s">
        <v>1670</v>
      </c>
      <c r="G573" s="262"/>
      <c r="H573" s="262"/>
      <c r="I573" s="262"/>
      <c r="J573" s="163" t="s">
        <v>487</v>
      </c>
      <c r="K573" s="164">
        <v>15</v>
      </c>
      <c r="L573" s="263">
        <v>0</v>
      </c>
      <c r="M573" s="263"/>
      <c r="N573" s="264">
        <f t="shared" si="195"/>
        <v>0</v>
      </c>
      <c r="O573" s="264"/>
      <c r="P573" s="264"/>
      <c r="Q573" s="264"/>
      <c r="R573" s="135"/>
      <c r="T573" s="165" t="s">
        <v>5</v>
      </c>
      <c r="U573" s="44" t="s">
        <v>40</v>
      </c>
      <c r="V573" s="36"/>
      <c r="W573" s="166">
        <f t="shared" si="196"/>
        <v>0</v>
      </c>
      <c r="X573" s="166">
        <v>0</v>
      </c>
      <c r="Y573" s="166">
        <f t="shared" si="197"/>
        <v>0</v>
      </c>
      <c r="Z573" s="166">
        <v>0</v>
      </c>
      <c r="AA573" s="167">
        <f t="shared" si="198"/>
        <v>0</v>
      </c>
      <c r="AR573" s="20" t="s">
        <v>171</v>
      </c>
      <c r="AT573" s="20" t="s">
        <v>167</v>
      </c>
      <c r="AU573" s="20" t="s">
        <v>80</v>
      </c>
      <c r="AY573" s="20" t="s">
        <v>165</v>
      </c>
      <c r="BE573" s="106">
        <f t="shared" si="199"/>
        <v>0</v>
      </c>
      <c r="BF573" s="106">
        <f t="shared" si="200"/>
        <v>0</v>
      </c>
      <c r="BG573" s="106">
        <f t="shared" si="201"/>
        <v>0</v>
      </c>
      <c r="BH573" s="106">
        <f t="shared" si="202"/>
        <v>0</v>
      </c>
      <c r="BI573" s="106">
        <f t="shared" si="203"/>
        <v>0</v>
      </c>
      <c r="BJ573" s="20" t="s">
        <v>80</v>
      </c>
      <c r="BK573" s="106">
        <f t="shared" si="204"/>
        <v>0</v>
      </c>
      <c r="BL573" s="20" t="s">
        <v>171</v>
      </c>
      <c r="BM573" s="20" t="s">
        <v>1671</v>
      </c>
    </row>
    <row r="574" spans="2:65" s="1" customFormat="1" ht="16.5" customHeight="1">
      <c r="B574" s="132"/>
      <c r="C574" s="161" t="s">
        <v>1672</v>
      </c>
      <c r="D574" s="161" t="s">
        <v>167</v>
      </c>
      <c r="E574" s="162" t="s">
        <v>1673</v>
      </c>
      <c r="F574" s="262" t="s">
        <v>1674</v>
      </c>
      <c r="G574" s="262"/>
      <c r="H574" s="262"/>
      <c r="I574" s="262"/>
      <c r="J574" s="163" t="s">
        <v>487</v>
      </c>
      <c r="K574" s="164">
        <v>40</v>
      </c>
      <c r="L574" s="263">
        <v>0</v>
      </c>
      <c r="M574" s="263"/>
      <c r="N574" s="264">
        <f t="shared" si="195"/>
        <v>0</v>
      </c>
      <c r="O574" s="264"/>
      <c r="P574" s="264"/>
      <c r="Q574" s="264"/>
      <c r="R574" s="135"/>
      <c r="T574" s="165" t="s">
        <v>5</v>
      </c>
      <c r="U574" s="44" t="s">
        <v>40</v>
      </c>
      <c r="V574" s="36"/>
      <c r="W574" s="166">
        <f t="shared" si="196"/>
        <v>0</v>
      </c>
      <c r="X574" s="166">
        <v>0</v>
      </c>
      <c r="Y574" s="166">
        <f t="shared" si="197"/>
        <v>0</v>
      </c>
      <c r="Z574" s="166">
        <v>0</v>
      </c>
      <c r="AA574" s="167">
        <f t="shared" si="198"/>
        <v>0</v>
      </c>
      <c r="AR574" s="20" t="s">
        <v>171</v>
      </c>
      <c r="AT574" s="20" t="s">
        <v>167</v>
      </c>
      <c r="AU574" s="20" t="s">
        <v>80</v>
      </c>
      <c r="AY574" s="20" t="s">
        <v>165</v>
      </c>
      <c r="BE574" s="106">
        <f t="shared" si="199"/>
        <v>0</v>
      </c>
      <c r="BF574" s="106">
        <f t="shared" si="200"/>
        <v>0</v>
      </c>
      <c r="BG574" s="106">
        <f t="shared" si="201"/>
        <v>0</v>
      </c>
      <c r="BH574" s="106">
        <f t="shared" si="202"/>
        <v>0</v>
      </c>
      <c r="BI574" s="106">
        <f t="shared" si="203"/>
        <v>0</v>
      </c>
      <c r="BJ574" s="20" t="s">
        <v>80</v>
      </c>
      <c r="BK574" s="106">
        <f t="shared" si="204"/>
        <v>0</v>
      </c>
      <c r="BL574" s="20" t="s">
        <v>171</v>
      </c>
      <c r="BM574" s="20" t="s">
        <v>1675</v>
      </c>
    </row>
    <row r="575" spans="2:65" s="1" customFormat="1" ht="16.5" customHeight="1">
      <c r="B575" s="132"/>
      <c r="C575" s="161" t="s">
        <v>1676</v>
      </c>
      <c r="D575" s="161" t="s">
        <v>167</v>
      </c>
      <c r="E575" s="162" t="s">
        <v>1677</v>
      </c>
      <c r="F575" s="262" t="s">
        <v>1678</v>
      </c>
      <c r="G575" s="262"/>
      <c r="H575" s="262"/>
      <c r="I575" s="262"/>
      <c r="J575" s="163" t="s">
        <v>487</v>
      </c>
      <c r="K575" s="164">
        <v>40</v>
      </c>
      <c r="L575" s="263">
        <v>0</v>
      </c>
      <c r="M575" s="263"/>
      <c r="N575" s="264">
        <f t="shared" si="195"/>
        <v>0</v>
      </c>
      <c r="O575" s="264"/>
      <c r="P575" s="264"/>
      <c r="Q575" s="264"/>
      <c r="R575" s="135"/>
      <c r="T575" s="165" t="s">
        <v>5</v>
      </c>
      <c r="U575" s="44" t="s">
        <v>40</v>
      </c>
      <c r="V575" s="36"/>
      <c r="W575" s="166">
        <f t="shared" si="196"/>
        <v>0</v>
      </c>
      <c r="X575" s="166">
        <v>0</v>
      </c>
      <c r="Y575" s="166">
        <f t="shared" si="197"/>
        <v>0</v>
      </c>
      <c r="Z575" s="166">
        <v>0</v>
      </c>
      <c r="AA575" s="167">
        <f t="shared" si="198"/>
        <v>0</v>
      </c>
      <c r="AR575" s="20" t="s">
        <v>171</v>
      </c>
      <c r="AT575" s="20" t="s">
        <v>167</v>
      </c>
      <c r="AU575" s="20" t="s">
        <v>80</v>
      </c>
      <c r="AY575" s="20" t="s">
        <v>165</v>
      </c>
      <c r="BE575" s="106">
        <f t="shared" si="199"/>
        <v>0</v>
      </c>
      <c r="BF575" s="106">
        <f t="shared" si="200"/>
        <v>0</v>
      </c>
      <c r="BG575" s="106">
        <f t="shared" si="201"/>
        <v>0</v>
      </c>
      <c r="BH575" s="106">
        <f t="shared" si="202"/>
        <v>0</v>
      </c>
      <c r="BI575" s="106">
        <f t="shared" si="203"/>
        <v>0</v>
      </c>
      <c r="BJ575" s="20" t="s">
        <v>80</v>
      </c>
      <c r="BK575" s="106">
        <f t="shared" si="204"/>
        <v>0</v>
      </c>
      <c r="BL575" s="20" t="s">
        <v>171</v>
      </c>
      <c r="BM575" s="20" t="s">
        <v>1679</v>
      </c>
    </row>
    <row r="576" spans="2:65" s="1" customFormat="1" ht="16.5" customHeight="1">
      <c r="B576" s="132"/>
      <c r="C576" s="161" t="s">
        <v>1680</v>
      </c>
      <c r="D576" s="161" t="s">
        <v>167</v>
      </c>
      <c r="E576" s="162" t="s">
        <v>1681</v>
      </c>
      <c r="F576" s="262" t="s">
        <v>1682</v>
      </c>
      <c r="G576" s="262"/>
      <c r="H576" s="262"/>
      <c r="I576" s="262"/>
      <c r="J576" s="163" t="s">
        <v>304</v>
      </c>
      <c r="K576" s="164">
        <v>30</v>
      </c>
      <c r="L576" s="263">
        <v>0</v>
      </c>
      <c r="M576" s="263"/>
      <c r="N576" s="264">
        <f t="shared" si="195"/>
        <v>0</v>
      </c>
      <c r="O576" s="264"/>
      <c r="P576" s="264"/>
      <c r="Q576" s="264"/>
      <c r="R576" s="135"/>
      <c r="T576" s="165" t="s">
        <v>5</v>
      </c>
      <c r="U576" s="44" t="s">
        <v>40</v>
      </c>
      <c r="V576" s="36"/>
      <c r="W576" s="166">
        <f t="shared" si="196"/>
        <v>0</v>
      </c>
      <c r="X576" s="166">
        <v>0</v>
      </c>
      <c r="Y576" s="166">
        <f t="shared" si="197"/>
        <v>0</v>
      </c>
      <c r="Z576" s="166">
        <v>0</v>
      </c>
      <c r="AA576" s="167">
        <f t="shared" si="198"/>
        <v>0</v>
      </c>
      <c r="AR576" s="20" t="s">
        <v>171</v>
      </c>
      <c r="AT576" s="20" t="s">
        <v>167</v>
      </c>
      <c r="AU576" s="20" t="s">
        <v>80</v>
      </c>
      <c r="AY576" s="20" t="s">
        <v>165</v>
      </c>
      <c r="BE576" s="106">
        <f t="shared" si="199"/>
        <v>0</v>
      </c>
      <c r="BF576" s="106">
        <f t="shared" si="200"/>
        <v>0</v>
      </c>
      <c r="BG576" s="106">
        <f t="shared" si="201"/>
        <v>0</v>
      </c>
      <c r="BH576" s="106">
        <f t="shared" si="202"/>
        <v>0</v>
      </c>
      <c r="BI576" s="106">
        <f t="shared" si="203"/>
        <v>0</v>
      </c>
      <c r="BJ576" s="20" t="s">
        <v>80</v>
      </c>
      <c r="BK576" s="106">
        <f t="shared" si="204"/>
        <v>0</v>
      </c>
      <c r="BL576" s="20" t="s">
        <v>171</v>
      </c>
      <c r="BM576" s="20" t="s">
        <v>1683</v>
      </c>
    </row>
    <row r="577" spans="2:65" s="1" customFormat="1" ht="16.5" customHeight="1">
      <c r="B577" s="132"/>
      <c r="C577" s="161" t="s">
        <v>1684</v>
      </c>
      <c r="D577" s="161" t="s">
        <v>167</v>
      </c>
      <c r="E577" s="162" t="s">
        <v>1685</v>
      </c>
      <c r="F577" s="262" t="s">
        <v>1686</v>
      </c>
      <c r="G577" s="262"/>
      <c r="H577" s="262"/>
      <c r="I577" s="262"/>
      <c r="J577" s="163" t="s">
        <v>304</v>
      </c>
      <c r="K577" s="164">
        <v>2</v>
      </c>
      <c r="L577" s="263">
        <v>0</v>
      </c>
      <c r="M577" s="263"/>
      <c r="N577" s="264">
        <f t="shared" si="195"/>
        <v>0</v>
      </c>
      <c r="O577" s="264"/>
      <c r="P577" s="264"/>
      <c r="Q577" s="264"/>
      <c r="R577" s="135"/>
      <c r="T577" s="165" t="s">
        <v>5</v>
      </c>
      <c r="U577" s="44" t="s">
        <v>40</v>
      </c>
      <c r="V577" s="36"/>
      <c r="W577" s="166">
        <f t="shared" si="196"/>
        <v>0</v>
      </c>
      <c r="X577" s="166">
        <v>0</v>
      </c>
      <c r="Y577" s="166">
        <f t="shared" si="197"/>
        <v>0</v>
      </c>
      <c r="Z577" s="166">
        <v>0</v>
      </c>
      <c r="AA577" s="167">
        <f t="shared" si="198"/>
        <v>0</v>
      </c>
      <c r="AR577" s="20" t="s">
        <v>171</v>
      </c>
      <c r="AT577" s="20" t="s">
        <v>167</v>
      </c>
      <c r="AU577" s="20" t="s">
        <v>80</v>
      </c>
      <c r="AY577" s="20" t="s">
        <v>165</v>
      </c>
      <c r="BE577" s="106">
        <f t="shared" si="199"/>
        <v>0</v>
      </c>
      <c r="BF577" s="106">
        <f t="shared" si="200"/>
        <v>0</v>
      </c>
      <c r="BG577" s="106">
        <f t="shared" si="201"/>
        <v>0</v>
      </c>
      <c r="BH577" s="106">
        <f t="shared" si="202"/>
        <v>0</v>
      </c>
      <c r="BI577" s="106">
        <f t="shared" si="203"/>
        <v>0</v>
      </c>
      <c r="BJ577" s="20" t="s">
        <v>80</v>
      </c>
      <c r="BK577" s="106">
        <f t="shared" si="204"/>
        <v>0</v>
      </c>
      <c r="BL577" s="20" t="s">
        <v>171</v>
      </c>
      <c r="BM577" s="20" t="s">
        <v>1687</v>
      </c>
    </row>
    <row r="578" spans="2:65" s="1" customFormat="1" ht="16.5" customHeight="1">
      <c r="B578" s="132"/>
      <c r="C578" s="161" t="s">
        <v>1688</v>
      </c>
      <c r="D578" s="161" t="s">
        <v>167</v>
      </c>
      <c r="E578" s="162" t="s">
        <v>1689</v>
      </c>
      <c r="F578" s="262" t="s">
        <v>1690</v>
      </c>
      <c r="G578" s="262"/>
      <c r="H578" s="262"/>
      <c r="I578" s="262"/>
      <c r="J578" s="163" t="s">
        <v>304</v>
      </c>
      <c r="K578" s="164">
        <v>24</v>
      </c>
      <c r="L578" s="263">
        <v>0</v>
      </c>
      <c r="M578" s="263"/>
      <c r="N578" s="264">
        <f t="shared" si="195"/>
        <v>0</v>
      </c>
      <c r="O578" s="264"/>
      <c r="P578" s="264"/>
      <c r="Q578" s="264"/>
      <c r="R578" s="135"/>
      <c r="T578" s="165" t="s">
        <v>5</v>
      </c>
      <c r="U578" s="44" t="s">
        <v>40</v>
      </c>
      <c r="V578" s="36"/>
      <c r="W578" s="166">
        <f t="shared" si="196"/>
        <v>0</v>
      </c>
      <c r="X578" s="166">
        <v>0</v>
      </c>
      <c r="Y578" s="166">
        <f t="shared" si="197"/>
        <v>0</v>
      </c>
      <c r="Z578" s="166">
        <v>0</v>
      </c>
      <c r="AA578" s="167">
        <f t="shared" si="198"/>
        <v>0</v>
      </c>
      <c r="AR578" s="20" t="s">
        <v>171</v>
      </c>
      <c r="AT578" s="20" t="s">
        <v>167</v>
      </c>
      <c r="AU578" s="20" t="s">
        <v>80</v>
      </c>
      <c r="AY578" s="20" t="s">
        <v>165</v>
      </c>
      <c r="BE578" s="106">
        <f t="shared" si="199"/>
        <v>0</v>
      </c>
      <c r="BF578" s="106">
        <f t="shared" si="200"/>
        <v>0</v>
      </c>
      <c r="BG578" s="106">
        <f t="shared" si="201"/>
        <v>0</v>
      </c>
      <c r="BH578" s="106">
        <f t="shared" si="202"/>
        <v>0</v>
      </c>
      <c r="BI578" s="106">
        <f t="shared" si="203"/>
        <v>0</v>
      </c>
      <c r="BJ578" s="20" t="s">
        <v>80</v>
      </c>
      <c r="BK578" s="106">
        <f t="shared" si="204"/>
        <v>0</v>
      </c>
      <c r="BL578" s="20" t="s">
        <v>171</v>
      </c>
      <c r="BM578" s="20" t="s">
        <v>1691</v>
      </c>
    </row>
    <row r="579" spans="2:65" s="1" customFormat="1" ht="16.5" customHeight="1">
      <c r="B579" s="132"/>
      <c r="C579" s="161" t="s">
        <v>1692</v>
      </c>
      <c r="D579" s="161" t="s">
        <v>167</v>
      </c>
      <c r="E579" s="162" t="s">
        <v>1693</v>
      </c>
      <c r="F579" s="262" t="s">
        <v>1694</v>
      </c>
      <c r="G579" s="262"/>
      <c r="H579" s="262"/>
      <c r="I579" s="262"/>
      <c r="J579" s="163" t="s">
        <v>304</v>
      </c>
      <c r="K579" s="164">
        <v>4</v>
      </c>
      <c r="L579" s="263">
        <v>0</v>
      </c>
      <c r="M579" s="263"/>
      <c r="N579" s="264">
        <f t="shared" si="195"/>
        <v>0</v>
      </c>
      <c r="O579" s="264"/>
      <c r="P579" s="264"/>
      <c r="Q579" s="264"/>
      <c r="R579" s="135"/>
      <c r="T579" s="165" t="s">
        <v>5</v>
      </c>
      <c r="U579" s="44" t="s">
        <v>40</v>
      </c>
      <c r="V579" s="36"/>
      <c r="W579" s="166">
        <f t="shared" si="196"/>
        <v>0</v>
      </c>
      <c r="X579" s="166">
        <v>0</v>
      </c>
      <c r="Y579" s="166">
        <f t="shared" si="197"/>
        <v>0</v>
      </c>
      <c r="Z579" s="166">
        <v>0</v>
      </c>
      <c r="AA579" s="167">
        <f t="shared" si="198"/>
        <v>0</v>
      </c>
      <c r="AR579" s="20" t="s">
        <v>171</v>
      </c>
      <c r="AT579" s="20" t="s">
        <v>167</v>
      </c>
      <c r="AU579" s="20" t="s">
        <v>80</v>
      </c>
      <c r="AY579" s="20" t="s">
        <v>165</v>
      </c>
      <c r="BE579" s="106">
        <f t="shared" si="199"/>
        <v>0</v>
      </c>
      <c r="BF579" s="106">
        <f t="shared" si="200"/>
        <v>0</v>
      </c>
      <c r="BG579" s="106">
        <f t="shared" si="201"/>
        <v>0</v>
      </c>
      <c r="BH579" s="106">
        <f t="shared" si="202"/>
        <v>0</v>
      </c>
      <c r="BI579" s="106">
        <f t="shared" si="203"/>
        <v>0</v>
      </c>
      <c r="BJ579" s="20" t="s">
        <v>80</v>
      </c>
      <c r="BK579" s="106">
        <f t="shared" si="204"/>
        <v>0</v>
      </c>
      <c r="BL579" s="20" t="s">
        <v>171</v>
      </c>
      <c r="BM579" s="20" t="s">
        <v>1695</v>
      </c>
    </row>
    <row r="580" spans="2:65" s="1" customFormat="1" ht="16.5" customHeight="1">
      <c r="B580" s="132"/>
      <c r="C580" s="161" t="s">
        <v>1696</v>
      </c>
      <c r="D580" s="161" t="s">
        <v>167</v>
      </c>
      <c r="E580" s="162" t="s">
        <v>1697</v>
      </c>
      <c r="F580" s="262" t="s">
        <v>1698</v>
      </c>
      <c r="G580" s="262"/>
      <c r="H580" s="262"/>
      <c r="I580" s="262"/>
      <c r="J580" s="163" t="s">
        <v>304</v>
      </c>
      <c r="K580" s="164">
        <v>2</v>
      </c>
      <c r="L580" s="263">
        <v>0</v>
      </c>
      <c r="M580" s="263"/>
      <c r="N580" s="264">
        <f t="shared" si="195"/>
        <v>0</v>
      </c>
      <c r="O580" s="264"/>
      <c r="P580" s="264"/>
      <c r="Q580" s="264"/>
      <c r="R580" s="135"/>
      <c r="T580" s="165" t="s">
        <v>5</v>
      </c>
      <c r="U580" s="44" t="s">
        <v>40</v>
      </c>
      <c r="V580" s="36"/>
      <c r="W580" s="166">
        <f t="shared" si="196"/>
        <v>0</v>
      </c>
      <c r="X580" s="166">
        <v>0</v>
      </c>
      <c r="Y580" s="166">
        <f t="shared" si="197"/>
        <v>0</v>
      </c>
      <c r="Z580" s="166">
        <v>0</v>
      </c>
      <c r="AA580" s="167">
        <f t="shared" si="198"/>
        <v>0</v>
      </c>
      <c r="AR580" s="20" t="s">
        <v>171</v>
      </c>
      <c r="AT580" s="20" t="s">
        <v>167</v>
      </c>
      <c r="AU580" s="20" t="s">
        <v>80</v>
      </c>
      <c r="AY580" s="20" t="s">
        <v>165</v>
      </c>
      <c r="BE580" s="106">
        <f t="shared" si="199"/>
        <v>0</v>
      </c>
      <c r="BF580" s="106">
        <f t="shared" si="200"/>
        <v>0</v>
      </c>
      <c r="BG580" s="106">
        <f t="shared" si="201"/>
        <v>0</v>
      </c>
      <c r="BH580" s="106">
        <f t="shared" si="202"/>
        <v>0</v>
      </c>
      <c r="BI580" s="106">
        <f t="shared" si="203"/>
        <v>0</v>
      </c>
      <c r="BJ580" s="20" t="s">
        <v>80</v>
      </c>
      <c r="BK580" s="106">
        <f t="shared" si="204"/>
        <v>0</v>
      </c>
      <c r="BL580" s="20" t="s">
        <v>171</v>
      </c>
      <c r="BM580" s="20" t="s">
        <v>1699</v>
      </c>
    </row>
    <row r="581" spans="2:65" s="1" customFormat="1" ht="16.5" customHeight="1">
      <c r="B581" s="132"/>
      <c r="C581" s="161" t="s">
        <v>1700</v>
      </c>
      <c r="D581" s="161" t="s">
        <v>167</v>
      </c>
      <c r="E581" s="162" t="s">
        <v>1701</v>
      </c>
      <c r="F581" s="262" t="s">
        <v>1702</v>
      </c>
      <c r="G581" s="262"/>
      <c r="H581" s="262"/>
      <c r="I581" s="262"/>
      <c r="J581" s="163" t="s">
        <v>304</v>
      </c>
      <c r="K581" s="164">
        <v>14</v>
      </c>
      <c r="L581" s="263">
        <v>0</v>
      </c>
      <c r="M581" s="263"/>
      <c r="N581" s="264">
        <f t="shared" si="195"/>
        <v>0</v>
      </c>
      <c r="O581" s="264"/>
      <c r="P581" s="264"/>
      <c r="Q581" s="264"/>
      <c r="R581" s="135"/>
      <c r="T581" s="165" t="s">
        <v>5</v>
      </c>
      <c r="U581" s="44" t="s">
        <v>40</v>
      </c>
      <c r="V581" s="36"/>
      <c r="W581" s="166">
        <f t="shared" si="196"/>
        <v>0</v>
      </c>
      <c r="X581" s="166">
        <v>0</v>
      </c>
      <c r="Y581" s="166">
        <f t="shared" si="197"/>
        <v>0</v>
      </c>
      <c r="Z581" s="166">
        <v>0</v>
      </c>
      <c r="AA581" s="167">
        <f t="shared" si="198"/>
        <v>0</v>
      </c>
      <c r="AR581" s="20" t="s">
        <v>171</v>
      </c>
      <c r="AT581" s="20" t="s">
        <v>167</v>
      </c>
      <c r="AU581" s="20" t="s">
        <v>80</v>
      </c>
      <c r="AY581" s="20" t="s">
        <v>165</v>
      </c>
      <c r="BE581" s="106">
        <f t="shared" si="199"/>
        <v>0</v>
      </c>
      <c r="BF581" s="106">
        <f t="shared" si="200"/>
        <v>0</v>
      </c>
      <c r="BG581" s="106">
        <f t="shared" si="201"/>
        <v>0</v>
      </c>
      <c r="BH581" s="106">
        <f t="shared" si="202"/>
        <v>0</v>
      </c>
      <c r="BI581" s="106">
        <f t="shared" si="203"/>
        <v>0</v>
      </c>
      <c r="BJ581" s="20" t="s">
        <v>80</v>
      </c>
      <c r="BK581" s="106">
        <f t="shared" si="204"/>
        <v>0</v>
      </c>
      <c r="BL581" s="20" t="s">
        <v>171</v>
      </c>
      <c r="BM581" s="20" t="s">
        <v>1703</v>
      </c>
    </row>
    <row r="582" spans="2:65" s="1" customFormat="1" ht="16.5" customHeight="1">
      <c r="B582" s="132"/>
      <c r="C582" s="161" t="s">
        <v>1704</v>
      </c>
      <c r="D582" s="161" t="s">
        <v>167</v>
      </c>
      <c r="E582" s="162" t="s">
        <v>1705</v>
      </c>
      <c r="F582" s="262" t="s">
        <v>1706</v>
      </c>
      <c r="G582" s="262"/>
      <c r="H582" s="262"/>
      <c r="I582" s="262"/>
      <c r="J582" s="163" t="s">
        <v>304</v>
      </c>
      <c r="K582" s="164">
        <v>1</v>
      </c>
      <c r="L582" s="263">
        <v>0</v>
      </c>
      <c r="M582" s="263"/>
      <c r="N582" s="264">
        <f t="shared" si="195"/>
        <v>0</v>
      </c>
      <c r="O582" s="264"/>
      <c r="P582" s="264"/>
      <c r="Q582" s="264"/>
      <c r="R582" s="135"/>
      <c r="T582" s="165" t="s">
        <v>5</v>
      </c>
      <c r="U582" s="44" t="s">
        <v>40</v>
      </c>
      <c r="V582" s="36"/>
      <c r="W582" s="166">
        <f t="shared" si="196"/>
        <v>0</v>
      </c>
      <c r="X582" s="166">
        <v>0</v>
      </c>
      <c r="Y582" s="166">
        <f t="shared" si="197"/>
        <v>0</v>
      </c>
      <c r="Z582" s="166">
        <v>0</v>
      </c>
      <c r="AA582" s="167">
        <f t="shared" si="198"/>
        <v>0</v>
      </c>
      <c r="AR582" s="20" t="s">
        <v>171</v>
      </c>
      <c r="AT582" s="20" t="s">
        <v>167</v>
      </c>
      <c r="AU582" s="20" t="s">
        <v>80</v>
      </c>
      <c r="AY582" s="20" t="s">
        <v>165</v>
      </c>
      <c r="BE582" s="106">
        <f t="shared" si="199"/>
        <v>0</v>
      </c>
      <c r="BF582" s="106">
        <f t="shared" si="200"/>
        <v>0</v>
      </c>
      <c r="BG582" s="106">
        <f t="shared" si="201"/>
        <v>0</v>
      </c>
      <c r="BH582" s="106">
        <f t="shared" si="202"/>
        <v>0</v>
      </c>
      <c r="BI582" s="106">
        <f t="shared" si="203"/>
        <v>0</v>
      </c>
      <c r="BJ582" s="20" t="s">
        <v>80</v>
      </c>
      <c r="BK582" s="106">
        <f t="shared" si="204"/>
        <v>0</v>
      </c>
      <c r="BL582" s="20" t="s">
        <v>171</v>
      </c>
      <c r="BM582" s="20" t="s">
        <v>1707</v>
      </c>
    </row>
    <row r="583" spans="2:65" s="1" customFormat="1" ht="16.5" customHeight="1">
      <c r="B583" s="132"/>
      <c r="C583" s="161" t="s">
        <v>1708</v>
      </c>
      <c r="D583" s="161" t="s">
        <v>167</v>
      </c>
      <c r="E583" s="162" t="s">
        <v>1709</v>
      </c>
      <c r="F583" s="262" t="s">
        <v>1710</v>
      </c>
      <c r="G583" s="262"/>
      <c r="H583" s="262"/>
      <c r="I583" s="262"/>
      <c r="J583" s="163" t="s">
        <v>304</v>
      </c>
      <c r="K583" s="164">
        <v>18</v>
      </c>
      <c r="L583" s="263">
        <v>0</v>
      </c>
      <c r="M583" s="263"/>
      <c r="N583" s="264">
        <f t="shared" si="195"/>
        <v>0</v>
      </c>
      <c r="O583" s="264"/>
      <c r="P583" s="264"/>
      <c r="Q583" s="264"/>
      <c r="R583" s="135"/>
      <c r="T583" s="165" t="s">
        <v>5</v>
      </c>
      <c r="U583" s="44" t="s">
        <v>40</v>
      </c>
      <c r="V583" s="36"/>
      <c r="W583" s="166">
        <f t="shared" si="196"/>
        <v>0</v>
      </c>
      <c r="X583" s="166">
        <v>0</v>
      </c>
      <c r="Y583" s="166">
        <f t="shared" si="197"/>
        <v>0</v>
      </c>
      <c r="Z583" s="166">
        <v>0</v>
      </c>
      <c r="AA583" s="167">
        <f t="shared" si="198"/>
        <v>0</v>
      </c>
      <c r="AR583" s="20" t="s">
        <v>171</v>
      </c>
      <c r="AT583" s="20" t="s">
        <v>167</v>
      </c>
      <c r="AU583" s="20" t="s">
        <v>80</v>
      </c>
      <c r="AY583" s="20" t="s">
        <v>165</v>
      </c>
      <c r="BE583" s="106">
        <f t="shared" si="199"/>
        <v>0</v>
      </c>
      <c r="BF583" s="106">
        <f t="shared" si="200"/>
        <v>0</v>
      </c>
      <c r="BG583" s="106">
        <f t="shared" si="201"/>
        <v>0</v>
      </c>
      <c r="BH583" s="106">
        <f t="shared" si="202"/>
        <v>0</v>
      </c>
      <c r="BI583" s="106">
        <f t="shared" si="203"/>
        <v>0</v>
      </c>
      <c r="BJ583" s="20" t="s">
        <v>80</v>
      </c>
      <c r="BK583" s="106">
        <f t="shared" si="204"/>
        <v>0</v>
      </c>
      <c r="BL583" s="20" t="s">
        <v>171</v>
      </c>
      <c r="BM583" s="20" t="s">
        <v>1711</v>
      </c>
    </row>
    <row r="584" spans="2:65" s="1" customFormat="1" ht="16.5" customHeight="1">
      <c r="B584" s="132"/>
      <c r="C584" s="161" t="s">
        <v>1712</v>
      </c>
      <c r="D584" s="161" t="s">
        <v>167</v>
      </c>
      <c r="E584" s="162" t="s">
        <v>1713</v>
      </c>
      <c r="F584" s="262" t="s">
        <v>1714</v>
      </c>
      <c r="G584" s="262"/>
      <c r="H584" s="262"/>
      <c r="I584" s="262"/>
      <c r="J584" s="163" t="s">
        <v>304</v>
      </c>
      <c r="K584" s="164">
        <v>3</v>
      </c>
      <c r="L584" s="263">
        <v>0</v>
      </c>
      <c r="M584" s="263"/>
      <c r="N584" s="264">
        <f t="shared" si="195"/>
        <v>0</v>
      </c>
      <c r="O584" s="264"/>
      <c r="P584" s="264"/>
      <c r="Q584" s="264"/>
      <c r="R584" s="135"/>
      <c r="T584" s="165" t="s">
        <v>5</v>
      </c>
      <c r="U584" s="44" t="s">
        <v>40</v>
      </c>
      <c r="V584" s="36"/>
      <c r="W584" s="166">
        <f t="shared" si="196"/>
        <v>0</v>
      </c>
      <c r="X584" s="166">
        <v>0</v>
      </c>
      <c r="Y584" s="166">
        <f t="shared" si="197"/>
        <v>0</v>
      </c>
      <c r="Z584" s="166">
        <v>0</v>
      </c>
      <c r="AA584" s="167">
        <f t="shared" si="198"/>
        <v>0</v>
      </c>
      <c r="AR584" s="20" t="s">
        <v>171</v>
      </c>
      <c r="AT584" s="20" t="s">
        <v>167</v>
      </c>
      <c r="AU584" s="20" t="s">
        <v>80</v>
      </c>
      <c r="AY584" s="20" t="s">
        <v>165</v>
      </c>
      <c r="BE584" s="106">
        <f t="shared" si="199"/>
        <v>0</v>
      </c>
      <c r="BF584" s="106">
        <f t="shared" si="200"/>
        <v>0</v>
      </c>
      <c r="BG584" s="106">
        <f t="shared" si="201"/>
        <v>0</v>
      </c>
      <c r="BH584" s="106">
        <f t="shared" si="202"/>
        <v>0</v>
      </c>
      <c r="BI584" s="106">
        <f t="shared" si="203"/>
        <v>0</v>
      </c>
      <c r="BJ584" s="20" t="s">
        <v>80</v>
      </c>
      <c r="BK584" s="106">
        <f t="shared" si="204"/>
        <v>0</v>
      </c>
      <c r="BL584" s="20" t="s">
        <v>171</v>
      </c>
      <c r="BM584" s="20" t="s">
        <v>1715</v>
      </c>
    </row>
    <row r="585" spans="2:65" s="1" customFormat="1" ht="16.5" customHeight="1">
      <c r="B585" s="132"/>
      <c r="C585" s="161" t="s">
        <v>1716</v>
      </c>
      <c r="D585" s="161" t="s">
        <v>167</v>
      </c>
      <c r="E585" s="162" t="s">
        <v>1717</v>
      </c>
      <c r="F585" s="262" t="s">
        <v>1718</v>
      </c>
      <c r="G585" s="262"/>
      <c r="H585" s="262"/>
      <c r="I585" s="262"/>
      <c r="J585" s="163" t="s">
        <v>304</v>
      </c>
      <c r="K585" s="164">
        <v>1</v>
      </c>
      <c r="L585" s="263">
        <v>0</v>
      </c>
      <c r="M585" s="263"/>
      <c r="N585" s="264">
        <f t="shared" si="195"/>
        <v>0</v>
      </c>
      <c r="O585" s="264"/>
      <c r="P585" s="264"/>
      <c r="Q585" s="264"/>
      <c r="R585" s="135"/>
      <c r="T585" s="165" t="s">
        <v>5</v>
      </c>
      <c r="U585" s="44" t="s">
        <v>40</v>
      </c>
      <c r="V585" s="36"/>
      <c r="W585" s="166">
        <f t="shared" si="196"/>
        <v>0</v>
      </c>
      <c r="X585" s="166">
        <v>0</v>
      </c>
      <c r="Y585" s="166">
        <f t="shared" si="197"/>
        <v>0</v>
      </c>
      <c r="Z585" s="166">
        <v>0</v>
      </c>
      <c r="AA585" s="167">
        <f t="shared" si="198"/>
        <v>0</v>
      </c>
      <c r="AR585" s="20" t="s">
        <v>171</v>
      </c>
      <c r="AT585" s="20" t="s">
        <v>167</v>
      </c>
      <c r="AU585" s="20" t="s">
        <v>80</v>
      </c>
      <c r="AY585" s="20" t="s">
        <v>165</v>
      </c>
      <c r="BE585" s="106">
        <f t="shared" si="199"/>
        <v>0</v>
      </c>
      <c r="BF585" s="106">
        <f t="shared" si="200"/>
        <v>0</v>
      </c>
      <c r="BG585" s="106">
        <f t="shared" si="201"/>
        <v>0</v>
      </c>
      <c r="BH585" s="106">
        <f t="shared" si="202"/>
        <v>0</v>
      </c>
      <c r="BI585" s="106">
        <f t="shared" si="203"/>
        <v>0</v>
      </c>
      <c r="BJ585" s="20" t="s">
        <v>80</v>
      </c>
      <c r="BK585" s="106">
        <f t="shared" si="204"/>
        <v>0</v>
      </c>
      <c r="BL585" s="20" t="s">
        <v>171</v>
      </c>
      <c r="BM585" s="20" t="s">
        <v>1719</v>
      </c>
    </row>
    <row r="586" spans="2:65" s="1" customFormat="1" ht="16.5" customHeight="1">
      <c r="B586" s="132"/>
      <c r="C586" s="161" t="s">
        <v>1720</v>
      </c>
      <c r="D586" s="161" t="s">
        <v>167</v>
      </c>
      <c r="E586" s="162" t="s">
        <v>1721</v>
      </c>
      <c r="F586" s="262" t="s">
        <v>1702</v>
      </c>
      <c r="G586" s="262"/>
      <c r="H586" s="262"/>
      <c r="I586" s="262"/>
      <c r="J586" s="163" t="s">
        <v>304</v>
      </c>
      <c r="K586" s="164">
        <v>2</v>
      </c>
      <c r="L586" s="263">
        <v>0</v>
      </c>
      <c r="M586" s="263"/>
      <c r="N586" s="264">
        <f t="shared" si="195"/>
        <v>0</v>
      </c>
      <c r="O586" s="264"/>
      <c r="P586" s="264"/>
      <c r="Q586" s="264"/>
      <c r="R586" s="135"/>
      <c r="T586" s="165" t="s">
        <v>5</v>
      </c>
      <c r="U586" s="44" t="s">
        <v>40</v>
      </c>
      <c r="V586" s="36"/>
      <c r="W586" s="166">
        <f t="shared" si="196"/>
        <v>0</v>
      </c>
      <c r="X586" s="166">
        <v>0</v>
      </c>
      <c r="Y586" s="166">
        <f t="shared" si="197"/>
        <v>0</v>
      </c>
      <c r="Z586" s="166">
        <v>0</v>
      </c>
      <c r="AA586" s="167">
        <f t="shared" si="198"/>
        <v>0</v>
      </c>
      <c r="AR586" s="20" t="s">
        <v>171</v>
      </c>
      <c r="AT586" s="20" t="s">
        <v>167</v>
      </c>
      <c r="AU586" s="20" t="s">
        <v>80</v>
      </c>
      <c r="AY586" s="20" t="s">
        <v>165</v>
      </c>
      <c r="BE586" s="106">
        <f t="shared" si="199"/>
        <v>0</v>
      </c>
      <c r="BF586" s="106">
        <f t="shared" si="200"/>
        <v>0</v>
      </c>
      <c r="BG586" s="106">
        <f t="shared" si="201"/>
        <v>0</v>
      </c>
      <c r="BH586" s="106">
        <f t="shared" si="202"/>
        <v>0</v>
      </c>
      <c r="BI586" s="106">
        <f t="shared" si="203"/>
        <v>0</v>
      </c>
      <c r="BJ586" s="20" t="s">
        <v>80</v>
      </c>
      <c r="BK586" s="106">
        <f t="shared" si="204"/>
        <v>0</v>
      </c>
      <c r="BL586" s="20" t="s">
        <v>171</v>
      </c>
      <c r="BM586" s="20" t="s">
        <v>1722</v>
      </c>
    </row>
    <row r="587" spans="2:65" s="1" customFormat="1" ht="16.5" customHeight="1">
      <c r="B587" s="132"/>
      <c r="C587" s="161" t="s">
        <v>1723</v>
      </c>
      <c r="D587" s="161" t="s">
        <v>167</v>
      </c>
      <c r="E587" s="162" t="s">
        <v>1724</v>
      </c>
      <c r="F587" s="262" t="s">
        <v>1725</v>
      </c>
      <c r="G587" s="262"/>
      <c r="H587" s="262"/>
      <c r="I587" s="262"/>
      <c r="J587" s="163" t="s">
        <v>304</v>
      </c>
      <c r="K587" s="164">
        <v>4</v>
      </c>
      <c r="L587" s="263">
        <v>0</v>
      </c>
      <c r="M587" s="263"/>
      <c r="N587" s="264">
        <f t="shared" si="195"/>
        <v>0</v>
      </c>
      <c r="O587" s="264"/>
      <c r="P587" s="264"/>
      <c r="Q587" s="264"/>
      <c r="R587" s="135"/>
      <c r="T587" s="165" t="s">
        <v>5</v>
      </c>
      <c r="U587" s="44" t="s">
        <v>40</v>
      </c>
      <c r="V587" s="36"/>
      <c r="W587" s="166">
        <f t="shared" si="196"/>
        <v>0</v>
      </c>
      <c r="X587" s="166">
        <v>0</v>
      </c>
      <c r="Y587" s="166">
        <f t="shared" si="197"/>
        <v>0</v>
      </c>
      <c r="Z587" s="166">
        <v>0</v>
      </c>
      <c r="AA587" s="167">
        <f t="shared" si="198"/>
        <v>0</v>
      </c>
      <c r="AR587" s="20" t="s">
        <v>171</v>
      </c>
      <c r="AT587" s="20" t="s">
        <v>167</v>
      </c>
      <c r="AU587" s="20" t="s">
        <v>80</v>
      </c>
      <c r="AY587" s="20" t="s">
        <v>165</v>
      </c>
      <c r="BE587" s="106">
        <f t="shared" si="199"/>
        <v>0</v>
      </c>
      <c r="BF587" s="106">
        <f t="shared" si="200"/>
        <v>0</v>
      </c>
      <c r="BG587" s="106">
        <f t="shared" si="201"/>
        <v>0</v>
      </c>
      <c r="BH587" s="106">
        <f t="shared" si="202"/>
        <v>0</v>
      </c>
      <c r="BI587" s="106">
        <f t="shared" si="203"/>
        <v>0</v>
      </c>
      <c r="BJ587" s="20" t="s">
        <v>80</v>
      </c>
      <c r="BK587" s="106">
        <f t="shared" si="204"/>
        <v>0</v>
      </c>
      <c r="BL587" s="20" t="s">
        <v>171</v>
      </c>
      <c r="BM587" s="20" t="s">
        <v>1726</v>
      </c>
    </row>
    <row r="588" spans="2:65" s="1" customFormat="1" ht="16.5" customHeight="1">
      <c r="B588" s="132"/>
      <c r="C588" s="161" t="s">
        <v>1727</v>
      </c>
      <c r="D588" s="161" t="s">
        <v>167</v>
      </c>
      <c r="E588" s="162" t="s">
        <v>1728</v>
      </c>
      <c r="F588" s="262" t="s">
        <v>1729</v>
      </c>
      <c r="G588" s="262"/>
      <c r="H588" s="262"/>
      <c r="I588" s="262"/>
      <c r="J588" s="163" t="s">
        <v>304</v>
      </c>
      <c r="K588" s="164">
        <v>56</v>
      </c>
      <c r="L588" s="263">
        <v>0</v>
      </c>
      <c r="M588" s="263"/>
      <c r="N588" s="264">
        <f t="shared" si="195"/>
        <v>0</v>
      </c>
      <c r="O588" s="264"/>
      <c r="P588" s="264"/>
      <c r="Q588" s="264"/>
      <c r="R588" s="135"/>
      <c r="T588" s="165" t="s">
        <v>5</v>
      </c>
      <c r="U588" s="44" t="s">
        <v>40</v>
      </c>
      <c r="V588" s="36"/>
      <c r="W588" s="166">
        <f t="shared" si="196"/>
        <v>0</v>
      </c>
      <c r="X588" s="166">
        <v>0</v>
      </c>
      <c r="Y588" s="166">
        <f t="shared" si="197"/>
        <v>0</v>
      </c>
      <c r="Z588" s="166">
        <v>0</v>
      </c>
      <c r="AA588" s="167">
        <f t="shared" si="198"/>
        <v>0</v>
      </c>
      <c r="AR588" s="20" t="s">
        <v>171</v>
      </c>
      <c r="AT588" s="20" t="s">
        <v>167</v>
      </c>
      <c r="AU588" s="20" t="s">
        <v>80</v>
      </c>
      <c r="AY588" s="20" t="s">
        <v>165</v>
      </c>
      <c r="BE588" s="106">
        <f t="shared" si="199"/>
        <v>0</v>
      </c>
      <c r="BF588" s="106">
        <f t="shared" si="200"/>
        <v>0</v>
      </c>
      <c r="BG588" s="106">
        <f t="shared" si="201"/>
        <v>0</v>
      </c>
      <c r="BH588" s="106">
        <f t="shared" si="202"/>
        <v>0</v>
      </c>
      <c r="BI588" s="106">
        <f t="shared" si="203"/>
        <v>0</v>
      </c>
      <c r="BJ588" s="20" t="s">
        <v>80</v>
      </c>
      <c r="BK588" s="106">
        <f t="shared" si="204"/>
        <v>0</v>
      </c>
      <c r="BL588" s="20" t="s">
        <v>171</v>
      </c>
      <c r="BM588" s="20" t="s">
        <v>1730</v>
      </c>
    </row>
    <row r="589" spans="2:65" s="1" customFormat="1" ht="16.5" customHeight="1">
      <c r="B589" s="132"/>
      <c r="C589" s="161" t="s">
        <v>1731</v>
      </c>
      <c r="D589" s="161" t="s">
        <v>167</v>
      </c>
      <c r="E589" s="162" t="s">
        <v>1732</v>
      </c>
      <c r="F589" s="262" t="s">
        <v>1733</v>
      </c>
      <c r="G589" s="262"/>
      <c r="H589" s="262"/>
      <c r="I589" s="262"/>
      <c r="J589" s="163" t="s">
        <v>304</v>
      </c>
      <c r="K589" s="164">
        <v>2</v>
      </c>
      <c r="L589" s="263">
        <v>0</v>
      </c>
      <c r="M589" s="263"/>
      <c r="N589" s="264">
        <f t="shared" si="195"/>
        <v>0</v>
      </c>
      <c r="O589" s="264"/>
      <c r="P589" s="264"/>
      <c r="Q589" s="264"/>
      <c r="R589" s="135"/>
      <c r="T589" s="165" t="s">
        <v>5</v>
      </c>
      <c r="U589" s="44" t="s">
        <v>40</v>
      </c>
      <c r="V589" s="36"/>
      <c r="W589" s="166">
        <f t="shared" si="196"/>
        <v>0</v>
      </c>
      <c r="X589" s="166">
        <v>0</v>
      </c>
      <c r="Y589" s="166">
        <f t="shared" si="197"/>
        <v>0</v>
      </c>
      <c r="Z589" s="166">
        <v>0</v>
      </c>
      <c r="AA589" s="167">
        <f t="shared" si="198"/>
        <v>0</v>
      </c>
      <c r="AR589" s="20" t="s">
        <v>171</v>
      </c>
      <c r="AT589" s="20" t="s">
        <v>167</v>
      </c>
      <c r="AU589" s="20" t="s">
        <v>80</v>
      </c>
      <c r="AY589" s="20" t="s">
        <v>165</v>
      </c>
      <c r="BE589" s="106">
        <f t="shared" si="199"/>
        <v>0</v>
      </c>
      <c r="BF589" s="106">
        <f t="shared" si="200"/>
        <v>0</v>
      </c>
      <c r="BG589" s="106">
        <f t="shared" si="201"/>
        <v>0</v>
      </c>
      <c r="BH589" s="106">
        <f t="shared" si="202"/>
        <v>0</v>
      </c>
      <c r="BI589" s="106">
        <f t="shared" si="203"/>
        <v>0</v>
      </c>
      <c r="BJ589" s="20" t="s">
        <v>80</v>
      </c>
      <c r="BK589" s="106">
        <f t="shared" si="204"/>
        <v>0</v>
      </c>
      <c r="BL589" s="20" t="s">
        <v>171</v>
      </c>
      <c r="BM589" s="20" t="s">
        <v>1734</v>
      </c>
    </row>
    <row r="590" spans="2:65" s="1" customFormat="1" ht="16.5" customHeight="1">
      <c r="B590" s="132"/>
      <c r="C590" s="161" t="s">
        <v>1735</v>
      </c>
      <c r="D590" s="161" t="s">
        <v>167</v>
      </c>
      <c r="E590" s="162" t="s">
        <v>1736</v>
      </c>
      <c r="F590" s="262" t="s">
        <v>1737</v>
      </c>
      <c r="G590" s="262"/>
      <c r="H590" s="262"/>
      <c r="I590" s="262"/>
      <c r="J590" s="163" t="s">
        <v>304</v>
      </c>
      <c r="K590" s="164">
        <v>1</v>
      </c>
      <c r="L590" s="263">
        <v>0</v>
      </c>
      <c r="M590" s="263"/>
      <c r="N590" s="264">
        <f t="shared" si="195"/>
        <v>0</v>
      </c>
      <c r="O590" s="264"/>
      <c r="P590" s="264"/>
      <c r="Q590" s="264"/>
      <c r="R590" s="135"/>
      <c r="T590" s="165" t="s">
        <v>5</v>
      </c>
      <c r="U590" s="44" t="s">
        <v>40</v>
      </c>
      <c r="V590" s="36"/>
      <c r="W590" s="166">
        <f t="shared" si="196"/>
        <v>0</v>
      </c>
      <c r="X590" s="166">
        <v>0</v>
      </c>
      <c r="Y590" s="166">
        <f t="shared" si="197"/>
        <v>0</v>
      </c>
      <c r="Z590" s="166">
        <v>0</v>
      </c>
      <c r="AA590" s="167">
        <f t="shared" si="198"/>
        <v>0</v>
      </c>
      <c r="AR590" s="20" t="s">
        <v>171</v>
      </c>
      <c r="AT590" s="20" t="s">
        <v>167</v>
      </c>
      <c r="AU590" s="20" t="s">
        <v>80</v>
      </c>
      <c r="AY590" s="20" t="s">
        <v>165</v>
      </c>
      <c r="BE590" s="106">
        <f t="shared" si="199"/>
        <v>0</v>
      </c>
      <c r="BF590" s="106">
        <f t="shared" si="200"/>
        <v>0</v>
      </c>
      <c r="BG590" s="106">
        <f t="shared" si="201"/>
        <v>0</v>
      </c>
      <c r="BH590" s="106">
        <f t="shared" si="202"/>
        <v>0</v>
      </c>
      <c r="BI590" s="106">
        <f t="shared" si="203"/>
        <v>0</v>
      </c>
      <c r="BJ590" s="20" t="s">
        <v>80</v>
      </c>
      <c r="BK590" s="106">
        <f t="shared" si="204"/>
        <v>0</v>
      </c>
      <c r="BL590" s="20" t="s">
        <v>171</v>
      </c>
      <c r="BM590" s="20" t="s">
        <v>1738</v>
      </c>
    </row>
    <row r="591" spans="2:65" s="1" customFormat="1" ht="16.5" customHeight="1">
      <c r="B591" s="132"/>
      <c r="C591" s="161" t="s">
        <v>1739</v>
      </c>
      <c r="D591" s="161" t="s">
        <v>167</v>
      </c>
      <c r="E591" s="162" t="s">
        <v>1740</v>
      </c>
      <c r="F591" s="262" t="s">
        <v>1741</v>
      </c>
      <c r="G591" s="262"/>
      <c r="H591" s="262"/>
      <c r="I591" s="262"/>
      <c r="J591" s="163" t="s">
        <v>304</v>
      </c>
      <c r="K591" s="164">
        <v>6</v>
      </c>
      <c r="L591" s="263">
        <v>0</v>
      </c>
      <c r="M591" s="263"/>
      <c r="N591" s="264">
        <f t="shared" si="195"/>
        <v>0</v>
      </c>
      <c r="O591" s="264"/>
      <c r="P591" s="264"/>
      <c r="Q591" s="264"/>
      <c r="R591" s="135"/>
      <c r="T591" s="165" t="s">
        <v>5</v>
      </c>
      <c r="U591" s="44" t="s">
        <v>40</v>
      </c>
      <c r="V591" s="36"/>
      <c r="W591" s="166">
        <f t="shared" si="196"/>
        <v>0</v>
      </c>
      <c r="X591" s="166">
        <v>0</v>
      </c>
      <c r="Y591" s="166">
        <f t="shared" si="197"/>
        <v>0</v>
      </c>
      <c r="Z591" s="166">
        <v>0</v>
      </c>
      <c r="AA591" s="167">
        <f t="shared" si="198"/>
        <v>0</v>
      </c>
      <c r="AR591" s="20" t="s">
        <v>171</v>
      </c>
      <c r="AT591" s="20" t="s">
        <v>167</v>
      </c>
      <c r="AU591" s="20" t="s">
        <v>80</v>
      </c>
      <c r="AY591" s="20" t="s">
        <v>165</v>
      </c>
      <c r="BE591" s="106">
        <f t="shared" si="199"/>
        <v>0</v>
      </c>
      <c r="BF591" s="106">
        <f t="shared" si="200"/>
        <v>0</v>
      </c>
      <c r="BG591" s="106">
        <f t="shared" si="201"/>
        <v>0</v>
      </c>
      <c r="BH591" s="106">
        <f t="shared" si="202"/>
        <v>0</v>
      </c>
      <c r="BI591" s="106">
        <f t="shared" si="203"/>
        <v>0</v>
      </c>
      <c r="BJ591" s="20" t="s">
        <v>80</v>
      </c>
      <c r="BK591" s="106">
        <f t="shared" si="204"/>
        <v>0</v>
      </c>
      <c r="BL591" s="20" t="s">
        <v>171</v>
      </c>
      <c r="BM591" s="20" t="s">
        <v>1742</v>
      </c>
    </row>
    <row r="592" spans="2:65" s="1" customFormat="1" ht="16.5" customHeight="1">
      <c r="B592" s="132"/>
      <c r="C592" s="161" t="s">
        <v>1743</v>
      </c>
      <c r="D592" s="161" t="s">
        <v>167</v>
      </c>
      <c r="E592" s="162" t="s">
        <v>1744</v>
      </c>
      <c r="F592" s="262" t="s">
        <v>1745</v>
      </c>
      <c r="G592" s="262"/>
      <c r="H592" s="262"/>
      <c r="I592" s="262"/>
      <c r="J592" s="163" t="s">
        <v>304</v>
      </c>
      <c r="K592" s="164">
        <v>1</v>
      </c>
      <c r="L592" s="263">
        <v>0</v>
      </c>
      <c r="M592" s="263"/>
      <c r="N592" s="264">
        <f t="shared" si="195"/>
        <v>0</v>
      </c>
      <c r="O592" s="264"/>
      <c r="P592" s="264"/>
      <c r="Q592" s="264"/>
      <c r="R592" s="135"/>
      <c r="T592" s="165" t="s">
        <v>5</v>
      </c>
      <c r="U592" s="44" t="s">
        <v>40</v>
      </c>
      <c r="V592" s="36"/>
      <c r="W592" s="166">
        <f t="shared" si="196"/>
        <v>0</v>
      </c>
      <c r="X592" s="166">
        <v>0</v>
      </c>
      <c r="Y592" s="166">
        <f t="shared" si="197"/>
        <v>0</v>
      </c>
      <c r="Z592" s="166">
        <v>0</v>
      </c>
      <c r="AA592" s="167">
        <f t="shared" si="198"/>
        <v>0</v>
      </c>
      <c r="AR592" s="20" t="s">
        <v>171</v>
      </c>
      <c r="AT592" s="20" t="s">
        <v>167</v>
      </c>
      <c r="AU592" s="20" t="s">
        <v>80</v>
      </c>
      <c r="AY592" s="20" t="s">
        <v>165</v>
      </c>
      <c r="BE592" s="106">
        <f t="shared" si="199"/>
        <v>0</v>
      </c>
      <c r="BF592" s="106">
        <f t="shared" si="200"/>
        <v>0</v>
      </c>
      <c r="BG592" s="106">
        <f t="shared" si="201"/>
        <v>0</v>
      </c>
      <c r="BH592" s="106">
        <f t="shared" si="202"/>
        <v>0</v>
      </c>
      <c r="BI592" s="106">
        <f t="shared" si="203"/>
        <v>0</v>
      </c>
      <c r="BJ592" s="20" t="s">
        <v>80</v>
      </c>
      <c r="BK592" s="106">
        <f t="shared" si="204"/>
        <v>0</v>
      </c>
      <c r="BL592" s="20" t="s">
        <v>171</v>
      </c>
      <c r="BM592" s="20" t="s">
        <v>1746</v>
      </c>
    </row>
    <row r="593" spans="2:65" s="1" customFormat="1" ht="16.5" customHeight="1">
      <c r="B593" s="132"/>
      <c r="C593" s="161" t="s">
        <v>1747</v>
      </c>
      <c r="D593" s="161" t="s">
        <v>167</v>
      </c>
      <c r="E593" s="162" t="s">
        <v>1748</v>
      </c>
      <c r="F593" s="262" t="s">
        <v>1749</v>
      </c>
      <c r="G593" s="262"/>
      <c r="H593" s="262"/>
      <c r="I593" s="262"/>
      <c r="J593" s="163" t="s">
        <v>487</v>
      </c>
      <c r="K593" s="164">
        <v>20</v>
      </c>
      <c r="L593" s="263">
        <v>0</v>
      </c>
      <c r="M593" s="263"/>
      <c r="N593" s="264">
        <f t="shared" ref="N593:N624" si="205">ROUND(L593*K593,2)</f>
        <v>0</v>
      </c>
      <c r="O593" s="264"/>
      <c r="P593" s="264"/>
      <c r="Q593" s="264"/>
      <c r="R593" s="135"/>
      <c r="T593" s="165" t="s">
        <v>5</v>
      </c>
      <c r="U593" s="44" t="s">
        <v>40</v>
      </c>
      <c r="V593" s="36"/>
      <c r="W593" s="166">
        <f t="shared" ref="W593:W624" si="206">V593*K593</f>
        <v>0</v>
      </c>
      <c r="X593" s="166">
        <v>0</v>
      </c>
      <c r="Y593" s="166">
        <f t="shared" ref="Y593:Y624" si="207">X593*K593</f>
        <v>0</v>
      </c>
      <c r="Z593" s="166">
        <v>0</v>
      </c>
      <c r="AA593" s="167">
        <f t="shared" ref="AA593:AA624" si="208">Z593*K593</f>
        <v>0</v>
      </c>
      <c r="AR593" s="20" t="s">
        <v>171</v>
      </c>
      <c r="AT593" s="20" t="s">
        <v>167</v>
      </c>
      <c r="AU593" s="20" t="s">
        <v>80</v>
      </c>
      <c r="AY593" s="20" t="s">
        <v>165</v>
      </c>
      <c r="BE593" s="106">
        <f t="shared" ref="BE593:BE624" si="209">IF(U593="základná",N593,0)</f>
        <v>0</v>
      </c>
      <c r="BF593" s="106">
        <f t="shared" ref="BF593:BF624" si="210">IF(U593="znížená",N593,0)</f>
        <v>0</v>
      </c>
      <c r="BG593" s="106">
        <f t="shared" ref="BG593:BG624" si="211">IF(U593="zákl. prenesená",N593,0)</f>
        <v>0</v>
      </c>
      <c r="BH593" s="106">
        <f t="shared" ref="BH593:BH624" si="212">IF(U593="zníž. prenesená",N593,0)</f>
        <v>0</v>
      </c>
      <c r="BI593" s="106">
        <f t="shared" ref="BI593:BI624" si="213">IF(U593="nulová",N593,0)</f>
        <v>0</v>
      </c>
      <c r="BJ593" s="20" t="s">
        <v>80</v>
      </c>
      <c r="BK593" s="106">
        <f t="shared" ref="BK593:BK624" si="214">ROUND(L593*K593,2)</f>
        <v>0</v>
      </c>
      <c r="BL593" s="20" t="s">
        <v>171</v>
      </c>
      <c r="BM593" s="20" t="s">
        <v>1750</v>
      </c>
    </row>
    <row r="594" spans="2:65" s="1" customFormat="1" ht="16.5" customHeight="1">
      <c r="B594" s="132"/>
      <c r="C594" s="184" t="s">
        <v>1751</v>
      </c>
      <c r="D594" s="184" t="s">
        <v>235</v>
      </c>
      <c r="E594" s="185" t="s">
        <v>1613</v>
      </c>
      <c r="F594" s="271" t="s">
        <v>1614</v>
      </c>
      <c r="G594" s="271"/>
      <c r="H594" s="271"/>
      <c r="I594" s="271"/>
      <c r="J594" s="186" t="s">
        <v>1558</v>
      </c>
      <c r="K594" s="187">
        <v>21</v>
      </c>
      <c r="L594" s="272">
        <v>0</v>
      </c>
      <c r="M594" s="272"/>
      <c r="N594" s="273">
        <f t="shared" si="205"/>
        <v>0</v>
      </c>
      <c r="O594" s="264"/>
      <c r="P594" s="264"/>
      <c r="Q594" s="264"/>
      <c r="R594" s="135"/>
      <c r="T594" s="165" t="s">
        <v>5</v>
      </c>
      <c r="U594" s="44" t="s">
        <v>40</v>
      </c>
      <c r="V594" s="36"/>
      <c r="W594" s="166">
        <f t="shared" si="206"/>
        <v>0</v>
      </c>
      <c r="X594" s="166">
        <v>0</v>
      </c>
      <c r="Y594" s="166">
        <f t="shared" si="207"/>
        <v>0</v>
      </c>
      <c r="Z594" s="166">
        <v>0</v>
      </c>
      <c r="AA594" s="167">
        <f t="shared" si="208"/>
        <v>0</v>
      </c>
      <c r="AR594" s="20" t="s">
        <v>191</v>
      </c>
      <c r="AT594" s="20" t="s">
        <v>235</v>
      </c>
      <c r="AU594" s="20" t="s">
        <v>80</v>
      </c>
      <c r="AY594" s="20" t="s">
        <v>165</v>
      </c>
      <c r="BE594" s="106">
        <f t="shared" si="209"/>
        <v>0</v>
      </c>
      <c r="BF594" s="106">
        <f t="shared" si="210"/>
        <v>0</v>
      </c>
      <c r="BG594" s="106">
        <f t="shared" si="211"/>
        <v>0</v>
      </c>
      <c r="BH594" s="106">
        <f t="shared" si="212"/>
        <v>0</v>
      </c>
      <c r="BI594" s="106">
        <f t="shared" si="213"/>
        <v>0</v>
      </c>
      <c r="BJ594" s="20" t="s">
        <v>80</v>
      </c>
      <c r="BK594" s="106">
        <f t="shared" si="214"/>
        <v>0</v>
      </c>
      <c r="BL594" s="20" t="s">
        <v>171</v>
      </c>
      <c r="BM594" s="20" t="s">
        <v>1752</v>
      </c>
    </row>
    <row r="595" spans="2:65" s="1" customFormat="1" ht="16.5" customHeight="1">
      <c r="B595" s="132"/>
      <c r="C595" s="184" t="s">
        <v>1753</v>
      </c>
      <c r="D595" s="184" t="s">
        <v>235</v>
      </c>
      <c r="E595" s="185" t="s">
        <v>1754</v>
      </c>
      <c r="F595" s="271" t="s">
        <v>1755</v>
      </c>
      <c r="G595" s="271"/>
      <c r="H595" s="271"/>
      <c r="I595" s="271"/>
      <c r="J595" s="186" t="s">
        <v>304</v>
      </c>
      <c r="K595" s="187">
        <v>98</v>
      </c>
      <c r="L595" s="272">
        <v>0</v>
      </c>
      <c r="M595" s="272"/>
      <c r="N595" s="273">
        <f t="shared" si="205"/>
        <v>0</v>
      </c>
      <c r="O595" s="264"/>
      <c r="P595" s="264"/>
      <c r="Q595" s="264"/>
      <c r="R595" s="135"/>
      <c r="T595" s="165" t="s">
        <v>5</v>
      </c>
      <c r="U595" s="44" t="s">
        <v>40</v>
      </c>
      <c r="V595" s="36"/>
      <c r="W595" s="166">
        <f t="shared" si="206"/>
        <v>0</v>
      </c>
      <c r="X595" s="166">
        <v>0</v>
      </c>
      <c r="Y595" s="166">
        <f t="shared" si="207"/>
        <v>0</v>
      </c>
      <c r="Z595" s="166">
        <v>0</v>
      </c>
      <c r="AA595" s="167">
        <f t="shared" si="208"/>
        <v>0</v>
      </c>
      <c r="AR595" s="20" t="s">
        <v>191</v>
      </c>
      <c r="AT595" s="20" t="s">
        <v>235</v>
      </c>
      <c r="AU595" s="20" t="s">
        <v>80</v>
      </c>
      <c r="AY595" s="20" t="s">
        <v>165</v>
      </c>
      <c r="BE595" s="106">
        <f t="shared" si="209"/>
        <v>0</v>
      </c>
      <c r="BF595" s="106">
        <f t="shared" si="210"/>
        <v>0</v>
      </c>
      <c r="BG595" s="106">
        <f t="shared" si="211"/>
        <v>0</v>
      </c>
      <c r="BH595" s="106">
        <f t="shared" si="212"/>
        <v>0</v>
      </c>
      <c r="BI595" s="106">
        <f t="shared" si="213"/>
        <v>0</v>
      </c>
      <c r="BJ595" s="20" t="s">
        <v>80</v>
      </c>
      <c r="BK595" s="106">
        <f t="shared" si="214"/>
        <v>0</v>
      </c>
      <c r="BL595" s="20" t="s">
        <v>171</v>
      </c>
      <c r="BM595" s="20" t="s">
        <v>1756</v>
      </c>
    </row>
    <row r="596" spans="2:65" s="1" customFormat="1" ht="16.5" customHeight="1">
      <c r="B596" s="132"/>
      <c r="C596" s="184" t="s">
        <v>1757</v>
      </c>
      <c r="D596" s="184" t="s">
        <v>235</v>
      </c>
      <c r="E596" s="185" t="s">
        <v>1758</v>
      </c>
      <c r="F596" s="271" t="s">
        <v>1759</v>
      </c>
      <c r="G596" s="271"/>
      <c r="H596" s="271"/>
      <c r="I596" s="271"/>
      <c r="J596" s="186" t="s">
        <v>304</v>
      </c>
      <c r="K596" s="187">
        <v>46</v>
      </c>
      <c r="L596" s="272">
        <v>0</v>
      </c>
      <c r="M596" s="272"/>
      <c r="N596" s="273">
        <f t="shared" si="205"/>
        <v>0</v>
      </c>
      <c r="O596" s="264"/>
      <c r="P596" s="264"/>
      <c r="Q596" s="264"/>
      <c r="R596" s="135"/>
      <c r="T596" s="165" t="s">
        <v>5</v>
      </c>
      <c r="U596" s="44" t="s">
        <v>40</v>
      </c>
      <c r="V596" s="36"/>
      <c r="W596" s="166">
        <f t="shared" si="206"/>
        <v>0</v>
      </c>
      <c r="X596" s="166">
        <v>0</v>
      </c>
      <c r="Y596" s="166">
        <f t="shared" si="207"/>
        <v>0</v>
      </c>
      <c r="Z596" s="166">
        <v>0</v>
      </c>
      <c r="AA596" s="167">
        <f t="shared" si="208"/>
        <v>0</v>
      </c>
      <c r="AR596" s="20" t="s">
        <v>191</v>
      </c>
      <c r="AT596" s="20" t="s">
        <v>235</v>
      </c>
      <c r="AU596" s="20" t="s">
        <v>80</v>
      </c>
      <c r="AY596" s="20" t="s">
        <v>165</v>
      </c>
      <c r="BE596" s="106">
        <f t="shared" si="209"/>
        <v>0</v>
      </c>
      <c r="BF596" s="106">
        <f t="shared" si="210"/>
        <v>0</v>
      </c>
      <c r="BG596" s="106">
        <f t="shared" si="211"/>
        <v>0</v>
      </c>
      <c r="BH596" s="106">
        <f t="shared" si="212"/>
        <v>0</v>
      </c>
      <c r="BI596" s="106">
        <f t="shared" si="213"/>
        <v>0</v>
      </c>
      <c r="BJ596" s="20" t="s">
        <v>80</v>
      </c>
      <c r="BK596" s="106">
        <f t="shared" si="214"/>
        <v>0</v>
      </c>
      <c r="BL596" s="20" t="s">
        <v>171</v>
      </c>
      <c r="BM596" s="20" t="s">
        <v>1760</v>
      </c>
    </row>
    <row r="597" spans="2:65" s="1" customFormat="1" ht="16.5" customHeight="1">
      <c r="B597" s="132"/>
      <c r="C597" s="184" t="s">
        <v>1761</v>
      </c>
      <c r="D597" s="184" t="s">
        <v>235</v>
      </c>
      <c r="E597" s="185" t="s">
        <v>1762</v>
      </c>
      <c r="F597" s="271" t="s">
        <v>1763</v>
      </c>
      <c r="G597" s="271"/>
      <c r="H597" s="271"/>
      <c r="I597" s="271"/>
      <c r="J597" s="186" t="s">
        <v>304</v>
      </c>
      <c r="K597" s="187">
        <v>60</v>
      </c>
      <c r="L597" s="272">
        <v>0</v>
      </c>
      <c r="M597" s="272"/>
      <c r="N597" s="273">
        <f t="shared" si="205"/>
        <v>0</v>
      </c>
      <c r="O597" s="264"/>
      <c r="P597" s="264"/>
      <c r="Q597" s="264"/>
      <c r="R597" s="135"/>
      <c r="T597" s="165" t="s">
        <v>5</v>
      </c>
      <c r="U597" s="44" t="s">
        <v>40</v>
      </c>
      <c r="V597" s="36"/>
      <c r="W597" s="166">
        <f t="shared" si="206"/>
        <v>0</v>
      </c>
      <c r="X597" s="166">
        <v>0</v>
      </c>
      <c r="Y597" s="166">
        <f t="shared" si="207"/>
        <v>0</v>
      </c>
      <c r="Z597" s="166">
        <v>0</v>
      </c>
      <c r="AA597" s="167">
        <f t="shared" si="208"/>
        <v>0</v>
      </c>
      <c r="AR597" s="20" t="s">
        <v>191</v>
      </c>
      <c r="AT597" s="20" t="s">
        <v>235</v>
      </c>
      <c r="AU597" s="20" t="s">
        <v>80</v>
      </c>
      <c r="AY597" s="20" t="s">
        <v>165</v>
      </c>
      <c r="BE597" s="106">
        <f t="shared" si="209"/>
        <v>0</v>
      </c>
      <c r="BF597" s="106">
        <f t="shared" si="210"/>
        <v>0</v>
      </c>
      <c r="BG597" s="106">
        <f t="shared" si="211"/>
        <v>0</v>
      </c>
      <c r="BH597" s="106">
        <f t="shared" si="212"/>
        <v>0</v>
      </c>
      <c r="BI597" s="106">
        <f t="shared" si="213"/>
        <v>0</v>
      </c>
      <c r="BJ597" s="20" t="s">
        <v>80</v>
      </c>
      <c r="BK597" s="106">
        <f t="shared" si="214"/>
        <v>0</v>
      </c>
      <c r="BL597" s="20" t="s">
        <v>171</v>
      </c>
      <c r="BM597" s="20" t="s">
        <v>1764</v>
      </c>
    </row>
    <row r="598" spans="2:65" s="1" customFormat="1" ht="16.5" customHeight="1">
      <c r="B598" s="132"/>
      <c r="C598" s="184" t="s">
        <v>1765</v>
      </c>
      <c r="D598" s="184" t="s">
        <v>235</v>
      </c>
      <c r="E598" s="185" t="s">
        <v>1766</v>
      </c>
      <c r="F598" s="271" t="s">
        <v>1682</v>
      </c>
      <c r="G598" s="271"/>
      <c r="H598" s="271"/>
      <c r="I598" s="271"/>
      <c r="J598" s="186" t="s">
        <v>304</v>
      </c>
      <c r="K598" s="187">
        <v>30</v>
      </c>
      <c r="L598" s="272">
        <v>0</v>
      </c>
      <c r="M598" s="272"/>
      <c r="N598" s="273">
        <f t="shared" si="205"/>
        <v>0</v>
      </c>
      <c r="O598" s="264"/>
      <c r="P598" s="264"/>
      <c r="Q598" s="264"/>
      <c r="R598" s="135"/>
      <c r="T598" s="165" t="s">
        <v>5</v>
      </c>
      <c r="U598" s="44" t="s">
        <v>40</v>
      </c>
      <c r="V598" s="36"/>
      <c r="W598" s="166">
        <f t="shared" si="206"/>
        <v>0</v>
      </c>
      <c r="X598" s="166">
        <v>0</v>
      </c>
      <c r="Y598" s="166">
        <f t="shared" si="207"/>
        <v>0</v>
      </c>
      <c r="Z598" s="166">
        <v>0</v>
      </c>
      <c r="AA598" s="167">
        <f t="shared" si="208"/>
        <v>0</v>
      </c>
      <c r="AR598" s="20" t="s">
        <v>191</v>
      </c>
      <c r="AT598" s="20" t="s">
        <v>235</v>
      </c>
      <c r="AU598" s="20" t="s">
        <v>80</v>
      </c>
      <c r="AY598" s="20" t="s">
        <v>165</v>
      </c>
      <c r="BE598" s="106">
        <f t="shared" si="209"/>
        <v>0</v>
      </c>
      <c r="BF598" s="106">
        <f t="shared" si="210"/>
        <v>0</v>
      </c>
      <c r="BG598" s="106">
        <f t="shared" si="211"/>
        <v>0</v>
      </c>
      <c r="BH598" s="106">
        <f t="shared" si="212"/>
        <v>0</v>
      </c>
      <c r="BI598" s="106">
        <f t="shared" si="213"/>
        <v>0</v>
      </c>
      <c r="BJ598" s="20" t="s">
        <v>80</v>
      </c>
      <c r="BK598" s="106">
        <f t="shared" si="214"/>
        <v>0</v>
      </c>
      <c r="BL598" s="20" t="s">
        <v>171</v>
      </c>
      <c r="BM598" s="20" t="s">
        <v>1767</v>
      </c>
    </row>
    <row r="599" spans="2:65" s="1" customFormat="1" ht="16.5" customHeight="1">
      <c r="B599" s="132"/>
      <c r="C599" s="184" t="s">
        <v>1768</v>
      </c>
      <c r="D599" s="184" t="s">
        <v>235</v>
      </c>
      <c r="E599" s="185" t="s">
        <v>1769</v>
      </c>
      <c r="F599" s="271" t="s">
        <v>1770</v>
      </c>
      <c r="G599" s="271"/>
      <c r="H599" s="271"/>
      <c r="I599" s="271"/>
      <c r="J599" s="186" t="s">
        <v>487</v>
      </c>
      <c r="K599" s="187">
        <v>21</v>
      </c>
      <c r="L599" s="272">
        <v>0</v>
      </c>
      <c r="M599" s="272"/>
      <c r="N599" s="273">
        <f t="shared" si="205"/>
        <v>0</v>
      </c>
      <c r="O599" s="264"/>
      <c r="P599" s="264"/>
      <c r="Q599" s="264"/>
      <c r="R599" s="135"/>
      <c r="T599" s="165" t="s">
        <v>5</v>
      </c>
      <c r="U599" s="44" t="s">
        <v>40</v>
      </c>
      <c r="V599" s="36"/>
      <c r="W599" s="166">
        <f t="shared" si="206"/>
        <v>0</v>
      </c>
      <c r="X599" s="166">
        <v>0</v>
      </c>
      <c r="Y599" s="166">
        <f t="shared" si="207"/>
        <v>0</v>
      </c>
      <c r="Z599" s="166">
        <v>0</v>
      </c>
      <c r="AA599" s="167">
        <f t="shared" si="208"/>
        <v>0</v>
      </c>
      <c r="AR599" s="20" t="s">
        <v>191</v>
      </c>
      <c r="AT599" s="20" t="s">
        <v>235</v>
      </c>
      <c r="AU599" s="20" t="s">
        <v>80</v>
      </c>
      <c r="AY599" s="20" t="s">
        <v>165</v>
      </c>
      <c r="BE599" s="106">
        <f t="shared" si="209"/>
        <v>0</v>
      </c>
      <c r="BF599" s="106">
        <f t="shared" si="210"/>
        <v>0</v>
      </c>
      <c r="BG599" s="106">
        <f t="shared" si="211"/>
        <v>0</v>
      </c>
      <c r="BH599" s="106">
        <f t="shared" si="212"/>
        <v>0</v>
      </c>
      <c r="BI599" s="106">
        <f t="shared" si="213"/>
        <v>0</v>
      </c>
      <c r="BJ599" s="20" t="s">
        <v>80</v>
      </c>
      <c r="BK599" s="106">
        <f t="shared" si="214"/>
        <v>0</v>
      </c>
      <c r="BL599" s="20" t="s">
        <v>171</v>
      </c>
      <c r="BM599" s="20" t="s">
        <v>1771</v>
      </c>
    </row>
    <row r="600" spans="2:65" s="1" customFormat="1" ht="16.5" customHeight="1">
      <c r="B600" s="132"/>
      <c r="C600" s="184" t="s">
        <v>1772</v>
      </c>
      <c r="D600" s="184" t="s">
        <v>235</v>
      </c>
      <c r="E600" s="185" t="s">
        <v>1773</v>
      </c>
      <c r="F600" s="271" t="s">
        <v>1678</v>
      </c>
      <c r="G600" s="271"/>
      <c r="H600" s="271"/>
      <c r="I600" s="271"/>
      <c r="J600" s="186" t="s">
        <v>487</v>
      </c>
      <c r="K600" s="187">
        <v>42</v>
      </c>
      <c r="L600" s="272">
        <v>0</v>
      </c>
      <c r="M600" s="272"/>
      <c r="N600" s="273">
        <f t="shared" si="205"/>
        <v>0</v>
      </c>
      <c r="O600" s="264"/>
      <c r="P600" s="264"/>
      <c r="Q600" s="264"/>
      <c r="R600" s="135"/>
      <c r="T600" s="165" t="s">
        <v>5</v>
      </c>
      <c r="U600" s="44" t="s">
        <v>40</v>
      </c>
      <c r="V600" s="36"/>
      <c r="W600" s="166">
        <f t="shared" si="206"/>
        <v>0</v>
      </c>
      <c r="X600" s="166">
        <v>0</v>
      </c>
      <c r="Y600" s="166">
        <f t="shared" si="207"/>
        <v>0</v>
      </c>
      <c r="Z600" s="166">
        <v>0</v>
      </c>
      <c r="AA600" s="167">
        <f t="shared" si="208"/>
        <v>0</v>
      </c>
      <c r="AR600" s="20" t="s">
        <v>191</v>
      </c>
      <c r="AT600" s="20" t="s">
        <v>235</v>
      </c>
      <c r="AU600" s="20" t="s">
        <v>80</v>
      </c>
      <c r="AY600" s="20" t="s">
        <v>165</v>
      </c>
      <c r="BE600" s="106">
        <f t="shared" si="209"/>
        <v>0</v>
      </c>
      <c r="BF600" s="106">
        <f t="shared" si="210"/>
        <v>0</v>
      </c>
      <c r="BG600" s="106">
        <f t="shared" si="211"/>
        <v>0</v>
      </c>
      <c r="BH600" s="106">
        <f t="shared" si="212"/>
        <v>0</v>
      </c>
      <c r="BI600" s="106">
        <f t="shared" si="213"/>
        <v>0</v>
      </c>
      <c r="BJ600" s="20" t="s">
        <v>80</v>
      </c>
      <c r="BK600" s="106">
        <f t="shared" si="214"/>
        <v>0</v>
      </c>
      <c r="BL600" s="20" t="s">
        <v>171</v>
      </c>
      <c r="BM600" s="20" t="s">
        <v>1774</v>
      </c>
    </row>
    <row r="601" spans="2:65" s="1" customFormat="1" ht="16.5" customHeight="1">
      <c r="B601" s="132"/>
      <c r="C601" s="184" t="s">
        <v>1775</v>
      </c>
      <c r="D601" s="184" t="s">
        <v>235</v>
      </c>
      <c r="E601" s="185" t="s">
        <v>1776</v>
      </c>
      <c r="F601" s="271" t="s">
        <v>1646</v>
      </c>
      <c r="G601" s="271"/>
      <c r="H601" s="271"/>
      <c r="I601" s="271"/>
      <c r="J601" s="186" t="s">
        <v>487</v>
      </c>
      <c r="K601" s="187">
        <v>44.1</v>
      </c>
      <c r="L601" s="272">
        <v>0</v>
      </c>
      <c r="M601" s="272"/>
      <c r="N601" s="273">
        <f t="shared" si="205"/>
        <v>0</v>
      </c>
      <c r="O601" s="264"/>
      <c r="P601" s="264"/>
      <c r="Q601" s="264"/>
      <c r="R601" s="135"/>
      <c r="T601" s="165" t="s">
        <v>5</v>
      </c>
      <c r="U601" s="44" t="s">
        <v>40</v>
      </c>
      <c r="V601" s="36"/>
      <c r="W601" s="166">
        <f t="shared" si="206"/>
        <v>0</v>
      </c>
      <c r="X601" s="166">
        <v>0</v>
      </c>
      <c r="Y601" s="166">
        <f t="shared" si="207"/>
        <v>0</v>
      </c>
      <c r="Z601" s="166">
        <v>0</v>
      </c>
      <c r="AA601" s="167">
        <f t="shared" si="208"/>
        <v>0</v>
      </c>
      <c r="AR601" s="20" t="s">
        <v>191</v>
      </c>
      <c r="AT601" s="20" t="s">
        <v>235</v>
      </c>
      <c r="AU601" s="20" t="s">
        <v>80</v>
      </c>
      <c r="AY601" s="20" t="s">
        <v>165</v>
      </c>
      <c r="BE601" s="106">
        <f t="shared" si="209"/>
        <v>0</v>
      </c>
      <c r="BF601" s="106">
        <f t="shared" si="210"/>
        <v>0</v>
      </c>
      <c r="BG601" s="106">
        <f t="shared" si="211"/>
        <v>0</v>
      </c>
      <c r="BH601" s="106">
        <f t="shared" si="212"/>
        <v>0</v>
      </c>
      <c r="BI601" s="106">
        <f t="shared" si="213"/>
        <v>0</v>
      </c>
      <c r="BJ601" s="20" t="s">
        <v>80</v>
      </c>
      <c r="BK601" s="106">
        <f t="shared" si="214"/>
        <v>0</v>
      </c>
      <c r="BL601" s="20" t="s">
        <v>171</v>
      </c>
      <c r="BM601" s="20" t="s">
        <v>1777</v>
      </c>
    </row>
    <row r="602" spans="2:65" s="1" customFormat="1" ht="16.5" customHeight="1">
      <c r="B602" s="132"/>
      <c r="C602" s="184" t="s">
        <v>1778</v>
      </c>
      <c r="D602" s="184" t="s">
        <v>235</v>
      </c>
      <c r="E602" s="185" t="s">
        <v>1779</v>
      </c>
      <c r="F602" s="271" t="s">
        <v>1650</v>
      </c>
      <c r="G602" s="271"/>
      <c r="H602" s="271"/>
      <c r="I602" s="271"/>
      <c r="J602" s="186" t="s">
        <v>487</v>
      </c>
      <c r="K602" s="187">
        <v>63</v>
      </c>
      <c r="L602" s="272">
        <v>0</v>
      </c>
      <c r="M602" s="272"/>
      <c r="N602" s="273">
        <f t="shared" si="205"/>
        <v>0</v>
      </c>
      <c r="O602" s="264"/>
      <c r="P602" s="264"/>
      <c r="Q602" s="264"/>
      <c r="R602" s="135"/>
      <c r="T602" s="165" t="s">
        <v>5</v>
      </c>
      <c r="U602" s="44" t="s">
        <v>40</v>
      </c>
      <c r="V602" s="36"/>
      <c r="W602" s="166">
        <f t="shared" si="206"/>
        <v>0</v>
      </c>
      <c r="X602" s="166">
        <v>0</v>
      </c>
      <c r="Y602" s="166">
        <f t="shared" si="207"/>
        <v>0</v>
      </c>
      <c r="Z602" s="166">
        <v>0</v>
      </c>
      <c r="AA602" s="167">
        <f t="shared" si="208"/>
        <v>0</v>
      </c>
      <c r="AR602" s="20" t="s">
        <v>191</v>
      </c>
      <c r="AT602" s="20" t="s">
        <v>235</v>
      </c>
      <c r="AU602" s="20" t="s">
        <v>80</v>
      </c>
      <c r="AY602" s="20" t="s">
        <v>165</v>
      </c>
      <c r="BE602" s="106">
        <f t="shared" si="209"/>
        <v>0</v>
      </c>
      <c r="BF602" s="106">
        <f t="shared" si="210"/>
        <v>0</v>
      </c>
      <c r="BG602" s="106">
        <f t="shared" si="211"/>
        <v>0</v>
      </c>
      <c r="BH602" s="106">
        <f t="shared" si="212"/>
        <v>0</v>
      </c>
      <c r="BI602" s="106">
        <f t="shared" si="213"/>
        <v>0</v>
      </c>
      <c r="BJ602" s="20" t="s">
        <v>80</v>
      </c>
      <c r="BK602" s="106">
        <f t="shared" si="214"/>
        <v>0</v>
      </c>
      <c r="BL602" s="20" t="s">
        <v>171</v>
      </c>
      <c r="BM602" s="20" t="s">
        <v>1780</v>
      </c>
    </row>
    <row r="603" spans="2:65" s="1" customFormat="1" ht="16.5" customHeight="1">
      <c r="B603" s="132"/>
      <c r="C603" s="184" t="s">
        <v>1781</v>
      </c>
      <c r="D603" s="184" t="s">
        <v>235</v>
      </c>
      <c r="E603" s="185" t="s">
        <v>1782</v>
      </c>
      <c r="F603" s="271" t="s">
        <v>1654</v>
      </c>
      <c r="G603" s="271"/>
      <c r="H603" s="271"/>
      <c r="I603" s="271"/>
      <c r="J603" s="186" t="s">
        <v>487</v>
      </c>
      <c r="K603" s="187">
        <v>399</v>
      </c>
      <c r="L603" s="272">
        <v>0</v>
      </c>
      <c r="M603" s="272"/>
      <c r="N603" s="273">
        <f t="shared" si="205"/>
        <v>0</v>
      </c>
      <c r="O603" s="264"/>
      <c r="P603" s="264"/>
      <c r="Q603" s="264"/>
      <c r="R603" s="135"/>
      <c r="T603" s="165" t="s">
        <v>5</v>
      </c>
      <c r="U603" s="44" t="s">
        <v>40</v>
      </c>
      <c r="V603" s="36"/>
      <c r="W603" s="166">
        <f t="shared" si="206"/>
        <v>0</v>
      </c>
      <c r="X603" s="166">
        <v>0</v>
      </c>
      <c r="Y603" s="166">
        <f t="shared" si="207"/>
        <v>0</v>
      </c>
      <c r="Z603" s="166">
        <v>0</v>
      </c>
      <c r="AA603" s="167">
        <f t="shared" si="208"/>
        <v>0</v>
      </c>
      <c r="AR603" s="20" t="s">
        <v>191</v>
      </c>
      <c r="AT603" s="20" t="s">
        <v>235</v>
      </c>
      <c r="AU603" s="20" t="s">
        <v>80</v>
      </c>
      <c r="AY603" s="20" t="s">
        <v>165</v>
      </c>
      <c r="BE603" s="106">
        <f t="shared" si="209"/>
        <v>0</v>
      </c>
      <c r="BF603" s="106">
        <f t="shared" si="210"/>
        <v>0</v>
      </c>
      <c r="BG603" s="106">
        <f t="shared" si="211"/>
        <v>0</v>
      </c>
      <c r="BH603" s="106">
        <f t="shared" si="212"/>
        <v>0</v>
      </c>
      <c r="BI603" s="106">
        <f t="shared" si="213"/>
        <v>0</v>
      </c>
      <c r="BJ603" s="20" t="s">
        <v>80</v>
      </c>
      <c r="BK603" s="106">
        <f t="shared" si="214"/>
        <v>0</v>
      </c>
      <c r="BL603" s="20" t="s">
        <v>171</v>
      </c>
      <c r="BM603" s="20" t="s">
        <v>1783</v>
      </c>
    </row>
    <row r="604" spans="2:65" s="1" customFormat="1" ht="16.5" customHeight="1">
      <c r="B604" s="132"/>
      <c r="C604" s="184" t="s">
        <v>1784</v>
      </c>
      <c r="D604" s="184" t="s">
        <v>235</v>
      </c>
      <c r="E604" s="185" t="s">
        <v>1785</v>
      </c>
      <c r="F604" s="271" t="s">
        <v>1658</v>
      </c>
      <c r="G604" s="271"/>
      <c r="H604" s="271"/>
      <c r="I604" s="271"/>
      <c r="J604" s="186" t="s">
        <v>487</v>
      </c>
      <c r="K604" s="187">
        <v>378</v>
      </c>
      <c r="L604" s="272">
        <v>0</v>
      </c>
      <c r="M604" s="272"/>
      <c r="N604" s="273">
        <f t="shared" si="205"/>
        <v>0</v>
      </c>
      <c r="O604" s="264"/>
      <c r="P604" s="264"/>
      <c r="Q604" s="264"/>
      <c r="R604" s="135"/>
      <c r="T604" s="165" t="s">
        <v>5</v>
      </c>
      <c r="U604" s="44" t="s">
        <v>40</v>
      </c>
      <c r="V604" s="36"/>
      <c r="W604" s="166">
        <f t="shared" si="206"/>
        <v>0</v>
      </c>
      <c r="X604" s="166">
        <v>0</v>
      </c>
      <c r="Y604" s="166">
        <f t="shared" si="207"/>
        <v>0</v>
      </c>
      <c r="Z604" s="166">
        <v>0</v>
      </c>
      <c r="AA604" s="167">
        <f t="shared" si="208"/>
        <v>0</v>
      </c>
      <c r="AR604" s="20" t="s">
        <v>191</v>
      </c>
      <c r="AT604" s="20" t="s">
        <v>235</v>
      </c>
      <c r="AU604" s="20" t="s">
        <v>80</v>
      </c>
      <c r="AY604" s="20" t="s">
        <v>165</v>
      </c>
      <c r="BE604" s="106">
        <f t="shared" si="209"/>
        <v>0</v>
      </c>
      <c r="BF604" s="106">
        <f t="shared" si="210"/>
        <v>0</v>
      </c>
      <c r="BG604" s="106">
        <f t="shared" si="211"/>
        <v>0</v>
      </c>
      <c r="BH604" s="106">
        <f t="shared" si="212"/>
        <v>0</v>
      </c>
      <c r="BI604" s="106">
        <f t="shared" si="213"/>
        <v>0</v>
      </c>
      <c r="BJ604" s="20" t="s">
        <v>80</v>
      </c>
      <c r="BK604" s="106">
        <f t="shared" si="214"/>
        <v>0</v>
      </c>
      <c r="BL604" s="20" t="s">
        <v>171</v>
      </c>
      <c r="BM604" s="20" t="s">
        <v>1786</v>
      </c>
    </row>
    <row r="605" spans="2:65" s="1" customFormat="1" ht="16.5" customHeight="1">
      <c r="B605" s="132"/>
      <c r="C605" s="184" t="s">
        <v>1787</v>
      </c>
      <c r="D605" s="184" t="s">
        <v>235</v>
      </c>
      <c r="E605" s="185" t="s">
        <v>1788</v>
      </c>
      <c r="F605" s="271" t="s">
        <v>1662</v>
      </c>
      <c r="G605" s="271"/>
      <c r="H605" s="271"/>
      <c r="I605" s="271"/>
      <c r="J605" s="186" t="s">
        <v>487</v>
      </c>
      <c r="K605" s="187">
        <v>31.5</v>
      </c>
      <c r="L605" s="272">
        <v>0</v>
      </c>
      <c r="M605" s="272"/>
      <c r="N605" s="273">
        <f t="shared" si="205"/>
        <v>0</v>
      </c>
      <c r="O605" s="264"/>
      <c r="P605" s="264"/>
      <c r="Q605" s="264"/>
      <c r="R605" s="135"/>
      <c r="T605" s="165" t="s">
        <v>5</v>
      </c>
      <c r="U605" s="44" t="s">
        <v>40</v>
      </c>
      <c r="V605" s="36"/>
      <c r="W605" s="166">
        <f t="shared" si="206"/>
        <v>0</v>
      </c>
      <c r="X605" s="166">
        <v>0</v>
      </c>
      <c r="Y605" s="166">
        <f t="shared" si="207"/>
        <v>0</v>
      </c>
      <c r="Z605" s="166">
        <v>0</v>
      </c>
      <c r="AA605" s="167">
        <f t="shared" si="208"/>
        <v>0</v>
      </c>
      <c r="AR605" s="20" t="s">
        <v>191</v>
      </c>
      <c r="AT605" s="20" t="s">
        <v>235</v>
      </c>
      <c r="AU605" s="20" t="s">
        <v>80</v>
      </c>
      <c r="AY605" s="20" t="s">
        <v>165</v>
      </c>
      <c r="BE605" s="106">
        <f t="shared" si="209"/>
        <v>0</v>
      </c>
      <c r="BF605" s="106">
        <f t="shared" si="210"/>
        <v>0</v>
      </c>
      <c r="BG605" s="106">
        <f t="shared" si="211"/>
        <v>0</v>
      </c>
      <c r="BH605" s="106">
        <f t="shared" si="212"/>
        <v>0</v>
      </c>
      <c r="BI605" s="106">
        <f t="shared" si="213"/>
        <v>0</v>
      </c>
      <c r="BJ605" s="20" t="s">
        <v>80</v>
      </c>
      <c r="BK605" s="106">
        <f t="shared" si="214"/>
        <v>0</v>
      </c>
      <c r="BL605" s="20" t="s">
        <v>171</v>
      </c>
      <c r="BM605" s="20" t="s">
        <v>1789</v>
      </c>
    </row>
    <row r="606" spans="2:65" s="1" customFormat="1" ht="16.5" customHeight="1">
      <c r="B606" s="132"/>
      <c r="C606" s="184" t="s">
        <v>1790</v>
      </c>
      <c r="D606" s="184" t="s">
        <v>235</v>
      </c>
      <c r="E606" s="185" t="s">
        <v>1791</v>
      </c>
      <c r="F606" s="271" t="s">
        <v>1666</v>
      </c>
      <c r="G606" s="271"/>
      <c r="H606" s="271"/>
      <c r="I606" s="271"/>
      <c r="J606" s="186" t="s">
        <v>487</v>
      </c>
      <c r="K606" s="187">
        <v>10.5</v>
      </c>
      <c r="L606" s="272">
        <v>0</v>
      </c>
      <c r="M606" s="272"/>
      <c r="N606" s="273">
        <f t="shared" si="205"/>
        <v>0</v>
      </c>
      <c r="O606" s="264"/>
      <c r="P606" s="264"/>
      <c r="Q606" s="264"/>
      <c r="R606" s="135"/>
      <c r="T606" s="165" t="s">
        <v>5</v>
      </c>
      <c r="U606" s="44" t="s">
        <v>40</v>
      </c>
      <c r="V606" s="36"/>
      <c r="W606" s="166">
        <f t="shared" si="206"/>
        <v>0</v>
      </c>
      <c r="X606" s="166">
        <v>0</v>
      </c>
      <c r="Y606" s="166">
        <f t="shared" si="207"/>
        <v>0</v>
      </c>
      <c r="Z606" s="166">
        <v>0</v>
      </c>
      <c r="AA606" s="167">
        <f t="shared" si="208"/>
        <v>0</v>
      </c>
      <c r="AR606" s="20" t="s">
        <v>191</v>
      </c>
      <c r="AT606" s="20" t="s">
        <v>235</v>
      </c>
      <c r="AU606" s="20" t="s">
        <v>80</v>
      </c>
      <c r="AY606" s="20" t="s">
        <v>165</v>
      </c>
      <c r="BE606" s="106">
        <f t="shared" si="209"/>
        <v>0</v>
      </c>
      <c r="BF606" s="106">
        <f t="shared" si="210"/>
        <v>0</v>
      </c>
      <c r="BG606" s="106">
        <f t="shared" si="211"/>
        <v>0</v>
      </c>
      <c r="BH606" s="106">
        <f t="shared" si="212"/>
        <v>0</v>
      </c>
      <c r="BI606" s="106">
        <f t="shared" si="213"/>
        <v>0</v>
      </c>
      <c r="BJ606" s="20" t="s">
        <v>80</v>
      </c>
      <c r="BK606" s="106">
        <f t="shared" si="214"/>
        <v>0</v>
      </c>
      <c r="BL606" s="20" t="s">
        <v>171</v>
      </c>
      <c r="BM606" s="20" t="s">
        <v>1792</v>
      </c>
    </row>
    <row r="607" spans="2:65" s="1" customFormat="1" ht="16.5" customHeight="1">
      <c r="B607" s="132"/>
      <c r="C607" s="184" t="s">
        <v>1793</v>
      </c>
      <c r="D607" s="184" t="s">
        <v>235</v>
      </c>
      <c r="E607" s="185" t="s">
        <v>1794</v>
      </c>
      <c r="F607" s="271" t="s">
        <v>1670</v>
      </c>
      <c r="G607" s="271"/>
      <c r="H607" s="271"/>
      <c r="I607" s="271"/>
      <c r="J607" s="186" t="s">
        <v>487</v>
      </c>
      <c r="K607" s="187">
        <v>15.75</v>
      </c>
      <c r="L607" s="272">
        <v>0</v>
      </c>
      <c r="M607" s="272"/>
      <c r="N607" s="273">
        <f t="shared" si="205"/>
        <v>0</v>
      </c>
      <c r="O607" s="264"/>
      <c r="P607" s="264"/>
      <c r="Q607" s="264"/>
      <c r="R607" s="135"/>
      <c r="T607" s="165" t="s">
        <v>5</v>
      </c>
      <c r="U607" s="44" t="s">
        <v>40</v>
      </c>
      <c r="V607" s="36"/>
      <c r="W607" s="166">
        <f t="shared" si="206"/>
        <v>0</v>
      </c>
      <c r="X607" s="166">
        <v>0</v>
      </c>
      <c r="Y607" s="166">
        <f t="shared" si="207"/>
        <v>0</v>
      </c>
      <c r="Z607" s="166">
        <v>0</v>
      </c>
      <c r="AA607" s="167">
        <f t="shared" si="208"/>
        <v>0</v>
      </c>
      <c r="AR607" s="20" t="s">
        <v>191</v>
      </c>
      <c r="AT607" s="20" t="s">
        <v>235</v>
      </c>
      <c r="AU607" s="20" t="s">
        <v>80</v>
      </c>
      <c r="AY607" s="20" t="s">
        <v>165</v>
      </c>
      <c r="BE607" s="106">
        <f t="shared" si="209"/>
        <v>0</v>
      </c>
      <c r="BF607" s="106">
        <f t="shared" si="210"/>
        <v>0</v>
      </c>
      <c r="BG607" s="106">
        <f t="shared" si="211"/>
        <v>0</v>
      </c>
      <c r="BH607" s="106">
        <f t="shared" si="212"/>
        <v>0</v>
      </c>
      <c r="BI607" s="106">
        <f t="shared" si="213"/>
        <v>0</v>
      </c>
      <c r="BJ607" s="20" t="s">
        <v>80</v>
      </c>
      <c r="BK607" s="106">
        <f t="shared" si="214"/>
        <v>0</v>
      </c>
      <c r="BL607" s="20" t="s">
        <v>171</v>
      </c>
      <c r="BM607" s="20" t="s">
        <v>1795</v>
      </c>
    </row>
    <row r="608" spans="2:65" s="1" customFormat="1" ht="16.5" customHeight="1">
      <c r="B608" s="132"/>
      <c r="C608" s="184" t="s">
        <v>1796</v>
      </c>
      <c r="D608" s="184" t="s">
        <v>235</v>
      </c>
      <c r="E608" s="185" t="s">
        <v>1797</v>
      </c>
      <c r="F608" s="271" t="s">
        <v>1798</v>
      </c>
      <c r="G608" s="271"/>
      <c r="H608" s="271"/>
      <c r="I608" s="271"/>
      <c r="J608" s="186" t="s">
        <v>487</v>
      </c>
      <c r="K608" s="187">
        <v>42</v>
      </c>
      <c r="L608" s="272">
        <v>0</v>
      </c>
      <c r="M608" s="272"/>
      <c r="N608" s="273">
        <f t="shared" si="205"/>
        <v>0</v>
      </c>
      <c r="O608" s="264"/>
      <c r="P608" s="264"/>
      <c r="Q608" s="264"/>
      <c r="R608" s="135"/>
      <c r="T608" s="165" t="s">
        <v>5</v>
      </c>
      <c r="U608" s="44" t="s">
        <v>40</v>
      </c>
      <c r="V608" s="36"/>
      <c r="W608" s="166">
        <f t="shared" si="206"/>
        <v>0</v>
      </c>
      <c r="X608" s="166">
        <v>0</v>
      </c>
      <c r="Y608" s="166">
        <f t="shared" si="207"/>
        <v>0</v>
      </c>
      <c r="Z608" s="166">
        <v>0</v>
      </c>
      <c r="AA608" s="167">
        <f t="shared" si="208"/>
        <v>0</v>
      </c>
      <c r="AR608" s="20" t="s">
        <v>191</v>
      </c>
      <c r="AT608" s="20" t="s">
        <v>235</v>
      </c>
      <c r="AU608" s="20" t="s">
        <v>80</v>
      </c>
      <c r="AY608" s="20" t="s">
        <v>165</v>
      </c>
      <c r="BE608" s="106">
        <f t="shared" si="209"/>
        <v>0</v>
      </c>
      <c r="BF608" s="106">
        <f t="shared" si="210"/>
        <v>0</v>
      </c>
      <c r="BG608" s="106">
        <f t="shared" si="211"/>
        <v>0</v>
      </c>
      <c r="BH608" s="106">
        <f t="shared" si="212"/>
        <v>0</v>
      </c>
      <c r="BI608" s="106">
        <f t="shared" si="213"/>
        <v>0</v>
      </c>
      <c r="BJ608" s="20" t="s">
        <v>80</v>
      </c>
      <c r="BK608" s="106">
        <f t="shared" si="214"/>
        <v>0</v>
      </c>
      <c r="BL608" s="20" t="s">
        <v>171</v>
      </c>
      <c r="BM608" s="20" t="s">
        <v>1799</v>
      </c>
    </row>
    <row r="609" spans="2:65" s="1" customFormat="1" ht="16.5" customHeight="1">
      <c r="B609" s="132"/>
      <c r="C609" s="184" t="s">
        <v>1800</v>
      </c>
      <c r="D609" s="184" t="s">
        <v>235</v>
      </c>
      <c r="E609" s="185" t="s">
        <v>1801</v>
      </c>
      <c r="F609" s="271" t="s">
        <v>1802</v>
      </c>
      <c r="G609" s="271"/>
      <c r="H609" s="271"/>
      <c r="I609" s="271"/>
      <c r="J609" s="186" t="s">
        <v>304</v>
      </c>
      <c r="K609" s="187">
        <v>10</v>
      </c>
      <c r="L609" s="272">
        <v>0</v>
      </c>
      <c r="M609" s="272"/>
      <c r="N609" s="273">
        <f t="shared" si="205"/>
        <v>0</v>
      </c>
      <c r="O609" s="264"/>
      <c r="P609" s="264"/>
      <c r="Q609" s="264"/>
      <c r="R609" s="135"/>
      <c r="T609" s="165" t="s">
        <v>5</v>
      </c>
      <c r="U609" s="44" t="s">
        <v>40</v>
      </c>
      <c r="V609" s="36"/>
      <c r="W609" s="166">
        <f t="shared" si="206"/>
        <v>0</v>
      </c>
      <c r="X609" s="166">
        <v>0</v>
      </c>
      <c r="Y609" s="166">
        <f t="shared" si="207"/>
        <v>0</v>
      </c>
      <c r="Z609" s="166">
        <v>0</v>
      </c>
      <c r="AA609" s="167">
        <f t="shared" si="208"/>
        <v>0</v>
      </c>
      <c r="AR609" s="20" t="s">
        <v>191</v>
      </c>
      <c r="AT609" s="20" t="s">
        <v>235</v>
      </c>
      <c r="AU609" s="20" t="s">
        <v>80</v>
      </c>
      <c r="AY609" s="20" t="s">
        <v>165</v>
      </c>
      <c r="BE609" s="106">
        <f t="shared" si="209"/>
        <v>0</v>
      </c>
      <c r="BF609" s="106">
        <f t="shared" si="210"/>
        <v>0</v>
      </c>
      <c r="BG609" s="106">
        <f t="shared" si="211"/>
        <v>0</v>
      </c>
      <c r="BH609" s="106">
        <f t="shared" si="212"/>
        <v>0</v>
      </c>
      <c r="BI609" s="106">
        <f t="shared" si="213"/>
        <v>0</v>
      </c>
      <c r="BJ609" s="20" t="s">
        <v>80</v>
      </c>
      <c r="BK609" s="106">
        <f t="shared" si="214"/>
        <v>0</v>
      </c>
      <c r="BL609" s="20" t="s">
        <v>171</v>
      </c>
      <c r="BM609" s="20" t="s">
        <v>1803</v>
      </c>
    </row>
    <row r="610" spans="2:65" s="1" customFormat="1" ht="16.5" customHeight="1">
      <c r="B610" s="132"/>
      <c r="C610" s="184" t="s">
        <v>1804</v>
      </c>
      <c r="D610" s="184" t="s">
        <v>235</v>
      </c>
      <c r="E610" s="185" t="s">
        <v>1805</v>
      </c>
      <c r="F610" s="271" t="s">
        <v>1702</v>
      </c>
      <c r="G610" s="271"/>
      <c r="H610" s="271"/>
      <c r="I610" s="271"/>
      <c r="J610" s="186" t="s">
        <v>304</v>
      </c>
      <c r="K610" s="187">
        <v>14</v>
      </c>
      <c r="L610" s="272">
        <v>0</v>
      </c>
      <c r="M610" s="272"/>
      <c r="N610" s="273">
        <f t="shared" si="205"/>
        <v>0</v>
      </c>
      <c r="O610" s="264"/>
      <c r="P610" s="264"/>
      <c r="Q610" s="264"/>
      <c r="R610" s="135"/>
      <c r="T610" s="165" t="s">
        <v>5</v>
      </c>
      <c r="U610" s="44" t="s">
        <v>40</v>
      </c>
      <c r="V610" s="36"/>
      <c r="W610" s="166">
        <f t="shared" si="206"/>
        <v>0</v>
      </c>
      <c r="X610" s="166">
        <v>0</v>
      </c>
      <c r="Y610" s="166">
        <f t="shared" si="207"/>
        <v>0</v>
      </c>
      <c r="Z610" s="166">
        <v>0</v>
      </c>
      <c r="AA610" s="167">
        <f t="shared" si="208"/>
        <v>0</v>
      </c>
      <c r="AR610" s="20" t="s">
        <v>191</v>
      </c>
      <c r="AT610" s="20" t="s">
        <v>235</v>
      </c>
      <c r="AU610" s="20" t="s">
        <v>80</v>
      </c>
      <c r="AY610" s="20" t="s">
        <v>165</v>
      </c>
      <c r="BE610" s="106">
        <f t="shared" si="209"/>
        <v>0</v>
      </c>
      <c r="BF610" s="106">
        <f t="shared" si="210"/>
        <v>0</v>
      </c>
      <c r="BG610" s="106">
        <f t="shared" si="211"/>
        <v>0</v>
      </c>
      <c r="BH610" s="106">
        <f t="shared" si="212"/>
        <v>0</v>
      </c>
      <c r="BI610" s="106">
        <f t="shared" si="213"/>
        <v>0</v>
      </c>
      <c r="BJ610" s="20" t="s">
        <v>80</v>
      </c>
      <c r="BK610" s="106">
        <f t="shared" si="214"/>
        <v>0</v>
      </c>
      <c r="BL610" s="20" t="s">
        <v>171</v>
      </c>
      <c r="BM610" s="20" t="s">
        <v>1806</v>
      </c>
    </row>
    <row r="611" spans="2:65" s="1" customFormat="1" ht="16.5" customHeight="1">
      <c r="B611" s="132"/>
      <c r="C611" s="184" t="s">
        <v>1807</v>
      </c>
      <c r="D611" s="184" t="s">
        <v>235</v>
      </c>
      <c r="E611" s="185" t="s">
        <v>1808</v>
      </c>
      <c r="F611" s="271" t="s">
        <v>1706</v>
      </c>
      <c r="G611" s="271"/>
      <c r="H611" s="271"/>
      <c r="I611" s="271"/>
      <c r="J611" s="186" t="s">
        <v>304</v>
      </c>
      <c r="K611" s="187">
        <v>1</v>
      </c>
      <c r="L611" s="272">
        <v>0</v>
      </c>
      <c r="M611" s="272"/>
      <c r="N611" s="273">
        <f t="shared" si="205"/>
        <v>0</v>
      </c>
      <c r="O611" s="264"/>
      <c r="P611" s="264"/>
      <c r="Q611" s="264"/>
      <c r="R611" s="135"/>
      <c r="T611" s="165" t="s">
        <v>5</v>
      </c>
      <c r="U611" s="44" t="s">
        <v>40</v>
      </c>
      <c r="V611" s="36"/>
      <c r="W611" s="166">
        <f t="shared" si="206"/>
        <v>0</v>
      </c>
      <c r="X611" s="166">
        <v>0</v>
      </c>
      <c r="Y611" s="166">
        <f t="shared" si="207"/>
        <v>0</v>
      </c>
      <c r="Z611" s="166">
        <v>0</v>
      </c>
      <c r="AA611" s="167">
        <f t="shared" si="208"/>
        <v>0</v>
      </c>
      <c r="AR611" s="20" t="s">
        <v>191</v>
      </c>
      <c r="AT611" s="20" t="s">
        <v>235</v>
      </c>
      <c r="AU611" s="20" t="s">
        <v>80</v>
      </c>
      <c r="AY611" s="20" t="s">
        <v>165</v>
      </c>
      <c r="BE611" s="106">
        <f t="shared" si="209"/>
        <v>0</v>
      </c>
      <c r="BF611" s="106">
        <f t="shared" si="210"/>
        <v>0</v>
      </c>
      <c r="BG611" s="106">
        <f t="shared" si="211"/>
        <v>0</v>
      </c>
      <c r="BH611" s="106">
        <f t="shared" si="212"/>
        <v>0</v>
      </c>
      <c r="BI611" s="106">
        <f t="shared" si="213"/>
        <v>0</v>
      </c>
      <c r="BJ611" s="20" t="s">
        <v>80</v>
      </c>
      <c r="BK611" s="106">
        <f t="shared" si="214"/>
        <v>0</v>
      </c>
      <c r="BL611" s="20" t="s">
        <v>171</v>
      </c>
      <c r="BM611" s="20" t="s">
        <v>1809</v>
      </c>
    </row>
    <row r="612" spans="2:65" s="1" customFormat="1" ht="16.5" customHeight="1">
      <c r="B612" s="132"/>
      <c r="C612" s="184" t="s">
        <v>1810</v>
      </c>
      <c r="D612" s="184" t="s">
        <v>235</v>
      </c>
      <c r="E612" s="185" t="s">
        <v>1811</v>
      </c>
      <c r="F612" s="271" t="s">
        <v>1710</v>
      </c>
      <c r="G612" s="271"/>
      <c r="H612" s="271"/>
      <c r="I612" s="271"/>
      <c r="J612" s="186" t="s">
        <v>304</v>
      </c>
      <c r="K612" s="187">
        <v>18</v>
      </c>
      <c r="L612" s="272">
        <v>0</v>
      </c>
      <c r="M612" s="272"/>
      <c r="N612" s="273">
        <f t="shared" si="205"/>
        <v>0</v>
      </c>
      <c r="O612" s="264"/>
      <c r="P612" s="264"/>
      <c r="Q612" s="264"/>
      <c r="R612" s="135"/>
      <c r="T612" s="165" t="s">
        <v>5</v>
      </c>
      <c r="U612" s="44" t="s">
        <v>40</v>
      </c>
      <c r="V612" s="36"/>
      <c r="W612" s="166">
        <f t="shared" si="206"/>
        <v>0</v>
      </c>
      <c r="X612" s="166">
        <v>0</v>
      </c>
      <c r="Y612" s="166">
        <f t="shared" si="207"/>
        <v>0</v>
      </c>
      <c r="Z612" s="166">
        <v>0</v>
      </c>
      <c r="AA612" s="167">
        <f t="shared" si="208"/>
        <v>0</v>
      </c>
      <c r="AR612" s="20" t="s">
        <v>191</v>
      </c>
      <c r="AT612" s="20" t="s">
        <v>235</v>
      </c>
      <c r="AU612" s="20" t="s">
        <v>80</v>
      </c>
      <c r="AY612" s="20" t="s">
        <v>165</v>
      </c>
      <c r="BE612" s="106">
        <f t="shared" si="209"/>
        <v>0</v>
      </c>
      <c r="BF612" s="106">
        <f t="shared" si="210"/>
        <v>0</v>
      </c>
      <c r="BG612" s="106">
        <f t="shared" si="211"/>
        <v>0</v>
      </c>
      <c r="BH612" s="106">
        <f t="shared" si="212"/>
        <v>0</v>
      </c>
      <c r="BI612" s="106">
        <f t="shared" si="213"/>
        <v>0</v>
      </c>
      <c r="BJ612" s="20" t="s">
        <v>80</v>
      </c>
      <c r="BK612" s="106">
        <f t="shared" si="214"/>
        <v>0</v>
      </c>
      <c r="BL612" s="20" t="s">
        <v>171</v>
      </c>
      <c r="BM612" s="20" t="s">
        <v>1812</v>
      </c>
    </row>
    <row r="613" spans="2:65" s="1" customFormat="1" ht="16.5" customHeight="1">
      <c r="B613" s="132"/>
      <c r="C613" s="184" t="s">
        <v>1813</v>
      </c>
      <c r="D613" s="184" t="s">
        <v>235</v>
      </c>
      <c r="E613" s="185" t="s">
        <v>1814</v>
      </c>
      <c r="F613" s="271" t="s">
        <v>1714</v>
      </c>
      <c r="G613" s="271"/>
      <c r="H613" s="271"/>
      <c r="I613" s="271"/>
      <c r="J613" s="186" t="s">
        <v>304</v>
      </c>
      <c r="K613" s="187">
        <v>3</v>
      </c>
      <c r="L613" s="272">
        <v>0</v>
      </c>
      <c r="M613" s="272"/>
      <c r="N613" s="273">
        <f t="shared" si="205"/>
        <v>0</v>
      </c>
      <c r="O613" s="264"/>
      <c r="P613" s="264"/>
      <c r="Q613" s="264"/>
      <c r="R613" s="135"/>
      <c r="T613" s="165" t="s">
        <v>5</v>
      </c>
      <c r="U613" s="44" t="s">
        <v>40</v>
      </c>
      <c r="V613" s="36"/>
      <c r="W613" s="166">
        <f t="shared" si="206"/>
        <v>0</v>
      </c>
      <c r="X613" s="166">
        <v>0</v>
      </c>
      <c r="Y613" s="166">
        <f t="shared" si="207"/>
        <v>0</v>
      </c>
      <c r="Z613" s="166">
        <v>0</v>
      </c>
      <c r="AA613" s="167">
        <f t="shared" si="208"/>
        <v>0</v>
      </c>
      <c r="AR613" s="20" t="s">
        <v>191</v>
      </c>
      <c r="AT613" s="20" t="s">
        <v>235</v>
      </c>
      <c r="AU613" s="20" t="s">
        <v>80</v>
      </c>
      <c r="AY613" s="20" t="s">
        <v>165</v>
      </c>
      <c r="BE613" s="106">
        <f t="shared" si="209"/>
        <v>0</v>
      </c>
      <c r="BF613" s="106">
        <f t="shared" si="210"/>
        <v>0</v>
      </c>
      <c r="BG613" s="106">
        <f t="shared" si="211"/>
        <v>0</v>
      </c>
      <c r="BH613" s="106">
        <f t="shared" si="212"/>
        <v>0</v>
      </c>
      <c r="BI613" s="106">
        <f t="shared" si="213"/>
        <v>0</v>
      </c>
      <c r="BJ613" s="20" t="s">
        <v>80</v>
      </c>
      <c r="BK613" s="106">
        <f t="shared" si="214"/>
        <v>0</v>
      </c>
      <c r="BL613" s="20" t="s">
        <v>171</v>
      </c>
      <c r="BM613" s="20" t="s">
        <v>1815</v>
      </c>
    </row>
    <row r="614" spans="2:65" s="1" customFormat="1" ht="16.5" customHeight="1">
      <c r="B614" s="132"/>
      <c r="C614" s="184" t="s">
        <v>1816</v>
      </c>
      <c r="D614" s="184" t="s">
        <v>235</v>
      </c>
      <c r="E614" s="185" t="s">
        <v>1817</v>
      </c>
      <c r="F614" s="271" t="s">
        <v>1818</v>
      </c>
      <c r="G614" s="271"/>
      <c r="H614" s="271"/>
      <c r="I614" s="271"/>
      <c r="J614" s="186" t="s">
        <v>304</v>
      </c>
      <c r="K614" s="187">
        <v>1</v>
      </c>
      <c r="L614" s="272">
        <v>0</v>
      </c>
      <c r="M614" s="272"/>
      <c r="N614" s="273">
        <f t="shared" si="205"/>
        <v>0</v>
      </c>
      <c r="O614" s="264"/>
      <c r="P614" s="264"/>
      <c r="Q614" s="264"/>
      <c r="R614" s="135"/>
      <c r="T614" s="165" t="s">
        <v>5</v>
      </c>
      <c r="U614" s="44" t="s">
        <v>40</v>
      </c>
      <c r="V614" s="36"/>
      <c r="W614" s="166">
        <f t="shared" si="206"/>
        <v>0</v>
      </c>
      <c r="X614" s="166">
        <v>0</v>
      </c>
      <c r="Y614" s="166">
        <f t="shared" si="207"/>
        <v>0</v>
      </c>
      <c r="Z614" s="166">
        <v>0</v>
      </c>
      <c r="AA614" s="167">
        <f t="shared" si="208"/>
        <v>0</v>
      </c>
      <c r="AR614" s="20" t="s">
        <v>191</v>
      </c>
      <c r="AT614" s="20" t="s">
        <v>235</v>
      </c>
      <c r="AU614" s="20" t="s">
        <v>80</v>
      </c>
      <c r="AY614" s="20" t="s">
        <v>165</v>
      </c>
      <c r="BE614" s="106">
        <f t="shared" si="209"/>
        <v>0</v>
      </c>
      <c r="BF614" s="106">
        <f t="shared" si="210"/>
        <v>0</v>
      </c>
      <c r="BG614" s="106">
        <f t="shared" si="211"/>
        <v>0</v>
      </c>
      <c r="BH614" s="106">
        <f t="shared" si="212"/>
        <v>0</v>
      </c>
      <c r="BI614" s="106">
        <f t="shared" si="213"/>
        <v>0</v>
      </c>
      <c r="BJ614" s="20" t="s">
        <v>80</v>
      </c>
      <c r="BK614" s="106">
        <f t="shared" si="214"/>
        <v>0</v>
      </c>
      <c r="BL614" s="20" t="s">
        <v>171</v>
      </c>
      <c r="BM614" s="20" t="s">
        <v>1819</v>
      </c>
    </row>
    <row r="615" spans="2:65" s="1" customFormat="1" ht="25.5" customHeight="1">
      <c r="B615" s="132"/>
      <c r="C615" s="184" t="s">
        <v>1820</v>
      </c>
      <c r="D615" s="184" t="s">
        <v>235</v>
      </c>
      <c r="E615" s="185" t="s">
        <v>1821</v>
      </c>
      <c r="F615" s="271" t="s">
        <v>1822</v>
      </c>
      <c r="G615" s="271"/>
      <c r="H615" s="271"/>
      <c r="I615" s="271"/>
      <c r="J615" s="186" t="s">
        <v>304</v>
      </c>
      <c r="K615" s="187">
        <v>56</v>
      </c>
      <c r="L615" s="272">
        <v>0</v>
      </c>
      <c r="M615" s="272"/>
      <c r="N615" s="273">
        <f t="shared" si="205"/>
        <v>0</v>
      </c>
      <c r="O615" s="264"/>
      <c r="P615" s="264"/>
      <c r="Q615" s="264"/>
      <c r="R615" s="135"/>
      <c r="T615" s="165" t="s">
        <v>5</v>
      </c>
      <c r="U615" s="44" t="s">
        <v>40</v>
      </c>
      <c r="V615" s="36"/>
      <c r="W615" s="166">
        <f t="shared" si="206"/>
        <v>0</v>
      </c>
      <c r="X615" s="166">
        <v>0</v>
      </c>
      <c r="Y615" s="166">
        <f t="shared" si="207"/>
        <v>0</v>
      </c>
      <c r="Z615" s="166">
        <v>0</v>
      </c>
      <c r="AA615" s="167">
        <f t="shared" si="208"/>
        <v>0</v>
      </c>
      <c r="AR615" s="20" t="s">
        <v>191</v>
      </c>
      <c r="AT615" s="20" t="s">
        <v>235</v>
      </c>
      <c r="AU615" s="20" t="s">
        <v>80</v>
      </c>
      <c r="AY615" s="20" t="s">
        <v>165</v>
      </c>
      <c r="BE615" s="106">
        <f t="shared" si="209"/>
        <v>0</v>
      </c>
      <c r="BF615" s="106">
        <f t="shared" si="210"/>
        <v>0</v>
      </c>
      <c r="BG615" s="106">
        <f t="shared" si="211"/>
        <v>0</v>
      </c>
      <c r="BH615" s="106">
        <f t="shared" si="212"/>
        <v>0</v>
      </c>
      <c r="BI615" s="106">
        <f t="shared" si="213"/>
        <v>0</v>
      </c>
      <c r="BJ615" s="20" t="s">
        <v>80</v>
      </c>
      <c r="BK615" s="106">
        <f t="shared" si="214"/>
        <v>0</v>
      </c>
      <c r="BL615" s="20" t="s">
        <v>171</v>
      </c>
      <c r="BM615" s="20" t="s">
        <v>1823</v>
      </c>
    </row>
    <row r="616" spans="2:65" s="1" customFormat="1" ht="16.5" customHeight="1">
      <c r="B616" s="132"/>
      <c r="C616" s="184" t="s">
        <v>1824</v>
      </c>
      <c r="D616" s="184" t="s">
        <v>235</v>
      </c>
      <c r="E616" s="185" t="s">
        <v>1825</v>
      </c>
      <c r="F616" s="271" t="s">
        <v>1826</v>
      </c>
      <c r="G616" s="271"/>
      <c r="H616" s="271"/>
      <c r="I616" s="271"/>
      <c r="J616" s="186" t="s">
        <v>304</v>
      </c>
      <c r="K616" s="187">
        <v>2</v>
      </c>
      <c r="L616" s="272">
        <v>0</v>
      </c>
      <c r="M616" s="272"/>
      <c r="N616" s="273">
        <f t="shared" si="205"/>
        <v>0</v>
      </c>
      <c r="O616" s="264"/>
      <c r="P616" s="264"/>
      <c r="Q616" s="264"/>
      <c r="R616" s="135"/>
      <c r="T616" s="165" t="s">
        <v>5</v>
      </c>
      <c r="U616" s="44" t="s">
        <v>40</v>
      </c>
      <c r="V616" s="36"/>
      <c r="W616" s="166">
        <f t="shared" si="206"/>
        <v>0</v>
      </c>
      <c r="X616" s="166">
        <v>0</v>
      </c>
      <c r="Y616" s="166">
        <f t="shared" si="207"/>
        <v>0</v>
      </c>
      <c r="Z616" s="166">
        <v>0</v>
      </c>
      <c r="AA616" s="167">
        <f t="shared" si="208"/>
        <v>0</v>
      </c>
      <c r="AR616" s="20" t="s">
        <v>191</v>
      </c>
      <c r="AT616" s="20" t="s">
        <v>235</v>
      </c>
      <c r="AU616" s="20" t="s">
        <v>80</v>
      </c>
      <c r="AY616" s="20" t="s">
        <v>165</v>
      </c>
      <c r="BE616" s="106">
        <f t="shared" si="209"/>
        <v>0</v>
      </c>
      <c r="BF616" s="106">
        <f t="shared" si="210"/>
        <v>0</v>
      </c>
      <c r="BG616" s="106">
        <f t="shared" si="211"/>
        <v>0</v>
      </c>
      <c r="BH616" s="106">
        <f t="shared" si="212"/>
        <v>0</v>
      </c>
      <c r="BI616" s="106">
        <f t="shared" si="213"/>
        <v>0</v>
      </c>
      <c r="BJ616" s="20" t="s">
        <v>80</v>
      </c>
      <c r="BK616" s="106">
        <f t="shared" si="214"/>
        <v>0</v>
      </c>
      <c r="BL616" s="20" t="s">
        <v>171</v>
      </c>
      <c r="BM616" s="20" t="s">
        <v>1827</v>
      </c>
    </row>
    <row r="617" spans="2:65" s="1" customFormat="1" ht="16.5" customHeight="1">
      <c r="B617" s="132"/>
      <c r="C617" s="184" t="s">
        <v>1828</v>
      </c>
      <c r="D617" s="184" t="s">
        <v>235</v>
      </c>
      <c r="E617" s="185" t="s">
        <v>1829</v>
      </c>
      <c r="F617" s="271" t="s">
        <v>1830</v>
      </c>
      <c r="G617" s="271"/>
      <c r="H617" s="271"/>
      <c r="I617" s="271"/>
      <c r="J617" s="186" t="s">
        <v>304</v>
      </c>
      <c r="K617" s="187">
        <v>4</v>
      </c>
      <c r="L617" s="272">
        <v>0</v>
      </c>
      <c r="M617" s="272"/>
      <c r="N617" s="273">
        <f t="shared" si="205"/>
        <v>0</v>
      </c>
      <c r="O617" s="264"/>
      <c r="P617" s="264"/>
      <c r="Q617" s="264"/>
      <c r="R617" s="135"/>
      <c r="T617" s="165" t="s">
        <v>5</v>
      </c>
      <c r="U617" s="44" t="s">
        <v>40</v>
      </c>
      <c r="V617" s="36"/>
      <c r="W617" s="166">
        <f t="shared" si="206"/>
        <v>0</v>
      </c>
      <c r="X617" s="166">
        <v>0</v>
      </c>
      <c r="Y617" s="166">
        <f t="shared" si="207"/>
        <v>0</v>
      </c>
      <c r="Z617" s="166">
        <v>0</v>
      </c>
      <c r="AA617" s="167">
        <f t="shared" si="208"/>
        <v>0</v>
      </c>
      <c r="AR617" s="20" t="s">
        <v>191</v>
      </c>
      <c r="AT617" s="20" t="s">
        <v>235</v>
      </c>
      <c r="AU617" s="20" t="s">
        <v>80</v>
      </c>
      <c r="AY617" s="20" t="s">
        <v>165</v>
      </c>
      <c r="BE617" s="106">
        <f t="shared" si="209"/>
        <v>0</v>
      </c>
      <c r="BF617" s="106">
        <f t="shared" si="210"/>
        <v>0</v>
      </c>
      <c r="BG617" s="106">
        <f t="shared" si="211"/>
        <v>0</v>
      </c>
      <c r="BH617" s="106">
        <f t="shared" si="212"/>
        <v>0</v>
      </c>
      <c r="BI617" s="106">
        <f t="shared" si="213"/>
        <v>0</v>
      </c>
      <c r="BJ617" s="20" t="s">
        <v>80</v>
      </c>
      <c r="BK617" s="106">
        <f t="shared" si="214"/>
        <v>0</v>
      </c>
      <c r="BL617" s="20" t="s">
        <v>171</v>
      </c>
      <c r="BM617" s="20" t="s">
        <v>1831</v>
      </c>
    </row>
    <row r="618" spans="2:65" s="1" customFormat="1" ht="16.5" customHeight="1">
      <c r="B618" s="132"/>
      <c r="C618" s="184" t="s">
        <v>1832</v>
      </c>
      <c r="D618" s="184" t="s">
        <v>235</v>
      </c>
      <c r="E618" s="185" t="s">
        <v>1833</v>
      </c>
      <c r="F618" s="271" t="s">
        <v>1834</v>
      </c>
      <c r="G618" s="271"/>
      <c r="H618" s="271"/>
      <c r="I618" s="271"/>
      <c r="J618" s="186" t="s">
        <v>304</v>
      </c>
      <c r="K618" s="187">
        <v>2</v>
      </c>
      <c r="L618" s="272">
        <v>0</v>
      </c>
      <c r="M618" s="272"/>
      <c r="N618" s="273">
        <f t="shared" si="205"/>
        <v>0</v>
      </c>
      <c r="O618" s="264"/>
      <c r="P618" s="264"/>
      <c r="Q618" s="264"/>
      <c r="R618" s="135"/>
      <c r="T618" s="165" t="s">
        <v>5</v>
      </c>
      <c r="U618" s="44" t="s">
        <v>40</v>
      </c>
      <c r="V618" s="36"/>
      <c r="W618" s="166">
        <f t="shared" si="206"/>
        <v>0</v>
      </c>
      <c r="X618" s="166">
        <v>0</v>
      </c>
      <c r="Y618" s="166">
        <f t="shared" si="207"/>
        <v>0</v>
      </c>
      <c r="Z618" s="166">
        <v>0</v>
      </c>
      <c r="AA618" s="167">
        <f t="shared" si="208"/>
        <v>0</v>
      </c>
      <c r="AR618" s="20" t="s">
        <v>191</v>
      </c>
      <c r="AT618" s="20" t="s">
        <v>235</v>
      </c>
      <c r="AU618" s="20" t="s">
        <v>80</v>
      </c>
      <c r="AY618" s="20" t="s">
        <v>165</v>
      </c>
      <c r="BE618" s="106">
        <f t="shared" si="209"/>
        <v>0</v>
      </c>
      <c r="BF618" s="106">
        <f t="shared" si="210"/>
        <v>0</v>
      </c>
      <c r="BG618" s="106">
        <f t="shared" si="211"/>
        <v>0</v>
      </c>
      <c r="BH618" s="106">
        <f t="shared" si="212"/>
        <v>0</v>
      </c>
      <c r="BI618" s="106">
        <f t="shared" si="213"/>
        <v>0</v>
      </c>
      <c r="BJ618" s="20" t="s">
        <v>80</v>
      </c>
      <c r="BK618" s="106">
        <f t="shared" si="214"/>
        <v>0</v>
      </c>
      <c r="BL618" s="20" t="s">
        <v>171</v>
      </c>
      <c r="BM618" s="20" t="s">
        <v>1835</v>
      </c>
    </row>
    <row r="619" spans="2:65" s="1" customFormat="1" ht="16.5" customHeight="1">
      <c r="B619" s="132"/>
      <c r="C619" s="184" t="s">
        <v>1836</v>
      </c>
      <c r="D619" s="184" t="s">
        <v>235</v>
      </c>
      <c r="E619" s="185" t="s">
        <v>1837</v>
      </c>
      <c r="F619" s="271" t="s">
        <v>1838</v>
      </c>
      <c r="G619" s="271"/>
      <c r="H619" s="271"/>
      <c r="I619" s="271"/>
      <c r="J619" s="186" t="s">
        <v>304</v>
      </c>
      <c r="K619" s="187">
        <v>8</v>
      </c>
      <c r="L619" s="272">
        <v>0</v>
      </c>
      <c r="M619" s="272"/>
      <c r="N619" s="273">
        <f t="shared" si="205"/>
        <v>0</v>
      </c>
      <c r="O619" s="264"/>
      <c r="P619" s="264"/>
      <c r="Q619" s="264"/>
      <c r="R619" s="135"/>
      <c r="T619" s="165" t="s">
        <v>5</v>
      </c>
      <c r="U619" s="44" t="s">
        <v>40</v>
      </c>
      <c r="V619" s="36"/>
      <c r="W619" s="166">
        <f t="shared" si="206"/>
        <v>0</v>
      </c>
      <c r="X619" s="166">
        <v>0</v>
      </c>
      <c r="Y619" s="166">
        <f t="shared" si="207"/>
        <v>0</v>
      </c>
      <c r="Z619" s="166">
        <v>0</v>
      </c>
      <c r="AA619" s="167">
        <f t="shared" si="208"/>
        <v>0</v>
      </c>
      <c r="AR619" s="20" t="s">
        <v>191</v>
      </c>
      <c r="AT619" s="20" t="s">
        <v>235</v>
      </c>
      <c r="AU619" s="20" t="s">
        <v>80</v>
      </c>
      <c r="AY619" s="20" t="s">
        <v>165</v>
      </c>
      <c r="BE619" s="106">
        <f t="shared" si="209"/>
        <v>0</v>
      </c>
      <c r="BF619" s="106">
        <f t="shared" si="210"/>
        <v>0</v>
      </c>
      <c r="BG619" s="106">
        <f t="shared" si="211"/>
        <v>0</v>
      </c>
      <c r="BH619" s="106">
        <f t="shared" si="212"/>
        <v>0</v>
      </c>
      <c r="BI619" s="106">
        <f t="shared" si="213"/>
        <v>0</v>
      </c>
      <c r="BJ619" s="20" t="s">
        <v>80</v>
      </c>
      <c r="BK619" s="106">
        <f t="shared" si="214"/>
        <v>0</v>
      </c>
      <c r="BL619" s="20" t="s">
        <v>171</v>
      </c>
      <c r="BM619" s="20" t="s">
        <v>1839</v>
      </c>
    </row>
    <row r="620" spans="2:65" s="1" customFormat="1" ht="16.5" customHeight="1">
      <c r="B620" s="132"/>
      <c r="C620" s="184" t="s">
        <v>1840</v>
      </c>
      <c r="D620" s="184" t="s">
        <v>235</v>
      </c>
      <c r="E620" s="185" t="s">
        <v>1841</v>
      </c>
      <c r="F620" s="271" t="s">
        <v>1842</v>
      </c>
      <c r="G620" s="271"/>
      <c r="H620" s="271"/>
      <c r="I620" s="271"/>
      <c r="J620" s="186" t="s">
        <v>304</v>
      </c>
      <c r="K620" s="187">
        <v>6</v>
      </c>
      <c r="L620" s="272">
        <v>0</v>
      </c>
      <c r="M620" s="272"/>
      <c r="N620" s="273">
        <f t="shared" si="205"/>
        <v>0</v>
      </c>
      <c r="O620" s="264"/>
      <c r="P620" s="264"/>
      <c r="Q620" s="264"/>
      <c r="R620" s="135"/>
      <c r="T620" s="165" t="s">
        <v>5</v>
      </c>
      <c r="U620" s="44" t="s">
        <v>40</v>
      </c>
      <c r="V620" s="36"/>
      <c r="W620" s="166">
        <f t="shared" si="206"/>
        <v>0</v>
      </c>
      <c r="X620" s="166">
        <v>0</v>
      </c>
      <c r="Y620" s="166">
        <f t="shared" si="207"/>
        <v>0</v>
      </c>
      <c r="Z620" s="166">
        <v>0</v>
      </c>
      <c r="AA620" s="167">
        <f t="shared" si="208"/>
        <v>0</v>
      </c>
      <c r="AR620" s="20" t="s">
        <v>191</v>
      </c>
      <c r="AT620" s="20" t="s">
        <v>235</v>
      </c>
      <c r="AU620" s="20" t="s">
        <v>80</v>
      </c>
      <c r="AY620" s="20" t="s">
        <v>165</v>
      </c>
      <c r="BE620" s="106">
        <f t="shared" si="209"/>
        <v>0</v>
      </c>
      <c r="BF620" s="106">
        <f t="shared" si="210"/>
        <v>0</v>
      </c>
      <c r="BG620" s="106">
        <f t="shared" si="211"/>
        <v>0</v>
      </c>
      <c r="BH620" s="106">
        <f t="shared" si="212"/>
        <v>0</v>
      </c>
      <c r="BI620" s="106">
        <f t="shared" si="213"/>
        <v>0</v>
      </c>
      <c r="BJ620" s="20" t="s">
        <v>80</v>
      </c>
      <c r="BK620" s="106">
        <f t="shared" si="214"/>
        <v>0</v>
      </c>
      <c r="BL620" s="20" t="s">
        <v>171</v>
      </c>
      <c r="BM620" s="20" t="s">
        <v>1843</v>
      </c>
    </row>
    <row r="621" spans="2:65" s="1" customFormat="1" ht="16.5" customHeight="1">
      <c r="B621" s="132"/>
      <c r="C621" s="184" t="s">
        <v>1844</v>
      </c>
      <c r="D621" s="184" t="s">
        <v>235</v>
      </c>
      <c r="E621" s="185" t="s">
        <v>1845</v>
      </c>
      <c r="F621" s="271" t="s">
        <v>1745</v>
      </c>
      <c r="G621" s="271"/>
      <c r="H621" s="271"/>
      <c r="I621" s="271"/>
      <c r="J621" s="186" t="s">
        <v>304</v>
      </c>
      <c r="K621" s="187">
        <v>1</v>
      </c>
      <c r="L621" s="272">
        <v>0</v>
      </c>
      <c r="M621" s="272"/>
      <c r="N621" s="273">
        <f t="shared" si="205"/>
        <v>0</v>
      </c>
      <c r="O621" s="264"/>
      <c r="P621" s="264"/>
      <c r="Q621" s="264"/>
      <c r="R621" s="135"/>
      <c r="T621" s="165" t="s">
        <v>5</v>
      </c>
      <c r="U621" s="44" t="s">
        <v>40</v>
      </c>
      <c r="V621" s="36"/>
      <c r="W621" s="166">
        <f t="shared" si="206"/>
        <v>0</v>
      </c>
      <c r="X621" s="166">
        <v>0</v>
      </c>
      <c r="Y621" s="166">
        <f t="shared" si="207"/>
        <v>0</v>
      </c>
      <c r="Z621" s="166">
        <v>0</v>
      </c>
      <c r="AA621" s="167">
        <f t="shared" si="208"/>
        <v>0</v>
      </c>
      <c r="AR621" s="20" t="s">
        <v>191</v>
      </c>
      <c r="AT621" s="20" t="s">
        <v>235</v>
      </c>
      <c r="AU621" s="20" t="s">
        <v>80</v>
      </c>
      <c r="AY621" s="20" t="s">
        <v>165</v>
      </c>
      <c r="BE621" s="106">
        <f t="shared" si="209"/>
        <v>0</v>
      </c>
      <c r="BF621" s="106">
        <f t="shared" si="210"/>
        <v>0</v>
      </c>
      <c r="BG621" s="106">
        <f t="shared" si="211"/>
        <v>0</v>
      </c>
      <c r="BH621" s="106">
        <f t="shared" si="212"/>
        <v>0</v>
      </c>
      <c r="BI621" s="106">
        <f t="shared" si="213"/>
        <v>0</v>
      </c>
      <c r="BJ621" s="20" t="s">
        <v>80</v>
      </c>
      <c r="BK621" s="106">
        <f t="shared" si="214"/>
        <v>0</v>
      </c>
      <c r="BL621" s="20" t="s">
        <v>171</v>
      </c>
      <c r="BM621" s="20" t="s">
        <v>1846</v>
      </c>
    </row>
    <row r="622" spans="2:65" s="1" customFormat="1" ht="25.5" customHeight="1">
      <c r="B622" s="132"/>
      <c r="C622" s="184" t="s">
        <v>1847</v>
      </c>
      <c r="D622" s="184" t="s">
        <v>235</v>
      </c>
      <c r="E622" s="185" t="s">
        <v>1848</v>
      </c>
      <c r="F622" s="271" t="s">
        <v>1849</v>
      </c>
      <c r="G622" s="271"/>
      <c r="H622" s="271"/>
      <c r="I622" s="271"/>
      <c r="J622" s="186" t="s">
        <v>304</v>
      </c>
      <c r="K622" s="187">
        <v>1</v>
      </c>
      <c r="L622" s="272">
        <v>0</v>
      </c>
      <c r="M622" s="272"/>
      <c r="N622" s="273">
        <f t="shared" si="205"/>
        <v>0</v>
      </c>
      <c r="O622" s="264"/>
      <c r="P622" s="264"/>
      <c r="Q622" s="264"/>
      <c r="R622" s="135"/>
      <c r="T622" s="165" t="s">
        <v>5</v>
      </c>
      <c r="U622" s="44" t="s">
        <v>40</v>
      </c>
      <c r="V622" s="36"/>
      <c r="W622" s="166">
        <f t="shared" si="206"/>
        <v>0</v>
      </c>
      <c r="X622" s="166">
        <v>0</v>
      </c>
      <c r="Y622" s="166">
        <f t="shared" si="207"/>
        <v>0</v>
      </c>
      <c r="Z622" s="166">
        <v>0</v>
      </c>
      <c r="AA622" s="167">
        <f t="shared" si="208"/>
        <v>0</v>
      </c>
      <c r="AR622" s="20" t="s">
        <v>191</v>
      </c>
      <c r="AT622" s="20" t="s">
        <v>235</v>
      </c>
      <c r="AU622" s="20" t="s">
        <v>80</v>
      </c>
      <c r="AY622" s="20" t="s">
        <v>165</v>
      </c>
      <c r="BE622" s="106">
        <f t="shared" si="209"/>
        <v>0</v>
      </c>
      <c r="BF622" s="106">
        <f t="shared" si="210"/>
        <v>0</v>
      </c>
      <c r="BG622" s="106">
        <f t="shared" si="211"/>
        <v>0</v>
      </c>
      <c r="BH622" s="106">
        <f t="shared" si="212"/>
        <v>0</v>
      </c>
      <c r="BI622" s="106">
        <f t="shared" si="213"/>
        <v>0</v>
      </c>
      <c r="BJ622" s="20" t="s">
        <v>80</v>
      </c>
      <c r="BK622" s="106">
        <f t="shared" si="214"/>
        <v>0</v>
      </c>
      <c r="BL622" s="20" t="s">
        <v>171</v>
      </c>
      <c r="BM622" s="20" t="s">
        <v>1850</v>
      </c>
    </row>
    <row r="623" spans="2:65" s="1" customFormat="1" ht="16.5" customHeight="1">
      <c r="B623" s="132"/>
      <c r="C623" s="184" t="s">
        <v>1851</v>
      </c>
      <c r="D623" s="184" t="s">
        <v>235</v>
      </c>
      <c r="E623" s="185" t="s">
        <v>1852</v>
      </c>
      <c r="F623" s="271" t="s">
        <v>1853</v>
      </c>
      <c r="G623" s="271"/>
      <c r="H623" s="271"/>
      <c r="I623" s="271"/>
      <c r="J623" s="186" t="s">
        <v>304</v>
      </c>
      <c r="K623" s="187">
        <v>1</v>
      </c>
      <c r="L623" s="272">
        <v>0</v>
      </c>
      <c r="M623" s="272"/>
      <c r="N623" s="273">
        <f t="shared" si="205"/>
        <v>0</v>
      </c>
      <c r="O623" s="264"/>
      <c r="P623" s="264"/>
      <c r="Q623" s="264"/>
      <c r="R623" s="135"/>
      <c r="T623" s="165" t="s">
        <v>5</v>
      </c>
      <c r="U623" s="44" t="s">
        <v>40</v>
      </c>
      <c r="V623" s="36"/>
      <c r="W623" s="166">
        <f t="shared" si="206"/>
        <v>0</v>
      </c>
      <c r="X623" s="166">
        <v>0</v>
      </c>
      <c r="Y623" s="166">
        <f t="shared" si="207"/>
        <v>0</v>
      </c>
      <c r="Z623" s="166">
        <v>0</v>
      </c>
      <c r="AA623" s="167">
        <f t="shared" si="208"/>
        <v>0</v>
      </c>
      <c r="AR623" s="20" t="s">
        <v>191</v>
      </c>
      <c r="AT623" s="20" t="s">
        <v>235</v>
      </c>
      <c r="AU623" s="20" t="s">
        <v>80</v>
      </c>
      <c r="AY623" s="20" t="s">
        <v>165</v>
      </c>
      <c r="BE623" s="106">
        <f t="shared" si="209"/>
        <v>0</v>
      </c>
      <c r="BF623" s="106">
        <f t="shared" si="210"/>
        <v>0</v>
      </c>
      <c r="BG623" s="106">
        <f t="shared" si="211"/>
        <v>0</v>
      </c>
      <c r="BH623" s="106">
        <f t="shared" si="212"/>
        <v>0</v>
      </c>
      <c r="BI623" s="106">
        <f t="shared" si="213"/>
        <v>0</v>
      </c>
      <c r="BJ623" s="20" t="s">
        <v>80</v>
      </c>
      <c r="BK623" s="106">
        <f t="shared" si="214"/>
        <v>0</v>
      </c>
      <c r="BL623" s="20" t="s">
        <v>171</v>
      </c>
      <c r="BM623" s="20" t="s">
        <v>1854</v>
      </c>
    </row>
    <row r="624" spans="2:65" s="1" customFormat="1" ht="16.5" customHeight="1">
      <c r="B624" s="132"/>
      <c r="C624" s="184" t="s">
        <v>1855</v>
      </c>
      <c r="D624" s="184" t="s">
        <v>235</v>
      </c>
      <c r="E624" s="185" t="s">
        <v>1856</v>
      </c>
      <c r="F624" s="271" t="s">
        <v>1857</v>
      </c>
      <c r="G624" s="271"/>
      <c r="H624" s="271"/>
      <c r="I624" s="271"/>
      <c r="J624" s="186" t="s">
        <v>304</v>
      </c>
      <c r="K624" s="187">
        <v>1</v>
      </c>
      <c r="L624" s="272">
        <v>0</v>
      </c>
      <c r="M624" s="272"/>
      <c r="N624" s="273">
        <f t="shared" si="205"/>
        <v>0</v>
      </c>
      <c r="O624" s="264"/>
      <c r="P624" s="264"/>
      <c r="Q624" s="264"/>
      <c r="R624" s="135"/>
      <c r="T624" s="165" t="s">
        <v>5</v>
      </c>
      <c r="U624" s="44" t="s">
        <v>40</v>
      </c>
      <c r="V624" s="36"/>
      <c r="W624" s="166">
        <f t="shared" si="206"/>
        <v>0</v>
      </c>
      <c r="X624" s="166">
        <v>0</v>
      </c>
      <c r="Y624" s="166">
        <f t="shared" si="207"/>
        <v>0</v>
      </c>
      <c r="Z624" s="166">
        <v>0</v>
      </c>
      <c r="AA624" s="167">
        <f t="shared" si="208"/>
        <v>0</v>
      </c>
      <c r="AR624" s="20" t="s">
        <v>191</v>
      </c>
      <c r="AT624" s="20" t="s">
        <v>235</v>
      </c>
      <c r="AU624" s="20" t="s">
        <v>80</v>
      </c>
      <c r="AY624" s="20" t="s">
        <v>165</v>
      </c>
      <c r="BE624" s="106">
        <f t="shared" si="209"/>
        <v>0</v>
      </c>
      <c r="BF624" s="106">
        <f t="shared" si="210"/>
        <v>0</v>
      </c>
      <c r="BG624" s="106">
        <f t="shared" si="211"/>
        <v>0</v>
      </c>
      <c r="BH624" s="106">
        <f t="shared" si="212"/>
        <v>0</v>
      </c>
      <c r="BI624" s="106">
        <f t="shared" si="213"/>
        <v>0</v>
      </c>
      <c r="BJ624" s="20" t="s">
        <v>80</v>
      </c>
      <c r="BK624" s="106">
        <f t="shared" si="214"/>
        <v>0</v>
      </c>
      <c r="BL624" s="20" t="s">
        <v>171</v>
      </c>
      <c r="BM624" s="20" t="s">
        <v>1858</v>
      </c>
    </row>
    <row r="625" spans="2:65" s="1" customFormat="1" ht="16.5" customHeight="1">
      <c r="B625" s="132"/>
      <c r="C625" s="184" t="s">
        <v>1859</v>
      </c>
      <c r="D625" s="184" t="s">
        <v>235</v>
      </c>
      <c r="E625" s="185" t="s">
        <v>1860</v>
      </c>
      <c r="F625" s="271" t="s">
        <v>1861</v>
      </c>
      <c r="G625" s="271"/>
      <c r="H625" s="271"/>
      <c r="I625" s="271"/>
      <c r="J625" s="186" t="s">
        <v>304</v>
      </c>
      <c r="K625" s="187">
        <v>1</v>
      </c>
      <c r="L625" s="272">
        <v>0</v>
      </c>
      <c r="M625" s="272"/>
      <c r="N625" s="273">
        <f t="shared" ref="N625:N645" si="215">ROUND(L625*K625,2)</f>
        <v>0</v>
      </c>
      <c r="O625" s="264"/>
      <c r="P625" s="264"/>
      <c r="Q625" s="264"/>
      <c r="R625" s="135"/>
      <c r="T625" s="165" t="s">
        <v>5</v>
      </c>
      <c r="U625" s="44" t="s">
        <v>40</v>
      </c>
      <c r="V625" s="36"/>
      <c r="W625" s="166">
        <f t="shared" ref="W625:W645" si="216">V625*K625</f>
        <v>0</v>
      </c>
      <c r="X625" s="166">
        <v>0</v>
      </c>
      <c r="Y625" s="166">
        <f t="shared" ref="Y625:Y645" si="217">X625*K625</f>
        <v>0</v>
      </c>
      <c r="Z625" s="166">
        <v>0</v>
      </c>
      <c r="AA625" s="167">
        <f t="shared" ref="AA625:AA645" si="218">Z625*K625</f>
        <v>0</v>
      </c>
      <c r="AR625" s="20" t="s">
        <v>191</v>
      </c>
      <c r="AT625" s="20" t="s">
        <v>235</v>
      </c>
      <c r="AU625" s="20" t="s">
        <v>80</v>
      </c>
      <c r="AY625" s="20" t="s">
        <v>165</v>
      </c>
      <c r="BE625" s="106">
        <f t="shared" ref="BE625:BE645" si="219">IF(U625="základná",N625,0)</f>
        <v>0</v>
      </c>
      <c r="BF625" s="106">
        <f t="shared" ref="BF625:BF645" si="220">IF(U625="znížená",N625,0)</f>
        <v>0</v>
      </c>
      <c r="BG625" s="106">
        <f t="shared" ref="BG625:BG645" si="221">IF(U625="zákl. prenesená",N625,0)</f>
        <v>0</v>
      </c>
      <c r="BH625" s="106">
        <f t="shared" ref="BH625:BH645" si="222">IF(U625="zníž. prenesená",N625,0)</f>
        <v>0</v>
      </c>
      <c r="BI625" s="106">
        <f t="shared" ref="BI625:BI645" si="223">IF(U625="nulová",N625,0)</f>
        <v>0</v>
      </c>
      <c r="BJ625" s="20" t="s">
        <v>80</v>
      </c>
      <c r="BK625" s="106">
        <f t="shared" ref="BK625:BK645" si="224">ROUND(L625*K625,2)</f>
        <v>0</v>
      </c>
      <c r="BL625" s="20" t="s">
        <v>171</v>
      </c>
      <c r="BM625" s="20" t="s">
        <v>1862</v>
      </c>
    </row>
    <row r="626" spans="2:65" s="1" customFormat="1" ht="16.5" customHeight="1">
      <c r="B626" s="132"/>
      <c r="C626" s="184" t="s">
        <v>1863</v>
      </c>
      <c r="D626" s="184" t="s">
        <v>235</v>
      </c>
      <c r="E626" s="185" t="s">
        <v>1864</v>
      </c>
      <c r="F626" s="271" t="s">
        <v>1865</v>
      </c>
      <c r="G626" s="271"/>
      <c r="H626" s="271"/>
      <c r="I626" s="271"/>
      <c r="J626" s="186" t="s">
        <v>304</v>
      </c>
      <c r="K626" s="187">
        <v>13</v>
      </c>
      <c r="L626" s="272">
        <v>0</v>
      </c>
      <c r="M626" s="272"/>
      <c r="N626" s="273">
        <f t="shared" si="215"/>
        <v>0</v>
      </c>
      <c r="O626" s="264"/>
      <c r="P626" s="264"/>
      <c r="Q626" s="264"/>
      <c r="R626" s="135"/>
      <c r="T626" s="165" t="s">
        <v>5</v>
      </c>
      <c r="U626" s="44" t="s">
        <v>40</v>
      </c>
      <c r="V626" s="36"/>
      <c r="W626" s="166">
        <f t="shared" si="216"/>
        <v>0</v>
      </c>
      <c r="X626" s="166">
        <v>0</v>
      </c>
      <c r="Y626" s="166">
        <f t="shared" si="217"/>
        <v>0</v>
      </c>
      <c r="Z626" s="166">
        <v>0</v>
      </c>
      <c r="AA626" s="167">
        <f t="shared" si="218"/>
        <v>0</v>
      </c>
      <c r="AR626" s="20" t="s">
        <v>191</v>
      </c>
      <c r="AT626" s="20" t="s">
        <v>235</v>
      </c>
      <c r="AU626" s="20" t="s">
        <v>80</v>
      </c>
      <c r="AY626" s="20" t="s">
        <v>165</v>
      </c>
      <c r="BE626" s="106">
        <f t="shared" si="219"/>
        <v>0</v>
      </c>
      <c r="BF626" s="106">
        <f t="shared" si="220"/>
        <v>0</v>
      </c>
      <c r="BG626" s="106">
        <f t="shared" si="221"/>
        <v>0</v>
      </c>
      <c r="BH626" s="106">
        <f t="shared" si="222"/>
        <v>0</v>
      </c>
      <c r="BI626" s="106">
        <f t="shared" si="223"/>
        <v>0</v>
      </c>
      <c r="BJ626" s="20" t="s">
        <v>80</v>
      </c>
      <c r="BK626" s="106">
        <f t="shared" si="224"/>
        <v>0</v>
      </c>
      <c r="BL626" s="20" t="s">
        <v>171</v>
      </c>
      <c r="BM626" s="20" t="s">
        <v>1866</v>
      </c>
    </row>
    <row r="627" spans="2:65" s="1" customFormat="1" ht="16.5" customHeight="1">
      <c r="B627" s="132"/>
      <c r="C627" s="184" t="s">
        <v>1867</v>
      </c>
      <c r="D627" s="184" t="s">
        <v>235</v>
      </c>
      <c r="E627" s="185" t="s">
        <v>1868</v>
      </c>
      <c r="F627" s="271" t="s">
        <v>1869</v>
      </c>
      <c r="G627" s="271"/>
      <c r="H627" s="271"/>
      <c r="I627" s="271"/>
      <c r="J627" s="186" t="s">
        <v>304</v>
      </c>
      <c r="K627" s="187">
        <v>10</v>
      </c>
      <c r="L627" s="272">
        <v>0</v>
      </c>
      <c r="M627" s="272"/>
      <c r="N627" s="273">
        <f t="shared" si="215"/>
        <v>0</v>
      </c>
      <c r="O627" s="264"/>
      <c r="P627" s="264"/>
      <c r="Q627" s="264"/>
      <c r="R627" s="135"/>
      <c r="T627" s="165" t="s">
        <v>5</v>
      </c>
      <c r="U627" s="44" t="s">
        <v>40</v>
      </c>
      <c r="V627" s="36"/>
      <c r="W627" s="166">
        <f t="shared" si="216"/>
        <v>0</v>
      </c>
      <c r="X627" s="166">
        <v>0</v>
      </c>
      <c r="Y627" s="166">
        <f t="shared" si="217"/>
        <v>0</v>
      </c>
      <c r="Z627" s="166">
        <v>0</v>
      </c>
      <c r="AA627" s="167">
        <f t="shared" si="218"/>
        <v>0</v>
      </c>
      <c r="AR627" s="20" t="s">
        <v>191</v>
      </c>
      <c r="AT627" s="20" t="s">
        <v>235</v>
      </c>
      <c r="AU627" s="20" t="s">
        <v>80</v>
      </c>
      <c r="AY627" s="20" t="s">
        <v>165</v>
      </c>
      <c r="BE627" s="106">
        <f t="shared" si="219"/>
        <v>0</v>
      </c>
      <c r="BF627" s="106">
        <f t="shared" si="220"/>
        <v>0</v>
      </c>
      <c r="BG627" s="106">
        <f t="shared" si="221"/>
        <v>0</v>
      </c>
      <c r="BH627" s="106">
        <f t="shared" si="222"/>
        <v>0</v>
      </c>
      <c r="BI627" s="106">
        <f t="shared" si="223"/>
        <v>0</v>
      </c>
      <c r="BJ627" s="20" t="s">
        <v>80</v>
      </c>
      <c r="BK627" s="106">
        <f t="shared" si="224"/>
        <v>0</v>
      </c>
      <c r="BL627" s="20" t="s">
        <v>171</v>
      </c>
      <c r="BM627" s="20" t="s">
        <v>1870</v>
      </c>
    </row>
    <row r="628" spans="2:65" s="1" customFormat="1" ht="16.5" customHeight="1">
      <c r="B628" s="132"/>
      <c r="C628" s="184" t="s">
        <v>1871</v>
      </c>
      <c r="D628" s="184" t="s">
        <v>235</v>
      </c>
      <c r="E628" s="185" t="s">
        <v>1872</v>
      </c>
      <c r="F628" s="271" t="s">
        <v>1873</v>
      </c>
      <c r="G628" s="271"/>
      <c r="H628" s="271"/>
      <c r="I628" s="271"/>
      <c r="J628" s="186" t="s">
        <v>304</v>
      </c>
      <c r="K628" s="187">
        <v>2</v>
      </c>
      <c r="L628" s="272">
        <v>0</v>
      </c>
      <c r="M628" s="272"/>
      <c r="N628" s="273">
        <f t="shared" si="215"/>
        <v>0</v>
      </c>
      <c r="O628" s="264"/>
      <c r="P628" s="264"/>
      <c r="Q628" s="264"/>
      <c r="R628" s="135"/>
      <c r="T628" s="165" t="s">
        <v>5</v>
      </c>
      <c r="U628" s="44" t="s">
        <v>40</v>
      </c>
      <c r="V628" s="36"/>
      <c r="W628" s="166">
        <f t="shared" si="216"/>
        <v>0</v>
      </c>
      <c r="X628" s="166">
        <v>0</v>
      </c>
      <c r="Y628" s="166">
        <f t="shared" si="217"/>
        <v>0</v>
      </c>
      <c r="Z628" s="166">
        <v>0</v>
      </c>
      <c r="AA628" s="167">
        <f t="shared" si="218"/>
        <v>0</v>
      </c>
      <c r="AR628" s="20" t="s">
        <v>191</v>
      </c>
      <c r="AT628" s="20" t="s">
        <v>235</v>
      </c>
      <c r="AU628" s="20" t="s">
        <v>80</v>
      </c>
      <c r="AY628" s="20" t="s">
        <v>165</v>
      </c>
      <c r="BE628" s="106">
        <f t="shared" si="219"/>
        <v>0</v>
      </c>
      <c r="BF628" s="106">
        <f t="shared" si="220"/>
        <v>0</v>
      </c>
      <c r="BG628" s="106">
        <f t="shared" si="221"/>
        <v>0</v>
      </c>
      <c r="BH628" s="106">
        <f t="shared" si="222"/>
        <v>0</v>
      </c>
      <c r="BI628" s="106">
        <f t="shared" si="223"/>
        <v>0</v>
      </c>
      <c r="BJ628" s="20" t="s">
        <v>80</v>
      </c>
      <c r="BK628" s="106">
        <f t="shared" si="224"/>
        <v>0</v>
      </c>
      <c r="BL628" s="20" t="s">
        <v>171</v>
      </c>
      <c r="BM628" s="20" t="s">
        <v>1874</v>
      </c>
    </row>
    <row r="629" spans="2:65" s="1" customFormat="1" ht="16.5" customHeight="1">
      <c r="B629" s="132"/>
      <c r="C629" s="184" t="s">
        <v>1875</v>
      </c>
      <c r="D629" s="184" t="s">
        <v>235</v>
      </c>
      <c r="E629" s="185" t="s">
        <v>1876</v>
      </c>
      <c r="F629" s="271" t="s">
        <v>1877</v>
      </c>
      <c r="G629" s="271"/>
      <c r="H629" s="271"/>
      <c r="I629" s="271"/>
      <c r="J629" s="186" t="s">
        <v>304</v>
      </c>
      <c r="K629" s="187">
        <v>2</v>
      </c>
      <c r="L629" s="272">
        <v>0</v>
      </c>
      <c r="M629" s="272"/>
      <c r="N629" s="273">
        <f t="shared" si="215"/>
        <v>0</v>
      </c>
      <c r="O629" s="264"/>
      <c r="P629" s="264"/>
      <c r="Q629" s="264"/>
      <c r="R629" s="135"/>
      <c r="T629" s="165" t="s">
        <v>5</v>
      </c>
      <c r="U629" s="44" t="s">
        <v>40</v>
      </c>
      <c r="V629" s="36"/>
      <c r="W629" s="166">
        <f t="shared" si="216"/>
        <v>0</v>
      </c>
      <c r="X629" s="166">
        <v>0</v>
      </c>
      <c r="Y629" s="166">
        <f t="shared" si="217"/>
        <v>0</v>
      </c>
      <c r="Z629" s="166">
        <v>0</v>
      </c>
      <c r="AA629" s="167">
        <f t="shared" si="218"/>
        <v>0</v>
      </c>
      <c r="AR629" s="20" t="s">
        <v>191</v>
      </c>
      <c r="AT629" s="20" t="s">
        <v>235</v>
      </c>
      <c r="AU629" s="20" t="s">
        <v>80</v>
      </c>
      <c r="AY629" s="20" t="s">
        <v>165</v>
      </c>
      <c r="BE629" s="106">
        <f t="shared" si="219"/>
        <v>0</v>
      </c>
      <c r="BF629" s="106">
        <f t="shared" si="220"/>
        <v>0</v>
      </c>
      <c r="BG629" s="106">
        <f t="shared" si="221"/>
        <v>0</v>
      </c>
      <c r="BH629" s="106">
        <f t="shared" si="222"/>
        <v>0</v>
      </c>
      <c r="BI629" s="106">
        <f t="shared" si="223"/>
        <v>0</v>
      </c>
      <c r="BJ629" s="20" t="s">
        <v>80</v>
      </c>
      <c r="BK629" s="106">
        <f t="shared" si="224"/>
        <v>0</v>
      </c>
      <c r="BL629" s="20" t="s">
        <v>171</v>
      </c>
      <c r="BM629" s="20" t="s">
        <v>1878</v>
      </c>
    </row>
    <row r="630" spans="2:65" s="1" customFormat="1" ht="16.5" customHeight="1">
      <c r="B630" s="132"/>
      <c r="C630" s="184" t="s">
        <v>1879</v>
      </c>
      <c r="D630" s="184" t="s">
        <v>235</v>
      </c>
      <c r="E630" s="185" t="s">
        <v>1880</v>
      </c>
      <c r="F630" s="271" t="s">
        <v>1881</v>
      </c>
      <c r="G630" s="271"/>
      <c r="H630" s="271"/>
      <c r="I630" s="271"/>
      <c r="J630" s="186" t="s">
        <v>304</v>
      </c>
      <c r="K630" s="187">
        <v>1</v>
      </c>
      <c r="L630" s="272">
        <v>0</v>
      </c>
      <c r="M630" s="272"/>
      <c r="N630" s="273">
        <f t="shared" si="215"/>
        <v>0</v>
      </c>
      <c r="O630" s="264"/>
      <c r="P630" s="264"/>
      <c r="Q630" s="264"/>
      <c r="R630" s="135"/>
      <c r="T630" s="165" t="s">
        <v>5</v>
      </c>
      <c r="U630" s="44" t="s">
        <v>40</v>
      </c>
      <c r="V630" s="36"/>
      <c r="W630" s="166">
        <f t="shared" si="216"/>
        <v>0</v>
      </c>
      <c r="X630" s="166">
        <v>0</v>
      </c>
      <c r="Y630" s="166">
        <f t="shared" si="217"/>
        <v>0</v>
      </c>
      <c r="Z630" s="166">
        <v>0</v>
      </c>
      <c r="AA630" s="167">
        <f t="shared" si="218"/>
        <v>0</v>
      </c>
      <c r="AR630" s="20" t="s">
        <v>191</v>
      </c>
      <c r="AT630" s="20" t="s">
        <v>235</v>
      </c>
      <c r="AU630" s="20" t="s">
        <v>80</v>
      </c>
      <c r="AY630" s="20" t="s">
        <v>165</v>
      </c>
      <c r="BE630" s="106">
        <f t="shared" si="219"/>
        <v>0</v>
      </c>
      <c r="BF630" s="106">
        <f t="shared" si="220"/>
        <v>0</v>
      </c>
      <c r="BG630" s="106">
        <f t="shared" si="221"/>
        <v>0</v>
      </c>
      <c r="BH630" s="106">
        <f t="shared" si="222"/>
        <v>0</v>
      </c>
      <c r="BI630" s="106">
        <f t="shared" si="223"/>
        <v>0</v>
      </c>
      <c r="BJ630" s="20" t="s">
        <v>80</v>
      </c>
      <c r="BK630" s="106">
        <f t="shared" si="224"/>
        <v>0</v>
      </c>
      <c r="BL630" s="20" t="s">
        <v>171</v>
      </c>
      <c r="BM630" s="20" t="s">
        <v>1882</v>
      </c>
    </row>
    <row r="631" spans="2:65" s="1" customFormat="1" ht="16.5" customHeight="1">
      <c r="B631" s="132"/>
      <c r="C631" s="184" t="s">
        <v>1883</v>
      </c>
      <c r="D631" s="184" t="s">
        <v>235</v>
      </c>
      <c r="E631" s="185" t="s">
        <v>1884</v>
      </c>
      <c r="F631" s="271" t="s">
        <v>1885</v>
      </c>
      <c r="G631" s="271"/>
      <c r="H631" s="271"/>
      <c r="I631" s="271"/>
      <c r="J631" s="186" t="s">
        <v>304</v>
      </c>
      <c r="K631" s="187">
        <v>1</v>
      </c>
      <c r="L631" s="272">
        <v>0</v>
      </c>
      <c r="M631" s="272"/>
      <c r="N631" s="273">
        <f t="shared" si="215"/>
        <v>0</v>
      </c>
      <c r="O631" s="264"/>
      <c r="P631" s="264"/>
      <c r="Q631" s="264"/>
      <c r="R631" s="135"/>
      <c r="T631" s="165" t="s">
        <v>5</v>
      </c>
      <c r="U631" s="44" t="s">
        <v>40</v>
      </c>
      <c r="V631" s="36"/>
      <c r="W631" s="166">
        <f t="shared" si="216"/>
        <v>0</v>
      </c>
      <c r="X631" s="166">
        <v>0</v>
      </c>
      <c r="Y631" s="166">
        <f t="shared" si="217"/>
        <v>0</v>
      </c>
      <c r="Z631" s="166">
        <v>0</v>
      </c>
      <c r="AA631" s="167">
        <f t="shared" si="218"/>
        <v>0</v>
      </c>
      <c r="AR631" s="20" t="s">
        <v>191</v>
      </c>
      <c r="AT631" s="20" t="s">
        <v>235</v>
      </c>
      <c r="AU631" s="20" t="s">
        <v>80</v>
      </c>
      <c r="AY631" s="20" t="s">
        <v>165</v>
      </c>
      <c r="BE631" s="106">
        <f t="shared" si="219"/>
        <v>0</v>
      </c>
      <c r="BF631" s="106">
        <f t="shared" si="220"/>
        <v>0</v>
      </c>
      <c r="BG631" s="106">
        <f t="shared" si="221"/>
        <v>0</v>
      </c>
      <c r="BH631" s="106">
        <f t="shared" si="222"/>
        <v>0</v>
      </c>
      <c r="BI631" s="106">
        <f t="shared" si="223"/>
        <v>0</v>
      </c>
      <c r="BJ631" s="20" t="s">
        <v>80</v>
      </c>
      <c r="BK631" s="106">
        <f t="shared" si="224"/>
        <v>0</v>
      </c>
      <c r="BL631" s="20" t="s">
        <v>171</v>
      </c>
      <c r="BM631" s="20" t="s">
        <v>1886</v>
      </c>
    </row>
    <row r="632" spans="2:65" s="1" customFormat="1" ht="16.5" customHeight="1">
      <c r="B632" s="132"/>
      <c r="C632" s="184" t="s">
        <v>1887</v>
      </c>
      <c r="D632" s="184" t="s">
        <v>235</v>
      </c>
      <c r="E632" s="185" t="s">
        <v>1888</v>
      </c>
      <c r="F632" s="271" t="s">
        <v>1889</v>
      </c>
      <c r="G632" s="271"/>
      <c r="H632" s="271"/>
      <c r="I632" s="271"/>
      <c r="J632" s="186" t="s">
        <v>304</v>
      </c>
      <c r="K632" s="187">
        <v>20</v>
      </c>
      <c r="L632" s="272">
        <v>0</v>
      </c>
      <c r="M632" s="272"/>
      <c r="N632" s="273">
        <f t="shared" si="215"/>
        <v>0</v>
      </c>
      <c r="O632" s="264"/>
      <c r="P632" s="264"/>
      <c r="Q632" s="264"/>
      <c r="R632" s="135"/>
      <c r="T632" s="165" t="s">
        <v>5</v>
      </c>
      <c r="U632" s="44" t="s">
        <v>40</v>
      </c>
      <c r="V632" s="36"/>
      <c r="W632" s="166">
        <f t="shared" si="216"/>
        <v>0</v>
      </c>
      <c r="X632" s="166">
        <v>0</v>
      </c>
      <c r="Y632" s="166">
        <f t="shared" si="217"/>
        <v>0</v>
      </c>
      <c r="Z632" s="166">
        <v>0</v>
      </c>
      <c r="AA632" s="167">
        <f t="shared" si="218"/>
        <v>0</v>
      </c>
      <c r="AR632" s="20" t="s">
        <v>191</v>
      </c>
      <c r="AT632" s="20" t="s">
        <v>235</v>
      </c>
      <c r="AU632" s="20" t="s">
        <v>80</v>
      </c>
      <c r="AY632" s="20" t="s">
        <v>165</v>
      </c>
      <c r="BE632" s="106">
        <f t="shared" si="219"/>
        <v>0</v>
      </c>
      <c r="BF632" s="106">
        <f t="shared" si="220"/>
        <v>0</v>
      </c>
      <c r="BG632" s="106">
        <f t="shared" si="221"/>
        <v>0</v>
      </c>
      <c r="BH632" s="106">
        <f t="shared" si="222"/>
        <v>0</v>
      </c>
      <c r="BI632" s="106">
        <f t="shared" si="223"/>
        <v>0</v>
      </c>
      <c r="BJ632" s="20" t="s">
        <v>80</v>
      </c>
      <c r="BK632" s="106">
        <f t="shared" si="224"/>
        <v>0</v>
      </c>
      <c r="BL632" s="20" t="s">
        <v>171</v>
      </c>
      <c r="BM632" s="20" t="s">
        <v>1890</v>
      </c>
    </row>
    <row r="633" spans="2:65" s="1" customFormat="1" ht="16.5" customHeight="1">
      <c r="B633" s="132"/>
      <c r="C633" s="184" t="s">
        <v>1891</v>
      </c>
      <c r="D633" s="184" t="s">
        <v>235</v>
      </c>
      <c r="E633" s="185" t="s">
        <v>1892</v>
      </c>
      <c r="F633" s="271" t="s">
        <v>1893</v>
      </c>
      <c r="G633" s="271"/>
      <c r="H633" s="271"/>
      <c r="I633" s="271"/>
      <c r="J633" s="186" t="s">
        <v>304</v>
      </c>
      <c r="K633" s="187">
        <v>25</v>
      </c>
      <c r="L633" s="272">
        <v>0</v>
      </c>
      <c r="M633" s="272"/>
      <c r="N633" s="273">
        <f t="shared" si="215"/>
        <v>0</v>
      </c>
      <c r="O633" s="264"/>
      <c r="P633" s="264"/>
      <c r="Q633" s="264"/>
      <c r="R633" s="135"/>
      <c r="T633" s="165" t="s">
        <v>5</v>
      </c>
      <c r="U633" s="44" t="s">
        <v>40</v>
      </c>
      <c r="V633" s="36"/>
      <c r="W633" s="166">
        <f t="shared" si="216"/>
        <v>0</v>
      </c>
      <c r="X633" s="166">
        <v>0</v>
      </c>
      <c r="Y633" s="166">
        <f t="shared" si="217"/>
        <v>0</v>
      </c>
      <c r="Z633" s="166">
        <v>0</v>
      </c>
      <c r="AA633" s="167">
        <f t="shared" si="218"/>
        <v>0</v>
      </c>
      <c r="AR633" s="20" t="s">
        <v>191</v>
      </c>
      <c r="AT633" s="20" t="s">
        <v>235</v>
      </c>
      <c r="AU633" s="20" t="s">
        <v>80</v>
      </c>
      <c r="AY633" s="20" t="s">
        <v>165</v>
      </c>
      <c r="BE633" s="106">
        <f t="shared" si="219"/>
        <v>0</v>
      </c>
      <c r="BF633" s="106">
        <f t="shared" si="220"/>
        <v>0</v>
      </c>
      <c r="BG633" s="106">
        <f t="shared" si="221"/>
        <v>0</v>
      </c>
      <c r="BH633" s="106">
        <f t="shared" si="222"/>
        <v>0</v>
      </c>
      <c r="BI633" s="106">
        <f t="shared" si="223"/>
        <v>0</v>
      </c>
      <c r="BJ633" s="20" t="s">
        <v>80</v>
      </c>
      <c r="BK633" s="106">
        <f t="shared" si="224"/>
        <v>0</v>
      </c>
      <c r="BL633" s="20" t="s">
        <v>171</v>
      </c>
      <c r="BM633" s="20" t="s">
        <v>1894</v>
      </c>
    </row>
    <row r="634" spans="2:65" s="1" customFormat="1" ht="16.5" customHeight="1">
      <c r="B634" s="132"/>
      <c r="C634" s="184" t="s">
        <v>1895</v>
      </c>
      <c r="D634" s="184" t="s">
        <v>235</v>
      </c>
      <c r="E634" s="185" t="s">
        <v>1896</v>
      </c>
      <c r="F634" s="271" t="s">
        <v>1897</v>
      </c>
      <c r="G634" s="271"/>
      <c r="H634" s="271"/>
      <c r="I634" s="271"/>
      <c r="J634" s="186" t="s">
        <v>304</v>
      </c>
      <c r="K634" s="187">
        <v>4</v>
      </c>
      <c r="L634" s="272">
        <v>0</v>
      </c>
      <c r="M634" s="272"/>
      <c r="N634" s="273">
        <f t="shared" si="215"/>
        <v>0</v>
      </c>
      <c r="O634" s="264"/>
      <c r="P634" s="264"/>
      <c r="Q634" s="264"/>
      <c r="R634" s="135"/>
      <c r="T634" s="165" t="s">
        <v>5</v>
      </c>
      <c r="U634" s="44" t="s">
        <v>40</v>
      </c>
      <c r="V634" s="36"/>
      <c r="W634" s="166">
        <f t="shared" si="216"/>
        <v>0</v>
      </c>
      <c r="X634" s="166">
        <v>0</v>
      </c>
      <c r="Y634" s="166">
        <f t="shared" si="217"/>
        <v>0</v>
      </c>
      <c r="Z634" s="166">
        <v>0</v>
      </c>
      <c r="AA634" s="167">
        <f t="shared" si="218"/>
        <v>0</v>
      </c>
      <c r="AR634" s="20" t="s">
        <v>191</v>
      </c>
      <c r="AT634" s="20" t="s">
        <v>235</v>
      </c>
      <c r="AU634" s="20" t="s">
        <v>80</v>
      </c>
      <c r="AY634" s="20" t="s">
        <v>165</v>
      </c>
      <c r="BE634" s="106">
        <f t="shared" si="219"/>
        <v>0</v>
      </c>
      <c r="BF634" s="106">
        <f t="shared" si="220"/>
        <v>0</v>
      </c>
      <c r="BG634" s="106">
        <f t="shared" si="221"/>
        <v>0</v>
      </c>
      <c r="BH634" s="106">
        <f t="shared" si="222"/>
        <v>0</v>
      </c>
      <c r="BI634" s="106">
        <f t="shared" si="223"/>
        <v>0</v>
      </c>
      <c r="BJ634" s="20" t="s">
        <v>80</v>
      </c>
      <c r="BK634" s="106">
        <f t="shared" si="224"/>
        <v>0</v>
      </c>
      <c r="BL634" s="20" t="s">
        <v>171</v>
      </c>
      <c r="BM634" s="20" t="s">
        <v>1898</v>
      </c>
    </row>
    <row r="635" spans="2:65" s="1" customFormat="1" ht="16.5" customHeight="1">
      <c r="B635" s="132"/>
      <c r="C635" s="161" t="s">
        <v>1899</v>
      </c>
      <c r="D635" s="161" t="s">
        <v>167</v>
      </c>
      <c r="E635" s="162" t="s">
        <v>1900</v>
      </c>
      <c r="F635" s="262" t="s">
        <v>1901</v>
      </c>
      <c r="G635" s="262"/>
      <c r="H635" s="262"/>
      <c r="I635" s="262"/>
      <c r="J635" s="163" t="s">
        <v>487</v>
      </c>
      <c r="K635" s="164">
        <v>350</v>
      </c>
      <c r="L635" s="263">
        <v>0</v>
      </c>
      <c r="M635" s="263"/>
      <c r="N635" s="264">
        <f t="shared" si="215"/>
        <v>0</v>
      </c>
      <c r="O635" s="264"/>
      <c r="P635" s="264"/>
      <c r="Q635" s="264"/>
      <c r="R635" s="135"/>
      <c r="T635" s="165" t="s">
        <v>5</v>
      </c>
      <c r="U635" s="44" t="s">
        <v>40</v>
      </c>
      <c r="V635" s="36"/>
      <c r="W635" s="166">
        <f t="shared" si="216"/>
        <v>0</v>
      </c>
      <c r="X635" s="166">
        <v>0</v>
      </c>
      <c r="Y635" s="166">
        <f t="shared" si="217"/>
        <v>0</v>
      </c>
      <c r="Z635" s="166">
        <v>0</v>
      </c>
      <c r="AA635" s="167">
        <f t="shared" si="218"/>
        <v>0</v>
      </c>
      <c r="AR635" s="20" t="s">
        <v>171</v>
      </c>
      <c r="AT635" s="20" t="s">
        <v>167</v>
      </c>
      <c r="AU635" s="20" t="s">
        <v>80</v>
      </c>
      <c r="AY635" s="20" t="s">
        <v>165</v>
      </c>
      <c r="BE635" s="106">
        <f t="shared" si="219"/>
        <v>0</v>
      </c>
      <c r="BF635" s="106">
        <f t="shared" si="220"/>
        <v>0</v>
      </c>
      <c r="BG635" s="106">
        <f t="shared" si="221"/>
        <v>0</v>
      </c>
      <c r="BH635" s="106">
        <f t="shared" si="222"/>
        <v>0</v>
      </c>
      <c r="BI635" s="106">
        <f t="shared" si="223"/>
        <v>0</v>
      </c>
      <c r="BJ635" s="20" t="s">
        <v>80</v>
      </c>
      <c r="BK635" s="106">
        <f t="shared" si="224"/>
        <v>0</v>
      </c>
      <c r="BL635" s="20" t="s">
        <v>171</v>
      </c>
      <c r="BM635" s="20" t="s">
        <v>1902</v>
      </c>
    </row>
    <row r="636" spans="2:65" s="1" customFormat="1" ht="16.5" customHeight="1">
      <c r="B636" s="132"/>
      <c r="C636" s="161" t="s">
        <v>1903</v>
      </c>
      <c r="D636" s="161" t="s">
        <v>167</v>
      </c>
      <c r="E636" s="162" t="s">
        <v>1904</v>
      </c>
      <c r="F636" s="262" t="s">
        <v>1905</v>
      </c>
      <c r="G636" s="262"/>
      <c r="H636" s="262"/>
      <c r="I636" s="262"/>
      <c r="J636" s="163" t="s">
        <v>304</v>
      </c>
      <c r="K636" s="164">
        <v>1</v>
      </c>
      <c r="L636" s="263">
        <v>0</v>
      </c>
      <c r="M636" s="263"/>
      <c r="N636" s="264">
        <f t="shared" si="215"/>
        <v>0</v>
      </c>
      <c r="O636" s="264"/>
      <c r="P636" s="264"/>
      <c r="Q636" s="264"/>
      <c r="R636" s="135"/>
      <c r="T636" s="165" t="s">
        <v>5</v>
      </c>
      <c r="U636" s="44" t="s">
        <v>40</v>
      </c>
      <c r="V636" s="36"/>
      <c r="W636" s="166">
        <f t="shared" si="216"/>
        <v>0</v>
      </c>
      <c r="X636" s="166">
        <v>0</v>
      </c>
      <c r="Y636" s="166">
        <f t="shared" si="217"/>
        <v>0</v>
      </c>
      <c r="Z636" s="166">
        <v>0</v>
      </c>
      <c r="AA636" s="167">
        <f t="shared" si="218"/>
        <v>0</v>
      </c>
      <c r="AR636" s="20" t="s">
        <v>171</v>
      </c>
      <c r="AT636" s="20" t="s">
        <v>167</v>
      </c>
      <c r="AU636" s="20" t="s">
        <v>80</v>
      </c>
      <c r="AY636" s="20" t="s">
        <v>165</v>
      </c>
      <c r="BE636" s="106">
        <f t="shared" si="219"/>
        <v>0</v>
      </c>
      <c r="BF636" s="106">
        <f t="shared" si="220"/>
        <v>0</v>
      </c>
      <c r="BG636" s="106">
        <f t="shared" si="221"/>
        <v>0</v>
      </c>
      <c r="BH636" s="106">
        <f t="shared" si="222"/>
        <v>0</v>
      </c>
      <c r="BI636" s="106">
        <f t="shared" si="223"/>
        <v>0</v>
      </c>
      <c r="BJ636" s="20" t="s">
        <v>80</v>
      </c>
      <c r="BK636" s="106">
        <f t="shared" si="224"/>
        <v>0</v>
      </c>
      <c r="BL636" s="20" t="s">
        <v>171</v>
      </c>
      <c r="BM636" s="20" t="s">
        <v>1906</v>
      </c>
    </row>
    <row r="637" spans="2:65" s="1" customFormat="1" ht="25.5" customHeight="1">
      <c r="B637" s="132"/>
      <c r="C637" s="161" t="s">
        <v>1907</v>
      </c>
      <c r="D637" s="161" t="s">
        <v>167</v>
      </c>
      <c r="E637" s="162" t="s">
        <v>1908</v>
      </c>
      <c r="F637" s="262" t="s">
        <v>1909</v>
      </c>
      <c r="G637" s="262"/>
      <c r="H637" s="262"/>
      <c r="I637" s="262"/>
      <c r="J637" s="163" t="s">
        <v>304</v>
      </c>
      <c r="K637" s="164">
        <v>144</v>
      </c>
      <c r="L637" s="263">
        <v>0</v>
      </c>
      <c r="M637" s="263"/>
      <c r="N637" s="264">
        <f t="shared" si="215"/>
        <v>0</v>
      </c>
      <c r="O637" s="264"/>
      <c r="P637" s="264"/>
      <c r="Q637" s="264"/>
      <c r="R637" s="135"/>
      <c r="T637" s="165" t="s">
        <v>5</v>
      </c>
      <c r="U637" s="44" t="s">
        <v>40</v>
      </c>
      <c r="V637" s="36"/>
      <c r="W637" s="166">
        <f t="shared" si="216"/>
        <v>0</v>
      </c>
      <c r="X637" s="166">
        <v>0</v>
      </c>
      <c r="Y637" s="166">
        <f t="shared" si="217"/>
        <v>0</v>
      </c>
      <c r="Z637" s="166">
        <v>0</v>
      </c>
      <c r="AA637" s="167">
        <f t="shared" si="218"/>
        <v>0</v>
      </c>
      <c r="AR637" s="20" t="s">
        <v>171</v>
      </c>
      <c r="AT637" s="20" t="s">
        <v>167</v>
      </c>
      <c r="AU637" s="20" t="s">
        <v>80</v>
      </c>
      <c r="AY637" s="20" t="s">
        <v>165</v>
      </c>
      <c r="BE637" s="106">
        <f t="shared" si="219"/>
        <v>0</v>
      </c>
      <c r="BF637" s="106">
        <f t="shared" si="220"/>
        <v>0</v>
      </c>
      <c r="BG637" s="106">
        <f t="shared" si="221"/>
        <v>0</v>
      </c>
      <c r="BH637" s="106">
        <f t="shared" si="222"/>
        <v>0</v>
      </c>
      <c r="BI637" s="106">
        <f t="shared" si="223"/>
        <v>0</v>
      </c>
      <c r="BJ637" s="20" t="s">
        <v>80</v>
      </c>
      <c r="BK637" s="106">
        <f t="shared" si="224"/>
        <v>0</v>
      </c>
      <c r="BL637" s="20" t="s">
        <v>171</v>
      </c>
      <c r="BM637" s="20" t="s">
        <v>1910</v>
      </c>
    </row>
    <row r="638" spans="2:65" s="1" customFormat="1" ht="25.5" customHeight="1">
      <c r="B638" s="132"/>
      <c r="C638" s="161" t="s">
        <v>1911</v>
      </c>
      <c r="D638" s="161" t="s">
        <v>167</v>
      </c>
      <c r="E638" s="162" t="s">
        <v>1912</v>
      </c>
      <c r="F638" s="262" t="s">
        <v>1913</v>
      </c>
      <c r="G638" s="262"/>
      <c r="H638" s="262"/>
      <c r="I638" s="262"/>
      <c r="J638" s="163" t="s">
        <v>1914</v>
      </c>
      <c r="K638" s="164">
        <v>0.1</v>
      </c>
      <c r="L638" s="263">
        <v>0</v>
      </c>
      <c r="M638" s="263"/>
      <c r="N638" s="264">
        <f t="shared" si="215"/>
        <v>0</v>
      </c>
      <c r="O638" s="264"/>
      <c r="P638" s="264"/>
      <c r="Q638" s="264"/>
      <c r="R638" s="135"/>
      <c r="T638" s="165" t="s">
        <v>5</v>
      </c>
      <c r="U638" s="44" t="s">
        <v>40</v>
      </c>
      <c r="V638" s="36"/>
      <c r="W638" s="166">
        <f t="shared" si="216"/>
        <v>0</v>
      </c>
      <c r="X638" s="166">
        <v>0</v>
      </c>
      <c r="Y638" s="166">
        <f t="shared" si="217"/>
        <v>0</v>
      </c>
      <c r="Z638" s="166">
        <v>0</v>
      </c>
      <c r="AA638" s="167">
        <f t="shared" si="218"/>
        <v>0</v>
      </c>
      <c r="AR638" s="20" t="s">
        <v>171</v>
      </c>
      <c r="AT638" s="20" t="s">
        <v>167</v>
      </c>
      <c r="AU638" s="20" t="s">
        <v>80</v>
      </c>
      <c r="AY638" s="20" t="s">
        <v>165</v>
      </c>
      <c r="BE638" s="106">
        <f t="shared" si="219"/>
        <v>0</v>
      </c>
      <c r="BF638" s="106">
        <f t="shared" si="220"/>
        <v>0</v>
      </c>
      <c r="BG638" s="106">
        <f t="shared" si="221"/>
        <v>0</v>
      </c>
      <c r="BH638" s="106">
        <f t="shared" si="222"/>
        <v>0</v>
      </c>
      <c r="BI638" s="106">
        <f t="shared" si="223"/>
        <v>0</v>
      </c>
      <c r="BJ638" s="20" t="s">
        <v>80</v>
      </c>
      <c r="BK638" s="106">
        <f t="shared" si="224"/>
        <v>0</v>
      </c>
      <c r="BL638" s="20" t="s">
        <v>171</v>
      </c>
      <c r="BM638" s="20" t="s">
        <v>1915</v>
      </c>
    </row>
    <row r="639" spans="2:65" s="1" customFormat="1" ht="25.5" customHeight="1">
      <c r="B639" s="132"/>
      <c r="C639" s="161" t="s">
        <v>1916</v>
      </c>
      <c r="D639" s="161" t="s">
        <v>167</v>
      </c>
      <c r="E639" s="162" t="s">
        <v>1917</v>
      </c>
      <c r="F639" s="262" t="s">
        <v>1918</v>
      </c>
      <c r="G639" s="262"/>
      <c r="H639" s="262"/>
      <c r="I639" s="262"/>
      <c r="J639" s="163" t="s">
        <v>170</v>
      </c>
      <c r="K639" s="164">
        <v>8.4</v>
      </c>
      <c r="L639" s="263">
        <v>0</v>
      </c>
      <c r="M639" s="263"/>
      <c r="N639" s="264">
        <f t="shared" si="215"/>
        <v>0</v>
      </c>
      <c r="O639" s="264"/>
      <c r="P639" s="264"/>
      <c r="Q639" s="264"/>
      <c r="R639" s="135"/>
      <c r="T639" s="165" t="s">
        <v>5</v>
      </c>
      <c r="U639" s="44" t="s">
        <v>40</v>
      </c>
      <c r="V639" s="36"/>
      <c r="W639" s="166">
        <f t="shared" si="216"/>
        <v>0</v>
      </c>
      <c r="X639" s="166">
        <v>0</v>
      </c>
      <c r="Y639" s="166">
        <f t="shared" si="217"/>
        <v>0</v>
      </c>
      <c r="Z639" s="166">
        <v>0</v>
      </c>
      <c r="AA639" s="167">
        <f t="shared" si="218"/>
        <v>0</v>
      </c>
      <c r="AR639" s="20" t="s">
        <v>171</v>
      </c>
      <c r="AT639" s="20" t="s">
        <v>167</v>
      </c>
      <c r="AU639" s="20" t="s">
        <v>80</v>
      </c>
      <c r="AY639" s="20" t="s">
        <v>165</v>
      </c>
      <c r="BE639" s="106">
        <f t="shared" si="219"/>
        <v>0</v>
      </c>
      <c r="BF639" s="106">
        <f t="shared" si="220"/>
        <v>0</v>
      </c>
      <c r="BG639" s="106">
        <f t="shared" si="221"/>
        <v>0</v>
      </c>
      <c r="BH639" s="106">
        <f t="shared" si="222"/>
        <v>0</v>
      </c>
      <c r="BI639" s="106">
        <f t="shared" si="223"/>
        <v>0</v>
      </c>
      <c r="BJ639" s="20" t="s">
        <v>80</v>
      </c>
      <c r="BK639" s="106">
        <f t="shared" si="224"/>
        <v>0</v>
      </c>
      <c r="BL639" s="20" t="s">
        <v>171</v>
      </c>
      <c r="BM639" s="20" t="s">
        <v>1919</v>
      </c>
    </row>
    <row r="640" spans="2:65" s="1" customFormat="1" ht="25.5" customHeight="1">
      <c r="B640" s="132"/>
      <c r="C640" s="161" t="s">
        <v>1920</v>
      </c>
      <c r="D640" s="161" t="s">
        <v>167</v>
      </c>
      <c r="E640" s="162" t="s">
        <v>1921</v>
      </c>
      <c r="F640" s="262" t="s">
        <v>1922</v>
      </c>
      <c r="G640" s="262"/>
      <c r="H640" s="262"/>
      <c r="I640" s="262"/>
      <c r="J640" s="163" t="s">
        <v>487</v>
      </c>
      <c r="K640" s="164">
        <v>30</v>
      </c>
      <c r="L640" s="263">
        <v>0</v>
      </c>
      <c r="M640" s="263"/>
      <c r="N640" s="264">
        <f t="shared" si="215"/>
        <v>0</v>
      </c>
      <c r="O640" s="264"/>
      <c r="P640" s="264"/>
      <c r="Q640" s="264"/>
      <c r="R640" s="135"/>
      <c r="T640" s="165" t="s">
        <v>5</v>
      </c>
      <c r="U640" s="44" t="s">
        <v>40</v>
      </c>
      <c r="V640" s="36"/>
      <c r="W640" s="166">
        <f t="shared" si="216"/>
        <v>0</v>
      </c>
      <c r="X640" s="166">
        <v>0</v>
      </c>
      <c r="Y640" s="166">
        <f t="shared" si="217"/>
        <v>0</v>
      </c>
      <c r="Z640" s="166">
        <v>0</v>
      </c>
      <c r="AA640" s="167">
        <f t="shared" si="218"/>
        <v>0</v>
      </c>
      <c r="AR640" s="20" t="s">
        <v>171</v>
      </c>
      <c r="AT640" s="20" t="s">
        <v>167</v>
      </c>
      <c r="AU640" s="20" t="s">
        <v>80</v>
      </c>
      <c r="AY640" s="20" t="s">
        <v>165</v>
      </c>
      <c r="BE640" s="106">
        <f t="shared" si="219"/>
        <v>0</v>
      </c>
      <c r="BF640" s="106">
        <f t="shared" si="220"/>
        <v>0</v>
      </c>
      <c r="BG640" s="106">
        <f t="shared" si="221"/>
        <v>0</v>
      </c>
      <c r="BH640" s="106">
        <f t="shared" si="222"/>
        <v>0</v>
      </c>
      <c r="BI640" s="106">
        <f t="shared" si="223"/>
        <v>0</v>
      </c>
      <c r="BJ640" s="20" t="s">
        <v>80</v>
      </c>
      <c r="BK640" s="106">
        <f t="shared" si="224"/>
        <v>0</v>
      </c>
      <c r="BL640" s="20" t="s">
        <v>171</v>
      </c>
      <c r="BM640" s="20" t="s">
        <v>1923</v>
      </c>
    </row>
    <row r="641" spans="2:65" s="1" customFormat="1" ht="16.5" customHeight="1">
      <c r="B641" s="132"/>
      <c r="C641" s="184" t="s">
        <v>1924</v>
      </c>
      <c r="D641" s="184" t="s">
        <v>235</v>
      </c>
      <c r="E641" s="185" t="s">
        <v>1925</v>
      </c>
      <c r="F641" s="271" t="s">
        <v>1926</v>
      </c>
      <c r="G641" s="271"/>
      <c r="H641" s="271"/>
      <c r="I641" s="271"/>
      <c r="J641" s="186" t="s">
        <v>487</v>
      </c>
      <c r="K641" s="187">
        <v>30</v>
      </c>
      <c r="L641" s="272">
        <v>0</v>
      </c>
      <c r="M641" s="272"/>
      <c r="N641" s="273">
        <f t="shared" si="215"/>
        <v>0</v>
      </c>
      <c r="O641" s="264"/>
      <c r="P641" s="264"/>
      <c r="Q641" s="264"/>
      <c r="R641" s="135"/>
      <c r="T641" s="165" t="s">
        <v>5</v>
      </c>
      <c r="U641" s="44" t="s">
        <v>40</v>
      </c>
      <c r="V641" s="36"/>
      <c r="W641" s="166">
        <f t="shared" si="216"/>
        <v>0</v>
      </c>
      <c r="X641" s="166">
        <v>0</v>
      </c>
      <c r="Y641" s="166">
        <f t="shared" si="217"/>
        <v>0</v>
      </c>
      <c r="Z641" s="166">
        <v>0</v>
      </c>
      <c r="AA641" s="167">
        <f t="shared" si="218"/>
        <v>0</v>
      </c>
      <c r="AR641" s="20" t="s">
        <v>191</v>
      </c>
      <c r="AT641" s="20" t="s">
        <v>235</v>
      </c>
      <c r="AU641" s="20" t="s">
        <v>80</v>
      </c>
      <c r="AY641" s="20" t="s">
        <v>165</v>
      </c>
      <c r="BE641" s="106">
        <f t="shared" si="219"/>
        <v>0</v>
      </c>
      <c r="BF641" s="106">
        <f t="shared" si="220"/>
        <v>0</v>
      </c>
      <c r="BG641" s="106">
        <f t="shared" si="221"/>
        <v>0</v>
      </c>
      <c r="BH641" s="106">
        <f t="shared" si="222"/>
        <v>0</v>
      </c>
      <c r="BI641" s="106">
        <f t="shared" si="223"/>
        <v>0</v>
      </c>
      <c r="BJ641" s="20" t="s">
        <v>80</v>
      </c>
      <c r="BK641" s="106">
        <f t="shared" si="224"/>
        <v>0</v>
      </c>
      <c r="BL641" s="20" t="s">
        <v>171</v>
      </c>
      <c r="BM641" s="20" t="s">
        <v>1927</v>
      </c>
    </row>
    <row r="642" spans="2:65" s="1" customFormat="1" ht="25.5" customHeight="1">
      <c r="B642" s="132"/>
      <c r="C642" s="161" t="s">
        <v>1928</v>
      </c>
      <c r="D642" s="161" t="s">
        <v>167</v>
      </c>
      <c r="E642" s="162" t="s">
        <v>1929</v>
      </c>
      <c r="F642" s="262" t="s">
        <v>1930</v>
      </c>
      <c r="G642" s="262"/>
      <c r="H642" s="262"/>
      <c r="I642" s="262"/>
      <c r="J642" s="163" t="s">
        <v>170</v>
      </c>
      <c r="K642" s="164">
        <v>7.35</v>
      </c>
      <c r="L642" s="263">
        <v>0</v>
      </c>
      <c r="M642" s="263"/>
      <c r="N642" s="264">
        <f t="shared" si="215"/>
        <v>0</v>
      </c>
      <c r="O642" s="264"/>
      <c r="P642" s="264"/>
      <c r="Q642" s="264"/>
      <c r="R642" s="135"/>
      <c r="T642" s="165" t="s">
        <v>5</v>
      </c>
      <c r="U642" s="44" t="s">
        <v>40</v>
      </c>
      <c r="V642" s="36"/>
      <c r="W642" s="166">
        <f t="shared" si="216"/>
        <v>0</v>
      </c>
      <c r="X642" s="166">
        <v>0</v>
      </c>
      <c r="Y642" s="166">
        <f t="shared" si="217"/>
        <v>0</v>
      </c>
      <c r="Z642" s="166">
        <v>0</v>
      </c>
      <c r="AA642" s="167">
        <f t="shared" si="218"/>
        <v>0</v>
      </c>
      <c r="AR642" s="20" t="s">
        <v>171</v>
      </c>
      <c r="AT642" s="20" t="s">
        <v>167</v>
      </c>
      <c r="AU642" s="20" t="s">
        <v>80</v>
      </c>
      <c r="AY642" s="20" t="s">
        <v>165</v>
      </c>
      <c r="BE642" s="106">
        <f t="shared" si="219"/>
        <v>0</v>
      </c>
      <c r="BF642" s="106">
        <f t="shared" si="220"/>
        <v>0</v>
      </c>
      <c r="BG642" s="106">
        <f t="shared" si="221"/>
        <v>0</v>
      </c>
      <c r="BH642" s="106">
        <f t="shared" si="222"/>
        <v>0</v>
      </c>
      <c r="BI642" s="106">
        <f t="shared" si="223"/>
        <v>0</v>
      </c>
      <c r="BJ642" s="20" t="s">
        <v>80</v>
      </c>
      <c r="BK642" s="106">
        <f t="shared" si="224"/>
        <v>0</v>
      </c>
      <c r="BL642" s="20" t="s">
        <v>171</v>
      </c>
      <c r="BM642" s="20" t="s">
        <v>1931</v>
      </c>
    </row>
    <row r="643" spans="2:65" s="1" customFormat="1" ht="16.5" customHeight="1">
      <c r="B643" s="132"/>
      <c r="C643" s="184" t="s">
        <v>1932</v>
      </c>
      <c r="D643" s="184" t="s">
        <v>235</v>
      </c>
      <c r="E643" s="185" t="s">
        <v>1933</v>
      </c>
      <c r="F643" s="271" t="s">
        <v>1934</v>
      </c>
      <c r="G643" s="271"/>
      <c r="H643" s="271"/>
      <c r="I643" s="271"/>
      <c r="J643" s="186" t="s">
        <v>170</v>
      </c>
      <c r="K643" s="187">
        <v>1.05</v>
      </c>
      <c r="L643" s="272">
        <v>0</v>
      </c>
      <c r="M643" s="272"/>
      <c r="N643" s="273">
        <f t="shared" si="215"/>
        <v>0</v>
      </c>
      <c r="O643" s="264"/>
      <c r="P643" s="264"/>
      <c r="Q643" s="264"/>
      <c r="R643" s="135"/>
      <c r="T643" s="165" t="s">
        <v>5</v>
      </c>
      <c r="U643" s="44" t="s">
        <v>40</v>
      </c>
      <c r="V643" s="36"/>
      <c r="W643" s="166">
        <f t="shared" si="216"/>
        <v>0</v>
      </c>
      <c r="X643" s="166">
        <v>0</v>
      </c>
      <c r="Y643" s="166">
        <f t="shared" si="217"/>
        <v>0</v>
      </c>
      <c r="Z643" s="166">
        <v>0</v>
      </c>
      <c r="AA643" s="167">
        <f t="shared" si="218"/>
        <v>0</v>
      </c>
      <c r="AR643" s="20" t="s">
        <v>191</v>
      </c>
      <c r="AT643" s="20" t="s">
        <v>235</v>
      </c>
      <c r="AU643" s="20" t="s">
        <v>80</v>
      </c>
      <c r="AY643" s="20" t="s">
        <v>165</v>
      </c>
      <c r="BE643" s="106">
        <f t="shared" si="219"/>
        <v>0</v>
      </c>
      <c r="BF643" s="106">
        <f t="shared" si="220"/>
        <v>0</v>
      </c>
      <c r="BG643" s="106">
        <f t="shared" si="221"/>
        <v>0</v>
      </c>
      <c r="BH643" s="106">
        <f t="shared" si="222"/>
        <v>0</v>
      </c>
      <c r="BI643" s="106">
        <f t="shared" si="223"/>
        <v>0</v>
      </c>
      <c r="BJ643" s="20" t="s">
        <v>80</v>
      </c>
      <c r="BK643" s="106">
        <f t="shared" si="224"/>
        <v>0</v>
      </c>
      <c r="BL643" s="20" t="s">
        <v>171</v>
      </c>
      <c r="BM643" s="20" t="s">
        <v>1935</v>
      </c>
    </row>
    <row r="644" spans="2:65" s="1" customFormat="1" ht="16.5" customHeight="1">
      <c r="B644" s="132"/>
      <c r="C644" s="184" t="s">
        <v>1936</v>
      </c>
      <c r="D644" s="184" t="s">
        <v>235</v>
      </c>
      <c r="E644" s="185" t="s">
        <v>1937</v>
      </c>
      <c r="F644" s="271" t="s">
        <v>1938</v>
      </c>
      <c r="G644" s="271"/>
      <c r="H644" s="271"/>
      <c r="I644" s="271"/>
      <c r="J644" s="186" t="s">
        <v>304</v>
      </c>
      <c r="K644" s="187">
        <v>150</v>
      </c>
      <c r="L644" s="272">
        <v>0</v>
      </c>
      <c r="M644" s="272"/>
      <c r="N644" s="273">
        <f t="shared" si="215"/>
        <v>0</v>
      </c>
      <c r="O644" s="264"/>
      <c r="P644" s="264"/>
      <c r="Q644" s="264"/>
      <c r="R644" s="135"/>
      <c r="T644" s="165" t="s">
        <v>5</v>
      </c>
      <c r="U644" s="44" t="s">
        <v>40</v>
      </c>
      <c r="V644" s="36"/>
      <c r="W644" s="166">
        <f t="shared" si="216"/>
        <v>0</v>
      </c>
      <c r="X644" s="166">
        <v>0</v>
      </c>
      <c r="Y644" s="166">
        <f t="shared" si="217"/>
        <v>0</v>
      </c>
      <c r="Z644" s="166">
        <v>0</v>
      </c>
      <c r="AA644" s="167">
        <f t="shared" si="218"/>
        <v>0</v>
      </c>
      <c r="AR644" s="20" t="s">
        <v>191</v>
      </c>
      <c r="AT644" s="20" t="s">
        <v>235</v>
      </c>
      <c r="AU644" s="20" t="s">
        <v>80</v>
      </c>
      <c r="AY644" s="20" t="s">
        <v>165</v>
      </c>
      <c r="BE644" s="106">
        <f t="shared" si="219"/>
        <v>0</v>
      </c>
      <c r="BF644" s="106">
        <f t="shared" si="220"/>
        <v>0</v>
      </c>
      <c r="BG644" s="106">
        <f t="shared" si="221"/>
        <v>0</v>
      </c>
      <c r="BH644" s="106">
        <f t="shared" si="222"/>
        <v>0</v>
      </c>
      <c r="BI644" s="106">
        <f t="shared" si="223"/>
        <v>0</v>
      </c>
      <c r="BJ644" s="20" t="s">
        <v>80</v>
      </c>
      <c r="BK644" s="106">
        <f t="shared" si="224"/>
        <v>0</v>
      </c>
      <c r="BL644" s="20" t="s">
        <v>171</v>
      </c>
      <c r="BM644" s="20" t="s">
        <v>1939</v>
      </c>
    </row>
    <row r="645" spans="2:65" s="1" customFormat="1" ht="25.5" customHeight="1">
      <c r="B645" s="132"/>
      <c r="C645" s="161" t="s">
        <v>1940</v>
      </c>
      <c r="D645" s="161" t="s">
        <v>167</v>
      </c>
      <c r="E645" s="162" t="s">
        <v>1941</v>
      </c>
      <c r="F645" s="262" t="s">
        <v>1618</v>
      </c>
      <c r="G645" s="262"/>
      <c r="H645" s="262"/>
      <c r="I645" s="262"/>
      <c r="J645" s="163" t="s">
        <v>1390</v>
      </c>
      <c r="K645" s="164">
        <v>16</v>
      </c>
      <c r="L645" s="263">
        <v>0</v>
      </c>
      <c r="M645" s="263"/>
      <c r="N645" s="264">
        <f t="shared" si="215"/>
        <v>0</v>
      </c>
      <c r="O645" s="264"/>
      <c r="P645" s="264"/>
      <c r="Q645" s="264"/>
      <c r="R645" s="135"/>
      <c r="T645" s="165" t="s">
        <v>5</v>
      </c>
      <c r="U645" s="44" t="s">
        <v>40</v>
      </c>
      <c r="V645" s="36"/>
      <c r="W645" s="166">
        <f t="shared" si="216"/>
        <v>0</v>
      </c>
      <c r="X645" s="166">
        <v>0</v>
      </c>
      <c r="Y645" s="166">
        <f t="shared" si="217"/>
        <v>0</v>
      </c>
      <c r="Z645" s="166">
        <v>0</v>
      </c>
      <c r="AA645" s="167">
        <f t="shared" si="218"/>
        <v>0</v>
      </c>
      <c r="AR645" s="20" t="s">
        <v>171</v>
      </c>
      <c r="AT645" s="20" t="s">
        <v>167</v>
      </c>
      <c r="AU645" s="20" t="s">
        <v>80</v>
      </c>
      <c r="AY645" s="20" t="s">
        <v>165</v>
      </c>
      <c r="BE645" s="106">
        <f t="shared" si="219"/>
        <v>0</v>
      </c>
      <c r="BF645" s="106">
        <f t="shared" si="220"/>
        <v>0</v>
      </c>
      <c r="BG645" s="106">
        <f t="shared" si="221"/>
        <v>0</v>
      </c>
      <c r="BH645" s="106">
        <f t="shared" si="222"/>
        <v>0</v>
      </c>
      <c r="BI645" s="106">
        <f t="shared" si="223"/>
        <v>0</v>
      </c>
      <c r="BJ645" s="20" t="s">
        <v>80</v>
      </c>
      <c r="BK645" s="106">
        <f t="shared" si="224"/>
        <v>0</v>
      </c>
      <c r="BL645" s="20" t="s">
        <v>171</v>
      </c>
      <c r="BM645" s="20" t="s">
        <v>1942</v>
      </c>
    </row>
    <row r="646" spans="2:65" s="9" customFormat="1" ht="29.85" customHeight="1">
      <c r="B646" s="150"/>
      <c r="C646" s="151"/>
      <c r="D646" s="160" t="s">
        <v>135</v>
      </c>
      <c r="E646" s="160"/>
      <c r="F646" s="160"/>
      <c r="G646" s="160"/>
      <c r="H646" s="160"/>
      <c r="I646" s="160"/>
      <c r="J646" s="160"/>
      <c r="K646" s="160"/>
      <c r="L646" s="160"/>
      <c r="M646" s="160"/>
      <c r="N646" s="276">
        <f>BK646</f>
        <v>0</v>
      </c>
      <c r="O646" s="277"/>
      <c r="P646" s="277"/>
      <c r="Q646" s="277"/>
      <c r="R646" s="153"/>
      <c r="T646" s="154"/>
      <c r="U646" s="151"/>
      <c r="V646" s="151"/>
      <c r="W646" s="155">
        <f>SUM(W647:W666)</f>
        <v>0</v>
      </c>
      <c r="X646" s="151"/>
      <c r="Y646" s="155">
        <f>SUM(Y647:Y666)</f>
        <v>0</v>
      </c>
      <c r="Z646" s="151"/>
      <c r="AA646" s="156">
        <f>SUM(AA647:AA666)</f>
        <v>0</v>
      </c>
      <c r="AR646" s="157" t="s">
        <v>80</v>
      </c>
      <c r="AT646" s="158" t="s">
        <v>72</v>
      </c>
      <c r="AU646" s="158" t="s">
        <v>78</v>
      </c>
      <c r="AY646" s="157" t="s">
        <v>165</v>
      </c>
      <c r="BK646" s="159">
        <f>SUM(BK647:BK666)</f>
        <v>0</v>
      </c>
    </row>
    <row r="647" spans="2:65" s="1" customFormat="1" ht="25.5" customHeight="1">
      <c r="B647" s="132"/>
      <c r="C647" s="161" t="s">
        <v>1943</v>
      </c>
      <c r="D647" s="161" t="s">
        <v>167</v>
      </c>
      <c r="E647" s="162" t="s">
        <v>1944</v>
      </c>
      <c r="F647" s="262" t="s">
        <v>1945</v>
      </c>
      <c r="G647" s="262"/>
      <c r="H647" s="262"/>
      <c r="I647" s="262"/>
      <c r="J647" s="163" t="s">
        <v>304</v>
      </c>
      <c r="K647" s="164">
        <v>1</v>
      </c>
      <c r="L647" s="263">
        <v>0</v>
      </c>
      <c r="M647" s="263"/>
      <c r="N647" s="264">
        <f t="shared" ref="N647:N666" si="225">ROUND(L647*K647,2)</f>
        <v>0</v>
      </c>
      <c r="O647" s="264"/>
      <c r="P647" s="264"/>
      <c r="Q647" s="264"/>
      <c r="R647" s="135"/>
      <c r="T647" s="165" t="s">
        <v>5</v>
      </c>
      <c r="U647" s="44" t="s">
        <v>40</v>
      </c>
      <c r="V647" s="36"/>
      <c r="W647" s="166">
        <f t="shared" ref="W647:W666" si="226">V647*K647</f>
        <v>0</v>
      </c>
      <c r="X647" s="166">
        <v>0</v>
      </c>
      <c r="Y647" s="166">
        <f t="shared" ref="Y647:Y666" si="227">X647*K647</f>
        <v>0</v>
      </c>
      <c r="Z647" s="166">
        <v>0</v>
      </c>
      <c r="AA647" s="167">
        <f t="shared" ref="AA647:AA666" si="228">Z647*K647</f>
        <v>0</v>
      </c>
      <c r="AR647" s="20" t="s">
        <v>222</v>
      </c>
      <c r="AT647" s="20" t="s">
        <v>167</v>
      </c>
      <c r="AU647" s="20" t="s">
        <v>80</v>
      </c>
      <c r="AY647" s="20" t="s">
        <v>165</v>
      </c>
      <c r="BE647" s="106">
        <f t="shared" ref="BE647:BE666" si="229">IF(U647="základná",N647,0)</f>
        <v>0</v>
      </c>
      <c r="BF647" s="106">
        <f t="shared" ref="BF647:BF666" si="230">IF(U647="znížená",N647,0)</f>
        <v>0</v>
      </c>
      <c r="BG647" s="106">
        <f t="shared" ref="BG647:BG666" si="231">IF(U647="zákl. prenesená",N647,0)</f>
        <v>0</v>
      </c>
      <c r="BH647" s="106">
        <f t="shared" ref="BH647:BH666" si="232">IF(U647="zníž. prenesená",N647,0)</f>
        <v>0</v>
      </c>
      <c r="BI647" s="106">
        <f t="shared" ref="BI647:BI666" si="233">IF(U647="nulová",N647,0)</f>
        <v>0</v>
      </c>
      <c r="BJ647" s="20" t="s">
        <v>80</v>
      </c>
      <c r="BK647" s="106">
        <f t="shared" ref="BK647:BK666" si="234">ROUND(L647*K647,2)</f>
        <v>0</v>
      </c>
      <c r="BL647" s="20" t="s">
        <v>222</v>
      </c>
      <c r="BM647" s="20" t="s">
        <v>1946</v>
      </c>
    </row>
    <row r="648" spans="2:65" s="1" customFormat="1" ht="16.5" customHeight="1">
      <c r="B648" s="132"/>
      <c r="C648" s="161" t="s">
        <v>1947</v>
      </c>
      <c r="D648" s="161" t="s">
        <v>167</v>
      </c>
      <c r="E648" s="162" t="s">
        <v>1948</v>
      </c>
      <c r="F648" s="262" t="s">
        <v>1949</v>
      </c>
      <c r="G648" s="262"/>
      <c r="H648" s="262"/>
      <c r="I648" s="262"/>
      <c r="J648" s="163" t="s">
        <v>487</v>
      </c>
      <c r="K648" s="164">
        <v>14.5</v>
      </c>
      <c r="L648" s="263">
        <v>0</v>
      </c>
      <c r="M648" s="263"/>
      <c r="N648" s="264">
        <f t="shared" si="225"/>
        <v>0</v>
      </c>
      <c r="O648" s="264"/>
      <c r="P648" s="264"/>
      <c r="Q648" s="264"/>
      <c r="R648" s="135"/>
      <c r="T648" s="165" t="s">
        <v>5</v>
      </c>
      <c r="U648" s="44" t="s">
        <v>40</v>
      </c>
      <c r="V648" s="36"/>
      <c r="W648" s="166">
        <f t="shared" si="226"/>
        <v>0</v>
      </c>
      <c r="X648" s="166">
        <v>0</v>
      </c>
      <c r="Y648" s="166">
        <f t="shared" si="227"/>
        <v>0</v>
      </c>
      <c r="Z648" s="166">
        <v>0</v>
      </c>
      <c r="AA648" s="167">
        <f t="shared" si="228"/>
        <v>0</v>
      </c>
      <c r="AR648" s="20" t="s">
        <v>222</v>
      </c>
      <c r="AT648" s="20" t="s">
        <v>167</v>
      </c>
      <c r="AU648" s="20" t="s">
        <v>80</v>
      </c>
      <c r="AY648" s="20" t="s">
        <v>165</v>
      </c>
      <c r="BE648" s="106">
        <f t="shared" si="229"/>
        <v>0</v>
      </c>
      <c r="BF648" s="106">
        <f t="shared" si="230"/>
        <v>0</v>
      </c>
      <c r="BG648" s="106">
        <f t="shared" si="231"/>
        <v>0</v>
      </c>
      <c r="BH648" s="106">
        <f t="shared" si="232"/>
        <v>0</v>
      </c>
      <c r="BI648" s="106">
        <f t="shared" si="233"/>
        <v>0</v>
      </c>
      <c r="BJ648" s="20" t="s">
        <v>80</v>
      </c>
      <c r="BK648" s="106">
        <f t="shared" si="234"/>
        <v>0</v>
      </c>
      <c r="BL648" s="20" t="s">
        <v>222</v>
      </c>
      <c r="BM648" s="20" t="s">
        <v>1950</v>
      </c>
    </row>
    <row r="649" spans="2:65" s="1" customFormat="1" ht="16.5" customHeight="1">
      <c r="B649" s="132"/>
      <c r="C649" s="161" t="s">
        <v>1951</v>
      </c>
      <c r="D649" s="161" t="s">
        <v>167</v>
      </c>
      <c r="E649" s="162" t="s">
        <v>1952</v>
      </c>
      <c r="F649" s="262" t="s">
        <v>1953</v>
      </c>
      <c r="G649" s="262"/>
      <c r="H649" s="262"/>
      <c r="I649" s="262"/>
      <c r="J649" s="163" t="s">
        <v>487</v>
      </c>
      <c r="K649" s="164">
        <v>7.2</v>
      </c>
      <c r="L649" s="263">
        <v>0</v>
      </c>
      <c r="M649" s="263"/>
      <c r="N649" s="264">
        <f t="shared" si="225"/>
        <v>0</v>
      </c>
      <c r="O649" s="264"/>
      <c r="P649" s="264"/>
      <c r="Q649" s="264"/>
      <c r="R649" s="135"/>
      <c r="T649" s="165" t="s">
        <v>5</v>
      </c>
      <c r="U649" s="44" t="s">
        <v>40</v>
      </c>
      <c r="V649" s="36"/>
      <c r="W649" s="166">
        <f t="shared" si="226"/>
        <v>0</v>
      </c>
      <c r="X649" s="166">
        <v>0</v>
      </c>
      <c r="Y649" s="166">
        <f t="shared" si="227"/>
        <v>0</v>
      </c>
      <c r="Z649" s="166">
        <v>0</v>
      </c>
      <c r="AA649" s="167">
        <f t="shared" si="228"/>
        <v>0</v>
      </c>
      <c r="AR649" s="20" t="s">
        <v>222</v>
      </c>
      <c r="AT649" s="20" t="s">
        <v>167</v>
      </c>
      <c r="AU649" s="20" t="s">
        <v>80</v>
      </c>
      <c r="AY649" s="20" t="s">
        <v>165</v>
      </c>
      <c r="BE649" s="106">
        <f t="shared" si="229"/>
        <v>0</v>
      </c>
      <c r="BF649" s="106">
        <f t="shared" si="230"/>
        <v>0</v>
      </c>
      <c r="BG649" s="106">
        <f t="shared" si="231"/>
        <v>0</v>
      </c>
      <c r="BH649" s="106">
        <f t="shared" si="232"/>
        <v>0</v>
      </c>
      <c r="BI649" s="106">
        <f t="shared" si="233"/>
        <v>0</v>
      </c>
      <c r="BJ649" s="20" t="s">
        <v>80</v>
      </c>
      <c r="BK649" s="106">
        <f t="shared" si="234"/>
        <v>0</v>
      </c>
      <c r="BL649" s="20" t="s">
        <v>222</v>
      </c>
      <c r="BM649" s="20" t="s">
        <v>1954</v>
      </c>
    </row>
    <row r="650" spans="2:65" s="1" customFormat="1" ht="16.5" customHeight="1">
      <c r="B650" s="132"/>
      <c r="C650" s="161" t="s">
        <v>1955</v>
      </c>
      <c r="D650" s="161" t="s">
        <v>167</v>
      </c>
      <c r="E650" s="162" t="s">
        <v>1956</v>
      </c>
      <c r="F650" s="262" t="s">
        <v>1957</v>
      </c>
      <c r="G650" s="262"/>
      <c r="H650" s="262"/>
      <c r="I650" s="262"/>
      <c r="J650" s="163" t="s">
        <v>304</v>
      </c>
      <c r="K650" s="164">
        <v>1</v>
      </c>
      <c r="L650" s="263">
        <v>0</v>
      </c>
      <c r="M650" s="263"/>
      <c r="N650" s="264">
        <f t="shared" si="225"/>
        <v>0</v>
      </c>
      <c r="O650" s="264"/>
      <c r="P650" s="264"/>
      <c r="Q650" s="264"/>
      <c r="R650" s="135"/>
      <c r="T650" s="165" t="s">
        <v>5</v>
      </c>
      <c r="U650" s="44" t="s">
        <v>40</v>
      </c>
      <c r="V650" s="36"/>
      <c r="W650" s="166">
        <f t="shared" si="226"/>
        <v>0</v>
      </c>
      <c r="X650" s="166">
        <v>0</v>
      </c>
      <c r="Y650" s="166">
        <f t="shared" si="227"/>
        <v>0</v>
      </c>
      <c r="Z650" s="166">
        <v>0</v>
      </c>
      <c r="AA650" s="167">
        <f t="shared" si="228"/>
        <v>0</v>
      </c>
      <c r="AR650" s="20" t="s">
        <v>222</v>
      </c>
      <c r="AT650" s="20" t="s">
        <v>167</v>
      </c>
      <c r="AU650" s="20" t="s">
        <v>80</v>
      </c>
      <c r="AY650" s="20" t="s">
        <v>165</v>
      </c>
      <c r="BE650" s="106">
        <f t="shared" si="229"/>
        <v>0</v>
      </c>
      <c r="BF650" s="106">
        <f t="shared" si="230"/>
        <v>0</v>
      </c>
      <c r="BG650" s="106">
        <f t="shared" si="231"/>
        <v>0</v>
      </c>
      <c r="BH650" s="106">
        <f t="shared" si="232"/>
        <v>0</v>
      </c>
      <c r="BI650" s="106">
        <f t="shared" si="233"/>
        <v>0</v>
      </c>
      <c r="BJ650" s="20" t="s">
        <v>80</v>
      </c>
      <c r="BK650" s="106">
        <f t="shared" si="234"/>
        <v>0</v>
      </c>
      <c r="BL650" s="20" t="s">
        <v>222</v>
      </c>
      <c r="BM650" s="20" t="s">
        <v>1958</v>
      </c>
    </row>
    <row r="651" spans="2:65" s="1" customFormat="1" ht="25.5" customHeight="1">
      <c r="B651" s="132"/>
      <c r="C651" s="161" t="s">
        <v>1959</v>
      </c>
      <c r="D651" s="161" t="s">
        <v>167</v>
      </c>
      <c r="E651" s="162" t="s">
        <v>1960</v>
      </c>
      <c r="F651" s="262" t="s">
        <v>1961</v>
      </c>
      <c r="G651" s="262"/>
      <c r="H651" s="262"/>
      <c r="I651" s="262"/>
      <c r="J651" s="163" t="s">
        <v>487</v>
      </c>
      <c r="K651" s="164">
        <v>79</v>
      </c>
      <c r="L651" s="263">
        <v>0</v>
      </c>
      <c r="M651" s="263"/>
      <c r="N651" s="264">
        <f t="shared" si="225"/>
        <v>0</v>
      </c>
      <c r="O651" s="264"/>
      <c r="P651" s="264"/>
      <c r="Q651" s="264"/>
      <c r="R651" s="135"/>
      <c r="T651" s="165" t="s">
        <v>5</v>
      </c>
      <c r="U651" s="44" t="s">
        <v>40</v>
      </c>
      <c r="V651" s="36"/>
      <c r="W651" s="166">
        <f t="shared" si="226"/>
        <v>0</v>
      </c>
      <c r="X651" s="166">
        <v>0</v>
      </c>
      <c r="Y651" s="166">
        <f t="shared" si="227"/>
        <v>0</v>
      </c>
      <c r="Z651" s="166">
        <v>0</v>
      </c>
      <c r="AA651" s="167">
        <f t="shared" si="228"/>
        <v>0</v>
      </c>
      <c r="AR651" s="20" t="s">
        <v>222</v>
      </c>
      <c r="AT651" s="20" t="s">
        <v>167</v>
      </c>
      <c r="AU651" s="20" t="s">
        <v>80</v>
      </c>
      <c r="AY651" s="20" t="s">
        <v>165</v>
      </c>
      <c r="BE651" s="106">
        <f t="shared" si="229"/>
        <v>0</v>
      </c>
      <c r="BF651" s="106">
        <f t="shared" si="230"/>
        <v>0</v>
      </c>
      <c r="BG651" s="106">
        <f t="shared" si="231"/>
        <v>0</v>
      </c>
      <c r="BH651" s="106">
        <f t="shared" si="232"/>
        <v>0</v>
      </c>
      <c r="BI651" s="106">
        <f t="shared" si="233"/>
        <v>0</v>
      </c>
      <c r="BJ651" s="20" t="s">
        <v>80</v>
      </c>
      <c r="BK651" s="106">
        <f t="shared" si="234"/>
        <v>0</v>
      </c>
      <c r="BL651" s="20" t="s">
        <v>222</v>
      </c>
      <c r="BM651" s="20" t="s">
        <v>1962</v>
      </c>
    </row>
    <row r="652" spans="2:65" s="1" customFormat="1" ht="25.5" customHeight="1">
      <c r="B652" s="132"/>
      <c r="C652" s="184" t="s">
        <v>1963</v>
      </c>
      <c r="D652" s="184" t="s">
        <v>235</v>
      </c>
      <c r="E652" s="185" t="s">
        <v>1964</v>
      </c>
      <c r="F652" s="271" t="s">
        <v>1965</v>
      </c>
      <c r="G652" s="271"/>
      <c r="H652" s="271"/>
      <c r="I652" s="271"/>
      <c r="J652" s="186" t="s">
        <v>487</v>
      </c>
      <c r="K652" s="187">
        <v>80</v>
      </c>
      <c r="L652" s="272">
        <v>0</v>
      </c>
      <c r="M652" s="272"/>
      <c r="N652" s="273">
        <f t="shared" si="225"/>
        <v>0</v>
      </c>
      <c r="O652" s="264"/>
      <c r="P652" s="264"/>
      <c r="Q652" s="264"/>
      <c r="R652" s="135"/>
      <c r="T652" s="165" t="s">
        <v>5</v>
      </c>
      <c r="U652" s="44" t="s">
        <v>40</v>
      </c>
      <c r="V652" s="36"/>
      <c r="W652" s="166">
        <f t="shared" si="226"/>
        <v>0</v>
      </c>
      <c r="X652" s="166">
        <v>0</v>
      </c>
      <c r="Y652" s="166">
        <f t="shared" si="227"/>
        <v>0</v>
      </c>
      <c r="Z652" s="166">
        <v>0</v>
      </c>
      <c r="AA652" s="167">
        <f t="shared" si="228"/>
        <v>0</v>
      </c>
      <c r="AR652" s="20" t="s">
        <v>263</v>
      </c>
      <c r="AT652" s="20" t="s">
        <v>235</v>
      </c>
      <c r="AU652" s="20" t="s">
        <v>80</v>
      </c>
      <c r="AY652" s="20" t="s">
        <v>165</v>
      </c>
      <c r="BE652" s="106">
        <f t="shared" si="229"/>
        <v>0</v>
      </c>
      <c r="BF652" s="106">
        <f t="shared" si="230"/>
        <v>0</v>
      </c>
      <c r="BG652" s="106">
        <f t="shared" si="231"/>
        <v>0</v>
      </c>
      <c r="BH652" s="106">
        <f t="shared" si="232"/>
        <v>0</v>
      </c>
      <c r="BI652" s="106">
        <f t="shared" si="233"/>
        <v>0</v>
      </c>
      <c r="BJ652" s="20" t="s">
        <v>80</v>
      </c>
      <c r="BK652" s="106">
        <f t="shared" si="234"/>
        <v>0</v>
      </c>
      <c r="BL652" s="20" t="s">
        <v>222</v>
      </c>
      <c r="BM652" s="20" t="s">
        <v>1966</v>
      </c>
    </row>
    <row r="653" spans="2:65" s="1" customFormat="1" ht="25.5" customHeight="1">
      <c r="B653" s="132"/>
      <c r="C653" s="161" t="s">
        <v>1967</v>
      </c>
      <c r="D653" s="161" t="s">
        <v>167</v>
      </c>
      <c r="E653" s="162" t="s">
        <v>1968</v>
      </c>
      <c r="F653" s="262" t="s">
        <v>1969</v>
      </c>
      <c r="G653" s="262"/>
      <c r="H653" s="262"/>
      <c r="I653" s="262"/>
      <c r="J653" s="163" t="s">
        <v>304</v>
      </c>
      <c r="K653" s="164">
        <v>40</v>
      </c>
      <c r="L653" s="263">
        <v>0</v>
      </c>
      <c r="M653" s="263"/>
      <c r="N653" s="264">
        <f t="shared" si="225"/>
        <v>0</v>
      </c>
      <c r="O653" s="264"/>
      <c r="P653" s="264"/>
      <c r="Q653" s="264"/>
      <c r="R653" s="135"/>
      <c r="T653" s="165" t="s">
        <v>5</v>
      </c>
      <c r="U653" s="44" t="s">
        <v>40</v>
      </c>
      <c r="V653" s="36"/>
      <c r="W653" s="166">
        <f t="shared" si="226"/>
        <v>0</v>
      </c>
      <c r="X653" s="166">
        <v>0</v>
      </c>
      <c r="Y653" s="166">
        <f t="shared" si="227"/>
        <v>0</v>
      </c>
      <c r="Z653" s="166">
        <v>0</v>
      </c>
      <c r="AA653" s="167">
        <f t="shared" si="228"/>
        <v>0</v>
      </c>
      <c r="AR653" s="20" t="s">
        <v>222</v>
      </c>
      <c r="AT653" s="20" t="s">
        <v>167</v>
      </c>
      <c r="AU653" s="20" t="s">
        <v>80</v>
      </c>
      <c r="AY653" s="20" t="s">
        <v>165</v>
      </c>
      <c r="BE653" s="106">
        <f t="shared" si="229"/>
        <v>0</v>
      </c>
      <c r="BF653" s="106">
        <f t="shared" si="230"/>
        <v>0</v>
      </c>
      <c r="BG653" s="106">
        <f t="shared" si="231"/>
        <v>0</v>
      </c>
      <c r="BH653" s="106">
        <f t="shared" si="232"/>
        <v>0</v>
      </c>
      <c r="BI653" s="106">
        <f t="shared" si="233"/>
        <v>0</v>
      </c>
      <c r="BJ653" s="20" t="s">
        <v>80</v>
      </c>
      <c r="BK653" s="106">
        <f t="shared" si="234"/>
        <v>0</v>
      </c>
      <c r="BL653" s="20" t="s">
        <v>222</v>
      </c>
      <c r="BM653" s="20" t="s">
        <v>1436</v>
      </c>
    </row>
    <row r="654" spans="2:65" s="1" customFormat="1" ht="25.5" customHeight="1">
      <c r="B654" s="132"/>
      <c r="C654" s="184" t="s">
        <v>1970</v>
      </c>
      <c r="D654" s="184" t="s">
        <v>235</v>
      </c>
      <c r="E654" s="185" t="s">
        <v>1971</v>
      </c>
      <c r="F654" s="271" t="s">
        <v>1972</v>
      </c>
      <c r="G654" s="271"/>
      <c r="H654" s="271"/>
      <c r="I654" s="271"/>
      <c r="J654" s="186" t="s">
        <v>304</v>
      </c>
      <c r="K654" s="187">
        <v>40</v>
      </c>
      <c r="L654" s="272">
        <v>0</v>
      </c>
      <c r="M654" s="272"/>
      <c r="N654" s="273">
        <f t="shared" si="225"/>
        <v>0</v>
      </c>
      <c r="O654" s="264"/>
      <c r="P654" s="264"/>
      <c r="Q654" s="264"/>
      <c r="R654" s="135"/>
      <c r="T654" s="165" t="s">
        <v>5</v>
      </c>
      <c r="U654" s="44" t="s">
        <v>40</v>
      </c>
      <c r="V654" s="36"/>
      <c r="W654" s="166">
        <f t="shared" si="226"/>
        <v>0</v>
      </c>
      <c r="X654" s="166">
        <v>0</v>
      </c>
      <c r="Y654" s="166">
        <f t="shared" si="227"/>
        <v>0</v>
      </c>
      <c r="Z654" s="166">
        <v>0</v>
      </c>
      <c r="AA654" s="167">
        <f t="shared" si="228"/>
        <v>0</v>
      </c>
      <c r="AR654" s="20" t="s">
        <v>263</v>
      </c>
      <c r="AT654" s="20" t="s">
        <v>235</v>
      </c>
      <c r="AU654" s="20" t="s">
        <v>80</v>
      </c>
      <c r="AY654" s="20" t="s">
        <v>165</v>
      </c>
      <c r="BE654" s="106">
        <f t="shared" si="229"/>
        <v>0</v>
      </c>
      <c r="BF654" s="106">
        <f t="shared" si="230"/>
        <v>0</v>
      </c>
      <c r="BG654" s="106">
        <f t="shared" si="231"/>
        <v>0</v>
      </c>
      <c r="BH654" s="106">
        <f t="shared" si="232"/>
        <v>0</v>
      </c>
      <c r="BI654" s="106">
        <f t="shared" si="233"/>
        <v>0</v>
      </c>
      <c r="BJ654" s="20" t="s">
        <v>80</v>
      </c>
      <c r="BK654" s="106">
        <f t="shared" si="234"/>
        <v>0</v>
      </c>
      <c r="BL654" s="20" t="s">
        <v>222</v>
      </c>
      <c r="BM654" s="20" t="s">
        <v>1973</v>
      </c>
    </row>
    <row r="655" spans="2:65" s="1" customFormat="1" ht="38.25" customHeight="1">
      <c r="B655" s="132"/>
      <c r="C655" s="161" t="s">
        <v>1974</v>
      </c>
      <c r="D655" s="161" t="s">
        <v>167</v>
      </c>
      <c r="E655" s="162" t="s">
        <v>1975</v>
      </c>
      <c r="F655" s="262" t="s">
        <v>1976</v>
      </c>
      <c r="G655" s="262"/>
      <c r="H655" s="262"/>
      <c r="I655" s="262"/>
      <c r="J655" s="163" t="s">
        <v>487</v>
      </c>
      <c r="K655" s="164">
        <v>25</v>
      </c>
      <c r="L655" s="263">
        <v>0</v>
      </c>
      <c r="M655" s="263"/>
      <c r="N655" s="264">
        <f t="shared" si="225"/>
        <v>0</v>
      </c>
      <c r="O655" s="264"/>
      <c r="P655" s="264"/>
      <c r="Q655" s="264"/>
      <c r="R655" s="135"/>
      <c r="T655" s="165" t="s">
        <v>5</v>
      </c>
      <c r="U655" s="44" t="s">
        <v>40</v>
      </c>
      <c r="V655" s="36"/>
      <c r="W655" s="166">
        <f t="shared" si="226"/>
        <v>0</v>
      </c>
      <c r="X655" s="166">
        <v>0</v>
      </c>
      <c r="Y655" s="166">
        <f t="shared" si="227"/>
        <v>0</v>
      </c>
      <c r="Z655" s="166">
        <v>0</v>
      </c>
      <c r="AA655" s="167">
        <f t="shared" si="228"/>
        <v>0</v>
      </c>
      <c r="AR655" s="20" t="s">
        <v>222</v>
      </c>
      <c r="AT655" s="20" t="s">
        <v>167</v>
      </c>
      <c r="AU655" s="20" t="s">
        <v>80</v>
      </c>
      <c r="AY655" s="20" t="s">
        <v>165</v>
      </c>
      <c r="BE655" s="106">
        <f t="shared" si="229"/>
        <v>0</v>
      </c>
      <c r="BF655" s="106">
        <f t="shared" si="230"/>
        <v>0</v>
      </c>
      <c r="BG655" s="106">
        <f t="shared" si="231"/>
        <v>0</v>
      </c>
      <c r="BH655" s="106">
        <f t="shared" si="232"/>
        <v>0</v>
      </c>
      <c r="BI655" s="106">
        <f t="shared" si="233"/>
        <v>0</v>
      </c>
      <c r="BJ655" s="20" t="s">
        <v>80</v>
      </c>
      <c r="BK655" s="106">
        <f t="shared" si="234"/>
        <v>0</v>
      </c>
      <c r="BL655" s="20" t="s">
        <v>222</v>
      </c>
      <c r="BM655" s="20" t="s">
        <v>1448</v>
      </c>
    </row>
    <row r="656" spans="2:65" s="1" customFormat="1" ht="16.5" customHeight="1">
      <c r="B656" s="132"/>
      <c r="C656" s="184" t="s">
        <v>1977</v>
      </c>
      <c r="D656" s="184" t="s">
        <v>235</v>
      </c>
      <c r="E656" s="185" t="s">
        <v>1978</v>
      </c>
      <c r="F656" s="271" t="s">
        <v>1979</v>
      </c>
      <c r="G656" s="271"/>
      <c r="H656" s="271"/>
      <c r="I656" s="271"/>
      <c r="J656" s="186" t="s">
        <v>487</v>
      </c>
      <c r="K656" s="187">
        <v>25</v>
      </c>
      <c r="L656" s="272">
        <v>0</v>
      </c>
      <c r="M656" s="272"/>
      <c r="N656" s="273">
        <f t="shared" si="225"/>
        <v>0</v>
      </c>
      <c r="O656" s="264"/>
      <c r="P656" s="264"/>
      <c r="Q656" s="264"/>
      <c r="R656" s="135"/>
      <c r="T656" s="165" t="s">
        <v>5</v>
      </c>
      <c r="U656" s="44" t="s">
        <v>40</v>
      </c>
      <c r="V656" s="36"/>
      <c r="W656" s="166">
        <f t="shared" si="226"/>
        <v>0</v>
      </c>
      <c r="X656" s="166">
        <v>0</v>
      </c>
      <c r="Y656" s="166">
        <f t="shared" si="227"/>
        <v>0</v>
      </c>
      <c r="Z656" s="166">
        <v>0</v>
      </c>
      <c r="AA656" s="167">
        <f t="shared" si="228"/>
        <v>0</v>
      </c>
      <c r="AR656" s="20" t="s">
        <v>263</v>
      </c>
      <c r="AT656" s="20" t="s">
        <v>235</v>
      </c>
      <c r="AU656" s="20" t="s">
        <v>80</v>
      </c>
      <c r="AY656" s="20" t="s">
        <v>165</v>
      </c>
      <c r="BE656" s="106">
        <f t="shared" si="229"/>
        <v>0</v>
      </c>
      <c r="BF656" s="106">
        <f t="shared" si="230"/>
        <v>0</v>
      </c>
      <c r="BG656" s="106">
        <f t="shared" si="231"/>
        <v>0</v>
      </c>
      <c r="BH656" s="106">
        <f t="shared" si="232"/>
        <v>0</v>
      </c>
      <c r="BI656" s="106">
        <f t="shared" si="233"/>
        <v>0</v>
      </c>
      <c r="BJ656" s="20" t="s">
        <v>80</v>
      </c>
      <c r="BK656" s="106">
        <f t="shared" si="234"/>
        <v>0</v>
      </c>
      <c r="BL656" s="20" t="s">
        <v>222</v>
      </c>
      <c r="BM656" s="20" t="s">
        <v>1452</v>
      </c>
    </row>
    <row r="657" spans="2:65" s="1" customFormat="1" ht="25.5" customHeight="1">
      <c r="B657" s="132"/>
      <c r="C657" s="184" t="s">
        <v>1980</v>
      </c>
      <c r="D657" s="184" t="s">
        <v>235</v>
      </c>
      <c r="E657" s="185" t="s">
        <v>1981</v>
      </c>
      <c r="F657" s="271" t="s">
        <v>1982</v>
      </c>
      <c r="G657" s="271"/>
      <c r="H657" s="271"/>
      <c r="I657" s="271"/>
      <c r="J657" s="186" t="s">
        <v>487</v>
      </c>
      <c r="K657" s="187">
        <v>25</v>
      </c>
      <c r="L657" s="272">
        <v>0</v>
      </c>
      <c r="M657" s="272"/>
      <c r="N657" s="273">
        <f t="shared" si="225"/>
        <v>0</v>
      </c>
      <c r="O657" s="264"/>
      <c r="P657" s="264"/>
      <c r="Q657" s="264"/>
      <c r="R657" s="135"/>
      <c r="T657" s="165" t="s">
        <v>5</v>
      </c>
      <c r="U657" s="44" t="s">
        <v>40</v>
      </c>
      <c r="V657" s="36"/>
      <c r="W657" s="166">
        <f t="shared" si="226"/>
        <v>0</v>
      </c>
      <c r="X657" s="166">
        <v>0</v>
      </c>
      <c r="Y657" s="166">
        <f t="shared" si="227"/>
        <v>0</v>
      </c>
      <c r="Z657" s="166">
        <v>0</v>
      </c>
      <c r="AA657" s="167">
        <f t="shared" si="228"/>
        <v>0</v>
      </c>
      <c r="AR657" s="20" t="s">
        <v>263</v>
      </c>
      <c r="AT657" s="20" t="s">
        <v>235</v>
      </c>
      <c r="AU657" s="20" t="s">
        <v>80</v>
      </c>
      <c r="AY657" s="20" t="s">
        <v>165</v>
      </c>
      <c r="BE657" s="106">
        <f t="shared" si="229"/>
        <v>0</v>
      </c>
      <c r="BF657" s="106">
        <f t="shared" si="230"/>
        <v>0</v>
      </c>
      <c r="BG657" s="106">
        <f t="shared" si="231"/>
        <v>0</v>
      </c>
      <c r="BH657" s="106">
        <f t="shared" si="232"/>
        <v>0</v>
      </c>
      <c r="BI657" s="106">
        <f t="shared" si="233"/>
        <v>0</v>
      </c>
      <c r="BJ657" s="20" t="s">
        <v>80</v>
      </c>
      <c r="BK657" s="106">
        <f t="shared" si="234"/>
        <v>0</v>
      </c>
      <c r="BL657" s="20" t="s">
        <v>222</v>
      </c>
      <c r="BM657" s="20" t="s">
        <v>1460</v>
      </c>
    </row>
    <row r="658" spans="2:65" s="1" customFormat="1" ht="25.5" customHeight="1">
      <c r="B658" s="132"/>
      <c r="C658" s="184" t="s">
        <v>1983</v>
      </c>
      <c r="D658" s="184" t="s">
        <v>235</v>
      </c>
      <c r="E658" s="185" t="s">
        <v>1984</v>
      </c>
      <c r="F658" s="271" t="s">
        <v>1985</v>
      </c>
      <c r="G658" s="271"/>
      <c r="H658" s="271"/>
      <c r="I658" s="271"/>
      <c r="J658" s="186" t="s">
        <v>487</v>
      </c>
      <c r="K658" s="187">
        <v>25</v>
      </c>
      <c r="L658" s="272">
        <v>0</v>
      </c>
      <c r="M658" s="272"/>
      <c r="N658" s="273">
        <f t="shared" si="225"/>
        <v>0</v>
      </c>
      <c r="O658" s="264"/>
      <c r="P658" s="264"/>
      <c r="Q658" s="264"/>
      <c r="R658" s="135"/>
      <c r="T658" s="165" t="s">
        <v>5</v>
      </c>
      <c r="U658" s="44" t="s">
        <v>40</v>
      </c>
      <c r="V658" s="36"/>
      <c r="W658" s="166">
        <f t="shared" si="226"/>
        <v>0</v>
      </c>
      <c r="X658" s="166">
        <v>0</v>
      </c>
      <c r="Y658" s="166">
        <f t="shared" si="227"/>
        <v>0</v>
      </c>
      <c r="Z658" s="166">
        <v>0</v>
      </c>
      <c r="AA658" s="167">
        <f t="shared" si="228"/>
        <v>0</v>
      </c>
      <c r="AR658" s="20" t="s">
        <v>263</v>
      </c>
      <c r="AT658" s="20" t="s">
        <v>235</v>
      </c>
      <c r="AU658" s="20" t="s">
        <v>80</v>
      </c>
      <c r="AY658" s="20" t="s">
        <v>165</v>
      </c>
      <c r="BE658" s="106">
        <f t="shared" si="229"/>
        <v>0</v>
      </c>
      <c r="BF658" s="106">
        <f t="shared" si="230"/>
        <v>0</v>
      </c>
      <c r="BG658" s="106">
        <f t="shared" si="231"/>
        <v>0</v>
      </c>
      <c r="BH658" s="106">
        <f t="shared" si="232"/>
        <v>0</v>
      </c>
      <c r="BI658" s="106">
        <f t="shared" si="233"/>
        <v>0</v>
      </c>
      <c r="BJ658" s="20" t="s">
        <v>80</v>
      </c>
      <c r="BK658" s="106">
        <f t="shared" si="234"/>
        <v>0</v>
      </c>
      <c r="BL658" s="20" t="s">
        <v>222</v>
      </c>
      <c r="BM658" s="20" t="s">
        <v>1468</v>
      </c>
    </row>
    <row r="659" spans="2:65" s="1" customFormat="1" ht="16.5" customHeight="1">
      <c r="B659" s="132"/>
      <c r="C659" s="161" t="s">
        <v>1986</v>
      </c>
      <c r="D659" s="161" t="s">
        <v>167</v>
      </c>
      <c r="E659" s="162" t="s">
        <v>1987</v>
      </c>
      <c r="F659" s="262" t="s">
        <v>1988</v>
      </c>
      <c r="G659" s="262"/>
      <c r="H659" s="262"/>
      <c r="I659" s="262"/>
      <c r="J659" s="163" t="s">
        <v>487</v>
      </c>
      <c r="K659" s="164">
        <v>25</v>
      </c>
      <c r="L659" s="263">
        <v>0</v>
      </c>
      <c r="M659" s="263"/>
      <c r="N659" s="264">
        <f t="shared" si="225"/>
        <v>0</v>
      </c>
      <c r="O659" s="264"/>
      <c r="P659" s="264"/>
      <c r="Q659" s="264"/>
      <c r="R659" s="135"/>
      <c r="T659" s="165" t="s">
        <v>5</v>
      </c>
      <c r="U659" s="44" t="s">
        <v>40</v>
      </c>
      <c r="V659" s="36"/>
      <c r="W659" s="166">
        <f t="shared" si="226"/>
        <v>0</v>
      </c>
      <c r="X659" s="166">
        <v>0</v>
      </c>
      <c r="Y659" s="166">
        <f t="shared" si="227"/>
        <v>0</v>
      </c>
      <c r="Z659" s="166">
        <v>0</v>
      </c>
      <c r="AA659" s="167">
        <f t="shared" si="228"/>
        <v>0</v>
      </c>
      <c r="AR659" s="20" t="s">
        <v>222</v>
      </c>
      <c r="AT659" s="20" t="s">
        <v>167</v>
      </c>
      <c r="AU659" s="20" t="s">
        <v>80</v>
      </c>
      <c r="AY659" s="20" t="s">
        <v>165</v>
      </c>
      <c r="BE659" s="106">
        <f t="shared" si="229"/>
        <v>0</v>
      </c>
      <c r="BF659" s="106">
        <f t="shared" si="230"/>
        <v>0</v>
      </c>
      <c r="BG659" s="106">
        <f t="shared" si="231"/>
        <v>0</v>
      </c>
      <c r="BH659" s="106">
        <f t="shared" si="232"/>
        <v>0</v>
      </c>
      <c r="BI659" s="106">
        <f t="shared" si="233"/>
        <v>0</v>
      </c>
      <c r="BJ659" s="20" t="s">
        <v>80</v>
      </c>
      <c r="BK659" s="106">
        <f t="shared" si="234"/>
        <v>0</v>
      </c>
      <c r="BL659" s="20" t="s">
        <v>222</v>
      </c>
      <c r="BM659" s="20" t="s">
        <v>1471</v>
      </c>
    </row>
    <row r="660" spans="2:65" s="1" customFormat="1" ht="38.25" customHeight="1">
      <c r="B660" s="132"/>
      <c r="C660" s="161" t="s">
        <v>1989</v>
      </c>
      <c r="D660" s="161" t="s">
        <v>167</v>
      </c>
      <c r="E660" s="162" t="s">
        <v>1990</v>
      </c>
      <c r="F660" s="262" t="s">
        <v>1991</v>
      </c>
      <c r="G660" s="262"/>
      <c r="H660" s="262"/>
      <c r="I660" s="262"/>
      <c r="J660" s="163" t="s">
        <v>304</v>
      </c>
      <c r="K660" s="164">
        <v>1</v>
      </c>
      <c r="L660" s="263">
        <v>0</v>
      </c>
      <c r="M660" s="263"/>
      <c r="N660" s="264">
        <f t="shared" si="225"/>
        <v>0</v>
      </c>
      <c r="O660" s="264"/>
      <c r="P660" s="264"/>
      <c r="Q660" s="264"/>
      <c r="R660" s="135"/>
      <c r="T660" s="165" t="s">
        <v>5</v>
      </c>
      <c r="U660" s="44" t="s">
        <v>40</v>
      </c>
      <c r="V660" s="36"/>
      <c r="W660" s="166">
        <f t="shared" si="226"/>
        <v>0</v>
      </c>
      <c r="X660" s="166">
        <v>0</v>
      </c>
      <c r="Y660" s="166">
        <f t="shared" si="227"/>
        <v>0</v>
      </c>
      <c r="Z660" s="166">
        <v>0</v>
      </c>
      <c r="AA660" s="167">
        <f t="shared" si="228"/>
        <v>0</v>
      </c>
      <c r="AR660" s="20" t="s">
        <v>222</v>
      </c>
      <c r="AT660" s="20" t="s">
        <v>167</v>
      </c>
      <c r="AU660" s="20" t="s">
        <v>80</v>
      </c>
      <c r="AY660" s="20" t="s">
        <v>165</v>
      </c>
      <c r="BE660" s="106">
        <f t="shared" si="229"/>
        <v>0</v>
      </c>
      <c r="BF660" s="106">
        <f t="shared" si="230"/>
        <v>0</v>
      </c>
      <c r="BG660" s="106">
        <f t="shared" si="231"/>
        <v>0</v>
      </c>
      <c r="BH660" s="106">
        <f t="shared" si="232"/>
        <v>0</v>
      </c>
      <c r="BI660" s="106">
        <f t="shared" si="233"/>
        <v>0</v>
      </c>
      <c r="BJ660" s="20" t="s">
        <v>80</v>
      </c>
      <c r="BK660" s="106">
        <f t="shared" si="234"/>
        <v>0</v>
      </c>
      <c r="BL660" s="20" t="s">
        <v>222</v>
      </c>
      <c r="BM660" s="20" t="s">
        <v>1477</v>
      </c>
    </row>
    <row r="661" spans="2:65" s="1" customFormat="1" ht="25.5" customHeight="1">
      <c r="B661" s="132"/>
      <c r="C661" s="184" t="s">
        <v>1992</v>
      </c>
      <c r="D661" s="184" t="s">
        <v>235</v>
      </c>
      <c r="E661" s="185" t="s">
        <v>1993</v>
      </c>
      <c r="F661" s="271" t="s">
        <v>1994</v>
      </c>
      <c r="G661" s="271"/>
      <c r="H661" s="271"/>
      <c r="I661" s="271"/>
      <c r="J661" s="186" t="s">
        <v>304</v>
      </c>
      <c r="K661" s="187">
        <v>1</v>
      </c>
      <c r="L661" s="272">
        <v>0</v>
      </c>
      <c r="M661" s="272"/>
      <c r="N661" s="273">
        <f t="shared" si="225"/>
        <v>0</v>
      </c>
      <c r="O661" s="264"/>
      <c r="P661" s="264"/>
      <c r="Q661" s="264"/>
      <c r="R661" s="135"/>
      <c r="T661" s="165" t="s">
        <v>5</v>
      </c>
      <c r="U661" s="44" t="s">
        <v>40</v>
      </c>
      <c r="V661" s="36"/>
      <c r="W661" s="166">
        <f t="shared" si="226"/>
        <v>0</v>
      </c>
      <c r="X661" s="166">
        <v>0</v>
      </c>
      <c r="Y661" s="166">
        <f t="shared" si="227"/>
        <v>0</v>
      </c>
      <c r="Z661" s="166">
        <v>0</v>
      </c>
      <c r="AA661" s="167">
        <f t="shared" si="228"/>
        <v>0</v>
      </c>
      <c r="AR661" s="20" t="s">
        <v>263</v>
      </c>
      <c r="AT661" s="20" t="s">
        <v>235</v>
      </c>
      <c r="AU661" s="20" t="s">
        <v>80</v>
      </c>
      <c r="AY661" s="20" t="s">
        <v>165</v>
      </c>
      <c r="BE661" s="106">
        <f t="shared" si="229"/>
        <v>0</v>
      </c>
      <c r="BF661" s="106">
        <f t="shared" si="230"/>
        <v>0</v>
      </c>
      <c r="BG661" s="106">
        <f t="shared" si="231"/>
        <v>0</v>
      </c>
      <c r="BH661" s="106">
        <f t="shared" si="232"/>
        <v>0</v>
      </c>
      <c r="BI661" s="106">
        <f t="shared" si="233"/>
        <v>0</v>
      </c>
      <c r="BJ661" s="20" t="s">
        <v>80</v>
      </c>
      <c r="BK661" s="106">
        <f t="shared" si="234"/>
        <v>0</v>
      </c>
      <c r="BL661" s="20" t="s">
        <v>222</v>
      </c>
      <c r="BM661" s="20" t="s">
        <v>1483</v>
      </c>
    </row>
    <row r="662" spans="2:65" s="1" customFormat="1" ht="25.5" customHeight="1">
      <c r="B662" s="132"/>
      <c r="C662" s="184" t="s">
        <v>1995</v>
      </c>
      <c r="D662" s="184" t="s">
        <v>235</v>
      </c>
      <c r="E662" s="185" t="s">
        <v>1996</v>
      </c>
      <c r="F662" s="271" t="s">
        <v>1997</v>
      </c>
      <c r="G662" s="271"/>
      <c r="H662" s="271"/>
      <c r="I662" s="271"/>
      <c r="J662" s="186" t="s">
        <v>304</v>
      </c>
      <c r="K662" s="187">
        <v>1</v>
      </c>
      <c r="L662" s="272">
        <v>0</v>
      </c>
      <c r="M662" s="272"/>
      <c r="N662" s="273">
        <f t="shared" si="225"/>
        <v>0</v>
      </c>
      <c r="O662" s="264"/>
      <c r="P662" s="264"/>
      <c r="Q662" s="264"/>
      <c r="R662" s="135"/>
      <c r="T662" s="165" t="s">
        <v>5</v>
      </c>
      <c r="U662" s="44" t="s">
        <v>40</v>
      </c>
      <c r="V662" s="36"/>
      <c r="W662" s="166">
        <f t="shared" si="226"/>
        <v>0</v>
      </c>
      <c r="X662" s="166">
        <v>0</v>
      </c>
      <c r="Y662" s="166">
        <f t="shared" si="227"/>
        <v>0</v>
      </c>
      <c r="Z662" s="166">
        <v>0</v>
      </c>
      <c r="AA662" s="167">
        <f t="shared" si="228"/>
        <v>0</v>
      </c>
      <c r="AR662" s="20" t="s">
        <v>263</v>
      </c>
      <c r="AT662" s="20" t="s">
        <v>235</v>
      </c>
      <c r="AU662" s="20" t="s">
        <v>80</v>
      </c>
      <c r="AY662" s="20" t="s">
        <v>165</v>
      </c>
      <c r="BE662" s="106">
        <f t="shared" si="229"/>
        <v>0</v>
      </c>
      <c r="BF662" s="106">
        <f t="shared" si="230"/>
        <v>0</v>
      </c>
      <c r="BG662" s="106">
        <f t="shared" si="231"/>
        <v>0</v>
      </c>
      <c r="BH662" s="106">
        <f t="shared" si="232"/>
        <v>0</v>
      </c>
      <c r="BI662" s="106">
        <f t="shared" si="233"/>
        <v>0</v>
      </c>
      <c r="BJ662" s="20" t="s">
        <v>80</v>
      </c>
      <c r="BK662" s="106">
        <f t="shared" si="234"/>
        <v>0</v>
      </c>
      <c r="BL662" s="20" t="s">
        <v>222</v>
      </c>
      <c r="BM662" s="20" t="s">
        <v>1489</v>
      </c>
    </row>
    <row r="663" spans="2:65" s="1" customFormat="1" ht="38.25" customHeight="1">
      <c r="B663" s="132"/>
      <c r="C663" s="161" t="s">
        <v>1998</v>
      </c>
      <c r="D663" s="161" t="s">
        <v>167</v>
      </c>
      <c r="E663" s="162" t="s">
        <v>1999</v>
      </c>
      <c r="F663" s="262" t="s">
        <v>2000</v>
      </c>
      <c r="G663" s="262"/>
      <c r="H663" s="262"/>
      <c r="I663" s="262"/>
      <c r="J663" s="163" t="s">
        <v>304</v>
      </c>
      <c r="K663" s="164">
        <v>1</v>
      </c>
      <c r="L663" s="263">
        <v>0</v>
      </c>
      <c r="M663" s="263"/>
      <c r="N663" s="264">
        <f t="shared" si="225"/>
        <v>0</v>
      </c>
      <c r="O663" s="264"/>
      <c r="P663" s="264"/>
      <c r="Q663" s="264"/>
      <c r="R663" s="135"/>
      <c r="T663" s="165" t="s">
        <v>5</v>
      </c>
      <c r="U663" s="44" t="s">
        <v>40</v>
      </c>
      <c r="V663" s="36"/>
      <c r="W663" s="166">
        <f t="shared" si="226"/>
        <v>0</v>
      </c>
      <c r="X663" s="166">
        <v>0</v>
      </c>
      <c r="Y663" s="166">
        <f t="shared" si="227"/>
        <v>0</v>
      </c>
      <c r="Z663" s="166">
        <v>0</v>
      </c>
      <c r="AA663" s="167">
        <f t="shared" si="228"/>
        <v>0</v>
      </c>
      <c r="AR663" s="20" t="s">
        <v>222</v>
      </c>
      <c r="AT663" s="20" t="s">
        <v>167</v>
      </c>
      <c r="AU663" s="20" t="s">
        <v>80</v>
      </c>
      <c r="AY663" s="20" t="s">
        <v>165</v>
      </c>
      <c r="BE663" s="106">
        <f t="shared" si="229"/>
        <v>0</v>
      </c>
      <c r="BF663" s="106">
        <f t="shared" si="230"/>
        <v>0</v>
      </c>
      <c r="BG663" s="106">
        <f t="shared" si="231"/>
        <v>0</v>
      </c>
      <c r="BH663" s="106">
        <f t="shared" si="232"/>
        <v>0</v>
      </c>
      <c r="BI663" s="106">
        <f t="shared" si="233"/>
        <v>0</v>
      </c>
      <c r="BJ663" s="20" t="s">
        <v>80</v>
      </c>
      <c r="BK663" s="106">
        <f t="shared" si="234"/>
        <v>0</v>
      </c>
      <c r="BL663" s="20" t="s">
        <v>222</v>
      </c>
      <c r="BM663" s="20" t="s">
        <v>1496</v>
      </c>
    </row>
    <row r="664" spans="2:65" s="1" customFormat="1" ht="16.5" customHeight="1">
      <c r="B664" s="132"/>
      <c r="C664" s="184" t="s">
        <v>2001</v>
      </c>
      <c r="D664" s="184" t="s">
        <v>235</v>
      </c>
      <c r="E664" s="185" t="s">
        <v>2002</v>
      </c>
      <c r="F664" s="271" t="s">
        <v>2003</v>
      </c>
      <c r="G664" s="271"/>
      <c r="H664" s="271"/>
      <c r="I664" s="271"/>
      <c r="J664" s="186" t="s">
        <v>304</v>
      </c>
      <c r="K664" s="187">
        <v>1</v>
      </c>
      <c r="L664" s="272">
        <v>0</v>
      </c>
      <c r="M664" s="272"/>
      <c r="N664" s="273">
        <f t="shared" si="225"/>
        <v>0</v>
      </c>
      <c r="O664" s="264"/>
      <c r="P664" s="264"/>
      <c r="Q664" s="264"/>
      <c r="R664" s="135"/>
      <c r="T664" s="165" t="s">
        <v>5</v>
      </c>
      <c r="U664" s="44" t="s">
        <v>40</v>
      </c>
      <c r="V664" s="36"/>
      <c r="W664" s="166">
        <f t="shared" si="226"/>
        <v>0</v>
      </c>
      <c r="X664" s="166">
        <v>0</v>
      </c>
      <c r="Y664" s="166">
        <f t="shared" si="227"/>
        <v>0</v>
      </c>
      <c r="Z664" s="166">
        <v>0</v>
      </c>
      <c r="AA664" s="167">
        <f t="shared" si="228"/>
        <v>0</v>
      </c>
      <c r="AR664" s="20" t="s">
        <v>263</v>
      </c>
      <c r="AT664" s="20" t="s">
        <v>235</v>
      </c>
      <c r="AU664" s="20" t="s">
        <v>80</v>
      </c>
      <c r="AY664" s="20" t="s">
        <v>165</v>
      </c>
      <c r="BE664" s="106">
        <f t="shared" si="229"/>
        <v>0</v>
      </c>
      <c r="BF664" s="106">
        <f t="shared" si="230"/>
        <v>0</v>
      </c>
      <c r="BG664" s="106">
        <f t="shared" si="231"/>
        <v>0</v>
      </c>
      <c r="BH664" s="106">
        <f t="shared" si="232"/>
        <v>0</v>
      </c>
      <c r="BI664" s="106">
        <f t="shared" si="233"/>
        <v>0</v>
      </c>
      <c r="BJ664" s="20" t="s">
        <v>80</v>
      </c>
      <c r="BK664" s="106">
        <f t="shared" si="234"/>
        <v>0</v>
      </c>
      <c r="BL664" s="20" t="s">
        <v>222</v>
      </c>
      <c r="BM664" s="20" t="s">
        <v>1504</v>
      </c>
    </row>
    <row r="665" spans="2:65" s="1" customFormat="1" ht="38.25" customHeight="1">
      <c r="B665" s="132"/>
      <c r="C665" s="161" t="s">
        <v>2004</v>
      </c>
      <c r="D665" s="161" t="s">
        <v>167</v>
      </c>
      <c r="E665" s="162" t="s">
        <v>2005</v>
      </c>
      <c r="F665" s="262" t="s">
        <v>2006</v>
      </c>
      <c r="G665" s="262"/>
      <c r="H665" s="262"/>
      <c r="I665" s="262"/>
      <c r="J665" s="163" t="s">
        <v>1558</v>
      </c>
      <c r="K665" s="164">
        <v>5</v>
      </c>
      <c r="L665" s="263">
        <v>0</v>
      </c>
      <c r="M665" s="263"/>
      <c r="N665" s="264">
        <f t="shared" si="225"/>
        <v>0</v>
      </c>
      <c r="O665" s="264"/>
      <c r="P665" s="264"/>
      <c r="Q665" s="264"/>
      <c r="R665" s="135"/>
      <c r="T665" s="165" t="s">
        <v>5</v>
      </c>
      <c r="U665" s="44" t="s">
        <v>40</v>
      </c>
      <c r="V665" s="36"/>
      <c r="W665" s="166">
        <f t="shared" si="226"/>
        <v>0</v>
      </c>
      <c r="X665" s="166">
        <v>0</v>
      </c>
      <c r="Y665" s="166">
        <f t="shared" si="227"/>
        <v>0</v>
      </c>
      <c r="Z665" s="166">
        <v>0</v>
      </c>
      <c r="AA665" s="167">
        <f t="shared" si="228"/>
        <v>0</v>
      </c>
      <c r="AR665" s="20" t="s">
        <v>171</v>
      </c>
      <c r="AT665" s="20" t="s">
        <v>167</v>
      </c>
      <c r="AU665" s="20" t="s">
        <v>80</v>
      </c>
      <c r="AY665" s="20" t="s">
        <v>165</v>
      </c>
      <c r="BE665" s="106">
        <f t="shared" si="229"/>
        <v>0</v>
      </c>
      <c r="BF665" s="106">
        <f t="shared" si="230"/>
        <v>0</v>
      </c>
      <c r="BG665" s="106">
        <f t="shared" si="231"/>
        <v>0</v>
      </c>
      <c r="BH665" s="106">
        <f t="shared" si="232"/>
        <v>0</v>
      </c>
      <c r="BI665" s="106">
        <f t="shared" si="233"/>
        <v>0</v>
      </c>
      <c r="BJ665" s="20" t="s">
        <v>80</v>
      </c>
      <c r="BK665" s="106">
        <f t="shared" si="234"/>
        <v>0</v>
      </c>
      <c r="BL665" s="20" t="s">
        <v>171</v>
      </c>
      <c r="BM665" s="20" t="s">
        <v>2007</v>
      </c>
    </row>
    <row r="666" spans="2:65" s="1" customFormat="1" ht="16.5" customHeight="1">
      <c r="B666" s="132"/>
      <c r="C666" s="184" t="s">
        <v>2008</v>
      </c>
      <c r="D666" s="184" t="s">
        <v>235</v>
      </c>
      <c r="E666" s="185" t="s">
        <v>2009</v>
      </c>
      <c r="F666" s="271" t="s">
        <v>2010</v>
      </c>
      <c r="G666" s="271"/>
      <c r="H666" s="271"/>
      <c r="I666" s="271"/>
      <c r="J666" s="186" t="s">
        <v>1558</v>
      </c>
      <c r="K666" s="187">
        <v>5</v>
      </c>
      <c r="L666" s="272">
        <v>0</v>
      </c>
      <c r="M666" s="272"/>
      <c r="N666" s="273">
        <f t="shared" si="225"/>
        <v>0</v>
      </c>
      <c r="O666" s="264"/>
      <c r="P666" s="264"/>
      <c r="Q666" s="264"/>
      <c r="R666" s="135"/>
      <c r="T666" s="165" t="s">
        <v>5</v>
      </c>
      <c r="U666" s="44" t="s">
        <v>40</v>
      </c>
      <c r="V666" s="36"/>
      <c r="W666" s="166">
        <f t="shared" si="226"/>
        <v>0</v>
      </c>
      <c r="X666" s="166">
        <v>0</v>
      </c>
      <c r="Y666" s="166">
        <f t="shared" si="227"/>
        <v>0</v>
      </c>
      <c r="Z666" s="166">
        <v>0</v>
      </c>
      <c r="AA666" s="167">
        <f t="shared" si="228"/>
        <v>0</v>
      </c>
      <c r="AR666" s="20" t="s">
        <v>191</v>
      </c>
      <c r="AT666" s="20" t="s">
        <v>235</v>
      </c>
      <c r="AU666" s="20" t="s">
        <v>80</v>
      </c>
      <c r="AY666" s="20" t="s">
        <v>165</v>
      </c>
      <c r="BE666" s="106">
        <f t="shared" si="229"/>
        <v>0</v>
      </c>
      <c r="BF666" s="106">
        <f t="shared" si="230"/>
        <v>0</v>
      </c>
      <c r="BG666" s="106">
        <f t="shared" si="231"/>
        <v>0</v>
      </c>
      <c r="BH666" s="106">
        <f t="shared" si="232"/>
        <v>0</v>
      </c>
      <c r="BI666" s="106">
        <f t="shared" si="233"/>
        <v>0</v>
      </c>
      <c r="BJ666" s="20" t="s">
        <v>80</v>
      </c>
      <c r="BK666" s="106">
        <f t="shared" si="234"/>
        <v>0</v>
      </c>
      <c r="BL666" s="20" t="s">
        <v>171</v>
      </c>
      <c r="BM666" s="20" t="s">
        <v>2011</v>
      </c>
    </row>
    <row r="667" spans="2:65" s="9" customFormat="1" ht="29.85" customHeight="1">
      <c r="B667" s="150"/>
      <c r="C667" s="151"/>
      <c r="D667" s="160" t="s">
        <v>136</v>
      </c>
      <c r="E667" s="160"/>
      <c r="F667" s="160"/>
      <c r="G667" s="160"/>
      <c r="H667" s="160"/>
      <c r="I667" s="160"/>
      <c r="J667" s="160"/>
      <c r="K667" s="160"/>
      <c r="L667" s="160"/>
      <c r="M667" s="160"/>
      <c r="N667" s="276">
        <f>BK667</f>
        <v>0</v>
      </c>
      <c r="O667" s="277"/>
      <c r="P667" s="277"/>
      <c r="Q667" s="277"/>
      <c r="R667" s="153"/>
      <c r="T667" s="154"/>
      <c r="U667" s="151"/>
      <c r="V667" s="151"/>
      <c r="W667" s="155">
        <f>SUM(W668:W671)</f>
        <v>0</v>
      </c>
      <c r="X667" s="151"/>
      <c r="Y667" s="155">
        <f>SUM(Y668:Y671)</f>
        <v>0</v>
      </c>
      <c r="Z667" s="151"/>
      <c r="AA667" s="156">
        <f>SUM(AA668:AA671)</f>
        <v>0</v>
      </c>
      <c r="AR667" s="157" t="s">
        <v>80</v>
      </c>
      <c r="AT667" s="158" t="s">
        <v>72</v>
      </c>
      <c r="AU667" s="158" t="s">
        <v>78</v>
      </c>
      <c r="AY667" s="157" t="s">
        <v>165</v>
      </c>
      <c r="BK667" s="159">
        <f>SUM(BK668:BK671)</f>
        <v>0</v>
      </c>
    </row>
    <row r="668" spans="2:65" s="1" customFormat="1" ht="16.5" customHeight="1">
      <c r="B668" s="132"/>
      <c r="C668" s="161" t="s">
        <v>2012</v>
      </c>
      <c r="D668" s="161" t="s">
        <v>167</v>
      </c>
      <c r="E668" s="162" t="s">
        <v>2013</v>
      </c>
      <c r="F668" s="262" t="s">
        <v>2014</v>
      </c>
      <c r="G668" s="262"/>
      <c r="H668" s="262"/>
      <c r="I668" s="262"/>
      <c r="J668" s="163" t="s">
        <v>487</v>
      </c>
      <c r="K668" s="164">
        <v>19.25</v>
      </c>
      <c r="L668" s="263">
        <v>0</v>
      </c>
      <c r="M668" s="263"/>
      <c r="N668" s="264">
        <f>ROUND(L668*K668,2)</f>
        <v>0</v>
      </c>
      <c r="O668" s="264"/>
      <c r="P668" s="264"/>
      <c r="Q668" s="264"/>
      <c r="R668" s="135"/>
      <c r="T668" s="165" t="s">
        <v>5</v>
      </c>
      <c r="U668" s="44" t="s">
        <v>40</v>
      </c>
      <c r="V668" s="36"/>
      <c r="W668" s="166">
        <f>V668*K668</f>
        <v>0</v>
      </c>
      <c r="X668" s="166">
        <v>0</v>
      </c>
      <c r="Y668" s="166">
        <f>X668*K668</f>
        <v>0</v>
      </c>
      <c r="Z668" s="166">
        <v>0</v>
      </c>
      <c r="AA668" s="167">
        <f>Z668*K668</f>
        <v>0</v>
      </c>
      <c r="AR668" s="20" t="s">
        <v>222</v>
      </c>
      <c r="AT668" s="20" t="s">
        <v>167</v>
      </c>
      <c r="AU668" s="20" t="s">
        <v>80</v>
      </c>
      <c r="AY668" s="20" t="s">
        <v>165</v>
      </c>
      <c r="BE668" s="106">
        <f>IF(U668="základná",N668,0)</f>
        <v>0</v>
      </c>
      <c r="BF668" s="106">
        <f>IF(U668="znížená",N668,0)</f>
        <v>0</v>
      </c>
      <c r="BG668" s="106">
        <f>IF(U668="zákl. prenesená",N668,0)</f>
        <v>0</v>
      </c>
      <c r="BH668" s="106">
        <f>IF(U668="zníž. prenesená",N668,0)</f>
        <v>0</v>
      </c>
      <c r="BI668" s="106">
        <f>IF(U668="nulová",N668,0)</f>
        <v>0</v>
      </c>
      <c r="BJ668" s="20" t="s">
        <v>80</v>
      </c>
      <c r="BK668" s="106">
        <f>ROUND(L668*K668,2)</f>
        <v>0</v>
      </c>
      <c r="BL668" s="20" t="s">
        <v>222</v>
      </c>
      <c r="BM668" s="20" t="s">
        <v>2015</v>
      </c>
    </row>
    <row r="669" spans="2:65" s="1" customFormat="1" ht="25.5" customHeight="1">
      <c r="B669" s="132"/>
      <c r="C669" s="161" t="s">
        <v>2016</v>
      </c>
      <c r="D669" s="161" t="s">
        <v>167</v>
      </c>
      <c r="E669" s="162" t="s">
        <v>2017</v>
      </c>
      <c r="F669" s="262" t="s">
        <v>2018</v>
      </c>
      <c r="G669" s="262"/>
      <c r="H669" s="262"/>
      <c r="I669" s="262"/>
      <c r="J669" s="163" t="s">
        <v>243</v>
      </c>
      <c r="K669" s="164">
        <v>45.4</v>
      </c>
      <c r="L669" s="263">
        <v>0</v>
      </c>
      <c r="M669" s="263"/>
      <c r="N669" s="264">
        <f>ROUND(L669*K669,2)</f>
        <v>0</v>
      </c>
      <c r="O669" s="264"/>
      <c r="P669" s="264"/>
      <c r="Q669" s="264"/>
      <c r="R669" s="135"/>
      <c r="T669" s="165" t="s">
        <v>5</v>
      </c>
      <c r="U669" s="44" t="s">
        <v>40</v>
      </c>
      <c r="V669" s="36"/>
      <c r="W669" s="166">
        <f>V669*K669</f>
        <v>0</v>
      </c>
      <c r="X669" s="166">
        <v>0</v>
      </c>
      <c r="Y669" s="166">
        <f>X669*K669</f>
        <v>0</v>
      </c>
      <c r="Z669" s="166">
        <v>0</v>
      </c>
      <c r="AA669" s="167">
        <f>Z669*K669</f>
        <v>0</v>
      </c>
      <c r="AR669" s="20" t="s">
        <v>222</v>
      </c>
      <c r="AT669" s="20" t="s">
        <v>167</v>
      </c>
      <c r="AU669" s="20" t="s">
        <v>80</v>
      </c>
      <c r="AY669" s="20" t="s">
        <v>165</v>
      </c>
      <c r="BE669" s="106">
        <f>IF(U669="základná",N669,0)</f>
        <v>0</v>
      </c>
      <c r="BF669" s="106">
        <f>IF(U669="znížená",N669,0)</f>
        <v>0</v>
      </c>
      <c r="BG669" s="106">
        <f>IF(U669="zákl. prenesená",N669,0)</f>
        <v>0</v>
      </c>
      <c r="BH669" s="106">
        <f>IF(U669="zníž. prenesená",N669,0)</f>
        <v>0</v>
      </c>
      <c r="BI669" s="106">
        <f>IF(U669="nulová",N669,0)</f>
        <v>0</v>
      </c>
      <c r="BJ669" s="20" t="s">
        <v>80</v>
      </c>
      <c r="BK669" s="106">
        <f>ROUND(L669*K669,2)</f>
        <v>0</v>
      </c>
      <c r="BL669" s="20" t="s">
        <v>222</v>
      </c>
      <c r="BM669" s="20" t="s">
        <v>2019</v>
      </c>
    </row>
    <row r="670" spans="2:65" s="1" customFormat="1" ht="16.5" customHeight="1">
      <c r="B670" s="132"/>
      <c r="C670" s="184" t="s">
        <v>2020</v>
      </c>
      <c r="D670" s="184" t="s">
        <v>235</v>
      </c>
      <c r="E670" s="185" t="s">
        <v>2021</v>
      </c>
      <c r="F670" s="271" t="s">
        <v>2022</v>
      </c>
      <c r="G670" s="271"/>
      <c r="H670" s="271"/>
      <c r="I670" s="271"/>
      <c r="J670" s="186" t="s">
        <v>243</v>
      </c>
      <c r="K670" s="187">
        <v>54.423999999999999</v>
      </c>
      <c r="L670" s="272">
        <v>0</v>
      </c>
      <c r="M670" s="272"/>
      <c r="N670" s="273">
        <f>ROUND(L670*K670,2)</f>
        <v>0</v>
      </c>
      <c r="O670" s="264"/>
      <c r="P670" s="264"/>
      <c r="Q670" s="264"/>
      <c r="R670" s="135"/>
      <c r="T670" s="165" t="s">
        <v>5</v>
      </c>
      <c r="U670" s="44" t="s">
        <v>40</v>
      </c>
      <c r="V670" s="36"/>
      <c r="W670" s="166">
        <f>V670*K670</f>
        <v>0</v>
      </c>
      <c r="X670" s="166">
        <v>0</v>
      </c>
      <c r="Y670" s="166">
        <f>X670*K670</f>
        <v>0</v>
      </c>
      <c r="Z670" s="166">
        <v>0</v>
      </c>
      <c r="AA670" s="167">
        <f>Z670*K670</f>
        <v>0</v>
      </c>
      <c r="AR670" s="20" t="s">
        <v>263</v>
      </c>
      <c r="AT670" s="20" t="s">
        <v>235</v>
      </c>
      <c r="AU670" s="20" t="s">
        <v>80</v>
      </c>
      <c r="AY670" s="20" t="s">
        <v>165</v>
      </c>
      <c r="BE670" s="106">
        <f>IF(U670="základná",N670,0)</f>
        <v>0</v>
      </c>
      <c r="BF670" s="106">
        <f>IF(U670="znížená",N670,0)</f>
        <v>0</v>
      </c>
      <c r="BG670" s="106">
        <f>IF(U670="zákl. prenesená",N670,0)</f>
        <v>0</v>
      </c>
      <c r="BH670" s="106">
        <f>IF(U670="zníž. prenesená",N670,0)</f>
        <v>0</v>
      </c>
      <c r="BI670" s="106">
        <f>IF(U670="nulová",N670,0)</f>
        <v>0</v>
      </c>
      <c r="BJ670" s="20" t="s">
        <v>80</v>
      </c>
      <c r="BK670" s="106">
        <f>ROUND(L670*K670,2)</f>
        <v>0</v>
      </c>
      <c r="BL670" s="20" t="s">
        <v>222</v>
      </c>
      <c r="BM670" s="20" t="s">
        <v>2023</v>
      </c>
    </row>
    <row r="671" spans="2:65" s="1" customFormat="1" ht="25.5" customHeight="1">
      <c r="B671" s="132"/>
      <c r="C671" s="161" t="s">
        <v>2024</v>
      </c>
      <c r="D671" s="161" t="s">
        <v>167</v>
      </c>
      <c r="E671" s="162" t="s">
        <v>2025</v>
      </c>
      <c r="F671" s="262" t="s">
        <v>2026</v>
      </c>
      <c r="G671" s="262"/>
      <c r="H671" s="262"/>
      <c r="I671" s="262"/>
      <c r="J671" s="163" t="s">
        <v>221</v>
      </c>
      <c r="K671" s="164">
        <v>1.2490000000000001</v>
      </c>
      <c r="L671" s="263">
        <v>0</v>
      </c>
      <c r="M671" s="263"/>
      <c r="N671" s="264">
        <f>ROUND(L671*K671,2)</f>
        <v>0</v>
      </c>
      <c r="O671" s="264"/>
      <c r="P671" s="264"/>
      <c r="Q671" s="264"/>
      <c r="R671" s="135"/>
      <c r="T671" s="165" t="s">
        <v>5</v>
      </c>
      <c r="U671" s="44" t="s">
        <v>40</v>
      </c>
      <c r="V671" s="36"/>
      <c r="W671" s="166">
        <f>V671*K671</f>
        <v>0</v>
      </c>
      <c r="X671" s="166">
        <v>0</v>
      </c>
      <c r="Y671" s="166">
        <f>X671*K671</f>
        <v>0</v>
      </c>
      <c r="Z671" s="166">
        <v>0</v>
      </c>
      <c r="AA671" s="167">
        <f>Z671*K671</f>
        <v>0</v>
      </c>
      <c r="AR671" s="20" t="s">
        <v>222</v>
      </c>
      <c r="AT671" s="20" t="s">
        <v>167</v>
      </c>
      <c r="AU671" s="20" t="s">
        <v>80</v>
      </c>
      <c r="AY671" s="20" t="s">
        <v>165</v>
      </c>
      <c r="BE671" s="106">
        <f>IF(U671="základná",N671,0)</f>
        <v>0</v>
      </c>
      <c r="BF671" s="106">
        <f>IF(U671="znížená",N671,0)</f>
        <v>0</v>
      </c>
      <c r="BG671" s="106">
        <f>IF(U671="zákl. prenesená",N671,0)</f>
        <v>0</v>
      </c>
      <c r="BH671" s="106">
        <f>IF(U671="zníž. prenesená",N671,0)</f>
        <v>0</v>
      </c>
      <c r="BI671" s="106">
        <f>IF(U671="nulová",N671,0)</f>
        <v>0</v>
      </c>
      <c r="BJ671" s="20" t="s">
        <v>80</v>
      </c>
      <c r="BK671" s="106">
        <f>ROUND(L671*K671,2)</f>
        <v>0</v>
      </c>
      <c r="BL671" s="20" t="s">
        <v>222</v>
      </c>
      <c r="BM671" s="20" t="s">
        <v>2027</v>
      </c>
    </row>
    <row r="672" spans="2:65" s="9" customFormat="1" ht="29.85" customHeight="1">
      <c r="B672" s="150"/>
      <c r="C672" s="151"/>
      <c r="D672" s="160" t="s">
        <v>137</v>
      </c>
      <c r="E672" s="160"/>
      <c r="F672" s="160"/>
      <c r="G672" s="160"/>
      <c r="H672" s="160"/>
      <c r="I672" s="160"/>
      <c r="J672" s="160"/>
      <c r="K672" s="160"/>
      <c r="L672" s="160"/>
      <c r="M672" s="160"/>
      <c r="N672" s="276">
        <f>BK672</f>
        <v>0</v>
      </c>
      <c r="O672" s="277"/>
      <c r="P672" s="277"/>
      <c r="Q672" s="277"/>
      <c r="R672" s="153"/>
      <c r="T672" s="154"/>
      <c r="U672" s="151"/>
      <c r="V672" s="151"/>
      <c r="W672" s="155">
        <f>SUM(W673:W677)</f>
        <v>0</v>
      </c>
      <c r="X672" s="151"/>
      <c r="Y672" s="155">
        <f>SUM(Y673:Y677)</f>
        <v>0</v>
      </c>
      <c r="Z672" s="151"/>
      <c r="AA672" s="156">
        <f>SUM(AA673:AA677)</f>
        <v>0</v>
      </c>
      <c r="AR672" s="157" t="s">
        <v>80</v>
      </c>
      <c r="AT672" s="158" t="s">
        <v>72</v>
      </c>
      <c r="AU672" s="158" t="s">
        <v>78</v>
      </c>
      <c r="AY672" s="157" t="s">
        <v>165</v>
      </c>
      <c r="BK672" s="159">
        <f>SUM(BK673:BK677)</f>
        <v>0</v>
      </c>
    </row>
    <row r="673" spans="2:65" s="1" customFormat="1" ht="38.25" customHeight="1">
      <c r="B673" s="132"/>
      <c r="C673" s="161" t="s">
        <v>2028</v>
      </c>
      <c r="D673" s="161" t="s">
        <v>167</v>
      </c>
      <c r="E673" s="162" t="s">
        <v>2029</v>
      </c>
      <c r="F673" s="262" t="s">
        <v>2030</v>
      </c>
      <c r="G673" s="262"/>
      <c r="H673" s="262"/>
      <c r="I673" s="262"/>
      <c r="J673" s="163" t="s">
        <v>487</v>
      </c>
      <c r="K673" s="164">
        <v>20.399999999999999</v>
      </c>
      <c r="L673" s="263">
        <v>0</v>
      </c>
      <c r="M673" s="263"/>
      <c r="N673" s="264">
        <f>ROUND(L673*K673,2)</f>
        <v>0</v>
      </c>
      <c r="O673" s="264"/>
      <c r="P673" s="264"/>
      <c r="Q673" s="264"/>
      <c r="R673" s="135"/>
      <c r="T673" s="165" t="s">
        <v>5</v>
      </c>
      <c r="U673" s="44" t="s">
        <v>40</v>
      </c>
      <c r="V673" s="36"/>
      <c r="W673" s="166">
        <f>V673*K673</f>
        <v>0</v>
      </c>
      <c r="X673" s="166">
        <v>0</v>
      </c>
      <c r="Y673" s="166">
        <f>X673*K673</f>
        <v>0</v>
      </c>
      <c r="Z673" s="166">
        <v>0</v>
      </c>
      <c r="AA673" s="167">
        <f>Z673*K673</f>
        <v>0</v>
      </c>
      <c r="AR673" s="20" t="s">
        <v>222</v>
      </c>
      <c r="AT673" s="20" t="s">
        <v>167</v>
      </c>
      <c r="AU673" s="20" t="s">
        <v>80</v>
      </c>
      <c r="AY673" s="20" t="s">
        <v>165</v>
      </c>
      <c r="BE673" s="106">
        <f>IF(U673="základná",N673,0)</f>
        <v>0</v>
      </c>
      <c r="BF673" s="106">
        <f>IF(U673="znížená",N673,0)</f>
        <v>0</v>
      </c>
      <c r="BG673" s="106">
        <f>IF(U673="zákl. prenesená",N673,0)</f>
        <v>0</v>
      </c>
      <c r="BH673" s="106">
        <f>IF(U673="zníž. prenesená",N673,0)</f>
        <v>0</v>
      </c>
      <c r="BI673" s="106">
        <f>IF(U673="nulová",N673,0)</f>
        <v>0</v>
      </c>
      <c r="BJ673" s="20" t="s">
        <v>80</v>
      </c>
      <c r="BK673" s="106">
        <f>ROUND(L673*K673,2)</f>
        <v>0</v>
      </c>
      <c r="BL673" s="20" t="s">
        <v>222</v>
      </c>
      <c r="BM673" s="20" t="s">
        <v>2031</v>
      </c>
    </row>
    <row r="674" spans="2:65" s="1" customFormat="1" ht="16.5" customHeight="1">
      <c r="B674" s="132"/>
      <c r="C674" s="184" t="s">
        <v>2032</v>
      </c>
      <c r="D674" s="184" t="s">
        <v>235</v>
      </c>
      <c r="E674" s="185" t="s">
        <v>2033</v>
      </c>
      <c r="F674" s="271" t="s">
        <v>2034</v>
      </c>
      <c r="G674" s="271"/>
      <c r="H674" s="271"/>
      <c r="I674" s="271"/>
      <c r="J674" s="186" t="s">
        <v>243</v>
      </c>
      <c r="K674" s="187">
        <v>320.62700000000001</v>
      </c>
      <c r="L674" s="272">
        <v>0</v>
      </c>
      <c r="M674" s="272"/>
      <c r="N674" s="273">
        <f>ROUND(L674*K674,2)</f>
        <v>0</v>
      </c>
      <c r="O674" s="264"/>
      <c r="P674" s="264"/>
      <c r="Q674" s="264"/>
      <c r="R674" s="135"/>
      <c r="T674" s="165" t="s">
        <v>5</v>
      </c>
      <c r="U674" s="44" t="s">
        <v>40</v>
      </c>
      <c r="V674" s="36"/>
      <c r="W674" s="166">
        <f>V674*K674</f>
        <v>0</v>
      </c>
      <c r="X674" s="166">
        <v>0</v>
      </c>
      <c r="Y674" s="166">
        <f>X674*K674</f>
        <v>0</v>
      </c>
      <c r="Z674" s="166">
        <v>0</v>
      </c>
      <c r="AA674" s="167">
        <f>Z674*K674</f>
        <v>0</v>
      </c>
      <c r="AR674" s="20" t="s">
        <v>263</v>
      </c>
      <c r="AT674" s="20" t="s">
        <v>235</v>
      </c>
      <c r="AU674" s="20" t="s">
        <v>80</v>
      </c>
      <c r="AY674" s="20" t="s">
        <v>165</v>
      </c>
      <c r="BE674" s="106">
        <f>IF(U674="základná",N674,0)</f>
        <v>0</v>
      </c>
      <c r="BF674" s="106">
        <f>IF(U674="znížená",N674,0)</f>
        <v>0</v>
      </c>
      <c r="BG674" s="106">
        <f>IF(U674="zákl. prenesená",N674,0)</f>
        <v>0</v>
      </c>
      <c r="BH674" s="106">
        <f>IF(U674="zníž. prenesená",N674,0)</f>
        <v>0</v>
      </c>
      <c r="BI674" s="106">
        <f>IF(U674="nulová",N674,0)</f>
        <v>0</v>
      </c>
      <c r="BJ674" s="20" t="s">
        <v>80</v>
      </c>
      <c r="BK674" s="106">
        <f>ROUND(L674*K674,2)</f>
        <v>0</v>
      </c>
      <c r="BL674" s="20" t="s">
        <v>222</v>
      </c>
      <c r="BM674" s="20" t="s">
        <v>2035</v>
      </c>
    </row>
    <row r="675" spans="2:65" s="1" customFormat="1" ht="16.5" customHeight="1">
      <c r="B675" s="132"/>
      <c r="C675" s="161" t="s">
        <v>2036</v>
      </c>
      <c r="D675" s="161" t="s">
        <v>167</v>
      </c>
      <c r="E675" s="162" t="s">
        <v>2037</v>
      </c>
      <c r="F675" s="262" t="s">
        <v>2038</v>
      </c>
      <c r="G675" s="262"/>
      <c r="H675" s="262"/>
      <c r="I675" s="262"/>
      <c r="J675" s="163" t="s">
        <v>487</v>
      </c>
      <c r="K675" s="164">
        <v>147.88999999999999</v>
      </c>
      <c r="L675" s="263">
        <v>0</v>
      </c>
      <c r="M675" s="263"/>
      <c r="N675" s="264">
        <f>ROUND(L675*K675,2)</f>
        <v>0</v>
      </c>
      <c r="O675" s="264"/>
      <c r="P675" s="264"/>
      <c r="Q675" s="264"/>
      <c r="R675" s="135"/>
      <c r="T675" s="165" t="s">
        <v>5</v>
      </c>
      <c r="U675" s="44" t="s">
        <v>40</v>
      </c>
      <c r="V675" s="36"/>
      <c r="W675" s="166">
        <f>V675*K675</f>
        <v>0</v>
      </c>
      <c r="X675" s="166">
        <v>0</v>
      </c>
      <c r="Y675" s="166">
        <f>X675*K675</f>
        <v>0</v>
      </c>
      <c r="Z675" s="166">
        <v>0</v>
      </c>
      <c r="AA675" s="167">
        <f>Z675*K675</f>
        <v>0</v>
      </c>
      <c r="AR675" s="20" t="s">
        <v>222</v>
      </c>
      <c r="AT675" s="20" t="s">
        <v>167</v>
      </c>
      <c r="AU675" s="20" t="s">
        <v>80</v>
      </c>
      <c r="AY675" s="20" t="s">
        <v>165</v>
      </c>
      <c r="BE675" s="106">
        <f>IF(U675="základná",N675,0)</f>
        <v>0</v>
      </c>
      <c r="BF675" s="106">
        <f>IF(U675="znížená",N675,0)</f>
        <v>0</v>
      </c>
      <c r="BG675" s="106">
        <f>IF(U675="zákl. prenesená",N675,0)</f>
        <v>0</v>
      </c>
      <c r="BH675" s="106">
        <f>IF(U675="zníž. prenesená",N675,0)</f>
        <v>0</v>
      </c>
      <c r="BI675" s="106">
        <f>IF(U675="nulová",N675,0)</f>
        <v>0</v>
      </c>
      <c r="BJ675" s="20" t="s">
        <v>80</v>
      </c>
      <c r="BK675" s="106">
        <f>ROUND(L675*K675,2)</f>
        <v>0</v>
      </c>
      <c r="BL675" s="20" t="s">
        <v>222</v>
      </c>
      <c r="BM675" s="20" t="s">
        <v>2039</v>
      </c>
    </row>
    <row r="676" spans="2:65" s="1" customFormat="1" ht="38.25" customHeight="1">
      <c r="B676" s="132"/>
      <c r="C676" s="161" t="s">
        <v>2040</v>
      </c>
      <c r="D676" s="161" t="s">
        <v>167</v>
      </c>
      <c r="E676" s="162" t="s">
        <v>2041</v>
      </c>
      <c r="F676" s="262" t="s">
        <v>2042</v>
      </c>
      <c r="G676" s="262"/>
      <c r="H676" s="262"/>
      <c r="I676" s="262"/>
      <c r="J676" s="163" t="s">
        <v>243</v>
      </c>
      <c r="K676" s="164">
        <v>242.2</v>
      </c>
      <c r="L676" s="263">
        <v>0</v>
      </c>
      <c r="M676" s="263"/>
      <c r="N676" s="264">
        <f>ROUND(L676*K676,2)</f>
        <v>0</v>
      </c>
      <c r="O676" s="264"/>
      <c r="P676" s="264"/>
      <c r="Q676" s="264"/>
      <c r="R676" s="135"/>
      <c r="T676" s="165" t="s">
        <v>5</v>
      </c>
      <c r="U676" s="44" t="s">
        <v>40</v>
      </c>
      <c r="V676" s="36"/>
      <c r="W676" s="166">
        <f>V676*K676</f>
        <v>0</v>
      </c>
      <c r="X676" s="166">
        <v>0</v>
      </c>
      <c r="Y676" s="166">
        <f>X676*K676</f>
        <v>0</v>
      </c>
      <c r="Z676" s="166">
        <v>0</v>
      </c>
      <c r="AA676" s="167">
        <f>Z676*K676</f>
        <v>0</v>
      </c>
      <c r="AR676" s="20" t="s">
        <v>222</v>
      </c>
      <c r="AT676" s="20" t="s">
        <v>167</v>
      </c>
      <c r="AU676" s="20" t="s">
        <v>80</v>
      </c>
      <c r="AY676" s="20" t="s">
        <v>165</v>
      </c>
      <c r="BE676" s="106">
        <f>IF(U676="základná",N676,0)</f>
        <v>0</v>
      </c>
      <c r="BF676" s="106">
        <f>IF(U676="znížená",N676,0)</f>
        <v>0</v>
      </c>
      <c r="BG676" s="106">
        <f>IF(U676="zákl. prenesená",N676,0)</f>
        <v>0</v>
      </c>
      <c r="BH676" s="106">
        <f>IF(U676="zníž. prenesená",N676,0)</f>
        <v>0</v>
      </c>
      <c r="BI676" s="106">
        <f>IF(U676="nulová",N676,0)</f>
        <v>0</v>
      </c>
      <c r="BJ676" s="20" t="s">
        <v>80</v>
      </c>
      <c r="BK676" s="106">
        <f>ROUND(L676*K676,2)</f>
        <v>0</v>
      </c>
      <c r="BL676" s="20" t="s">
        <v>222</v>
      </c>
      <c r="BM676" s="20" t="s">
        <v>2043</v>
      </c>
    </row>
    <row r="677" spans="2:65" s="1" customFormat="1" ht="25.5" customHeight="1">
      <c r="B677" s="132"/>
      <c r="C677" s="161" t="s">
        <v>2044</v>
      </c>
      <c r="D677" s="161" t="s">
        <v>167</v>
      </c>
      <c r="E677" s="162" t="s">
        <v>2045</v>
      </c>
      <c r="F677" s="262" t="s">
        <v>2046</v>
      </c>
      <c r="G677" s="262"/>
      <c r="H677" s="262"/>
      <c r="I677" s="262"/>
      <c r="J677" s="163" t="s">
        <v>221</v>
      </c>
      <c r="K677" s="164">
        <v>1.0820000000000001</v>
      </c>
      <c r="L677" s="263">
        <v>0</v>
      </c>
      <c r="M677" s="263"/>
      <c r="N677" s="264">
        <f>ROUND(L677*K677,2)</f>
        <v>0</v>
      </c>
      <c r="O677" s="264"/>
      <c r="P677" s="264"/>
      <c r="Q677" s="264"/>
      <c r="R677" s="135"/>
      <c r="T677" s="165" t="s">
        <v>5</v>
      </c>
      <c r="U677" s="44" t="s">
        <v>40</v>
      </c>
      <c r="V677" s="36"/>
      <c r="W677" s="166">
        <f>V677*K677</f>
        <v>0</v>
      </c>
      <c r="X677" s="166">
        <v>0</v>
      </c>
      <c r="Y677" s="166">
        <f>X677*K677</f>
        <v>0</v>
      </c>
      <c r="Z677" s="166">
        <v>0</v>
      </c>
      <c r="AA677" s="167">
        <f>Z677*K677</f>
        <v>0</v>
      </c>
      <c r="AR677" s="20" t="s">
        <v>222</v>
      </c>
      <c r="AT677" s="20" t="s">
        <v>167</v>
      </c>
      <c r="AU677" s="20" t="s">
        <v>80</v>
      </c>
      <c r="AY677" s="20" t="s">
        <v>165</v>
      </c>
      <c r="BE677" s="106">
        <f>IF(U677="základná",N677,0)</f>
        <v>0</v>
      </c>
      <c r="BF677" s="106">
        <f>IF(U677="znížená",N677,0)</f>
        <v>0</v>
      </c>
      <c r="BG677" s="106">
        <f>IF(U677="zákl. prenesená",N677,0)</f>
        <v>0</v>
      </c>
      <c r="BH677" s="106">
        <f>IF(U677="zníž. prenesená",N677,0)</f>
        <v>0</v>
      </c>
      <c r="BI677" s="106">
        <f>IF(U677="nulová",N677,0)</f>
        <v>0</v>
      </c>
      <c r="BJ677" s="20" t="s">
        <v>80</v>
      </c>
      <c r="BK677" s="106">
        <f>ROUND(L677*K677,2)</f>
        <v>0</v>
      </c>
      <c r="BL677" s="20" t="s">
        <v>222</v>
      </c>
      <c r="BM677" s="20" t="s">
        <v>2047</v>
      </c>
    </row>
    <row r="678" spans="2:65" s="9" customFormat="1" ht="29.85" customHeight="1">
      <c r="B678" s="150"/>
      <c r="C678" s="151"/>
      <c r="D678" s="160" t="s">
        <v>138</v>
      </c>
      <c r="E678" s="160"/>
      <c r="F678" s="160"/>
      <c r="G678" s="160"/>
      <c r="H678" s="160"/>
      <c r="I678" s="160"/>
      <c r="J678" s="160"/>
      <c r="K678" s="160"/>
      <c r="L678" s="160"/>
      <c r="M678" s="160"/>
      <c r="N678" s="276">
        <f>BK678</f>
        <v>0</v>
      </c>
      <c r="O678" s="277"/>
      <c r="P678" s="277"/>
      <c r="Q678" s="277"/>
      <c r="R678" s="153"/>
      <c r="T678" s="154"/>
      <c r="U678" s="151"/>
      <c r="V678" s="151"/>
      <c r="W678" s="155">
        <f>SUM(W679:W681)</f>
        <v>0</v>
      </c>
      <c r="X678" s="151"/>
      <c r="Y678" s="155">
        <f>SUM(Y679:Y681)</f>
        <v>0</v>
      </c>
      <c r="Z678" s="151"/>
      <c r="AA678" s="156">
        <f>SUM(AA679:AA681)</f>
        <v>0</v>
      </c>
      <c r="AR678" s="157" t="s">
        <v>80</v>
      </c>
      <c r="AT678" s="158" t="s">
        <v>72</v>
      </c>
      <c r="AU678" s="158" t="s">
        <v>78</v>
      </c>
      <c r="AY678" s="157" t="s">
        <v>165</v>
      </c>
      <c r="BK678" s="159">
        <f>SUM(BK679:BK681)</f>
        <v>0</v>
      </c>
    </row>
    <row r="679" spans="2:65" s="1" customFormat="1" ht="25.5" customHeight="1">
      <c r="B679" s="132"/>
      <c r="C679" s="161" t="s">
        <v>2048</v>
      </c>
      <c r="D679" s="161" t="s">
        <v>167</v>
      </c>
      <c r="E679" s="162" t="s">
        <v>2049</v>
      </c>
      <c r="F679" s="262" t="s">
        <v>2050</v>
      </c>
      <c r="G679" s="262"/>
      <c r="H679" s="262"/>
      <c r="I679" s="262"/>
      <c r="J679" s="163" t="s">
        <v>243</v>
      </c>
      <c r="K679" s="164">
        <v>103.8</v>
      </c>
      <c r="L679" s="263">
        <v>0</v>
      </c>
      <c r="M679" s="263"/>
      <c r="N679" s="264">
        <f>ROUND(L679*K679,2)</f>
        <v>0</v>
      </c>
      <c r="O679" s="264"/>
      <c r="P679" s="264"/>
      <c r="Q679" s="264"/>
      <c r="R679" s="135"/>
      <c r="T679" s="165" t="s">
        <v>5</v>
      </c>
      <c r="U679" s="44" t="s">
        <v>40</v>
      </c>
      <c r="V679" s="36"/>
      <c r="W679" s="166">
        <f>V679*K679</f>
        <v>0</v>
      </c>
      <c r="X679" s="166">
        <v>0</v>
      </c>
      <c r="Y679" s="166">
        <f>X679*K679</f>
        <v>0</v>
      </c>
      <c r="Z679" s="166">
        <v>0</v>
      </c>
      <c r="AA679" s="167">
        <f>Z679*K679</f>
        <v>0</v>
      </c>
      <c r="AR679" s="20" t="s">
        <v>222</v>
      </c>
      <c r="AT679" s="20" t="s">
        <v>167</v>
      </c>
      <c r="AU679" s="20" t="s">
        <v>80</v>
      </c>
      <c r="AY679" s="20" t="s">
        <v>165</v>
      </c>
      <c r="BE679" s="106">
        <f>IF(U679="základná",N679,0)</f>
        <v>0</v>
      </c>
      <c r="BF679" s="106">
        <f>IF(U679="znížená",N679,0)</f>
        <v>0</v>
      </c>
      <c r="BG679" s="106">
        <f>IF(U679="zákl. prenesená",N679,0)</f>
        <v>0</v>
      </c>
      <c r="BH679" s="106">
        <f>IF(U679="zníž. prenesená",N679,0)</f>
        <v>0</v>
      </c>
      <c r="BI679" s="106">
        <f>IF(U679="nulová",N679,0)</f>
        <v>0</v>
      </c>
      <c r="BJ679" s="20" t="s">
        <v>80</v>
      </c>
      <c r="BK679" s="106">
        <f>ROUND(L679*K679,2)</f>
        <v>0</v>
      </c>
      <c r="BL679" s="20" t="s">
        <v>222</v>
      </c>
      <c r="BM679" s="20" t="s">
        <v>2051</v>
      </c>
    </row>
    <row r="680" spans="2:65" s="1" customFormat="1" ht="16.5" customHeight="1">
      <c r="B680" s="132"/>
      <c r="C680" s="184" t="s">
        <v>2052</v>
      </c>
      <c r="D680" s="184" t="s">
        <v>235</v>
      </c>
      <c r="E680" s="185" t="s">
        <v>2053</v>
      </c>
      <c r="F680" s="271" t="s">
        <v>2054</v>
      </c>
      <c r="G680" s="271"/>
      <c r="H680" s="271"/>
      <c r="I680" s="271"/>
      <c r="J680" s="186" t="s">
        <v>243</v>
      </c>
      <c r="K680" s="187">
        <v>124.56</v>
      </c>
      <c r="L680" s="272">
        <v>0</v>
      </c>
      <c r="M680" s="272"/>
      <c r="N680" s="273">
        <f>ROUND(L680*K680,2)</f>
        <v>0</v>
      </c>
      <c r="O680" s="264"/>
      <c r="P680" s="264"/>
      <c r="Q680" s="264"/>
      <c r="R680" s="135"/>
      <c r="T680" s="165" t="s">
        <v>5</v>
      </c>
      <c r="U680" s="44" t="s">
        <v>40</v>
      </c>
      <c r="V680" s="36"/>
      <c r="W680" s="166">
        <f>V680*K680</f>
        <v>0</v>
      </c>
      <c r="X680" s="166">
        <v>0</v>
      </c>
      <c r="Y680" s="166">
        <f>X680*K680</f>
        <v>0</v>
      </c>
      <c r="Z680" s="166">
        <v>0</v>
      </c>
      <c r="AA680" s="167">
        <f>Z680*K680</f>
        <v>0</v>
      </c>
      <c r="AR680" s="20" t="s">
        <v>263</v>
      </c>
      <c r="AT680" s="20" t="s">
        <v>235</v>
      </c>
      <c r="AU680" s="20" t="s">
        <v>80</v>
      </c>
      <c r="AY680" s="20" t="s">
        <v>165</v>
      </c>
      <c r="BE680" s="106">
        <f>IF(U680="základná",N680,0)</f>
        <v>0</v>
      </c>
      <c r="BF680" s="106">
        <f>IF(U680="znížená",N680,0)</f>
        <v>0</v>
      </c>
      <c r="BG680" s="106">
        <f>IF(U680="zákl. prenesená",N680,0)</f>
        <v>0</v>
      </c>
      <c r="BH680" s="106">
        <f>IF(U680="zníž. prenesená",N680,0)</f>
        <v>0</v>
      </c>
      <c r="BI680" s="106">
        <f>IF(U680="nulová",N680,0)</f>
        <v>0</v>
      </c>
      <c r="BJ680" s="20" t="s">
        <v>80</v>
      </c>
      <c r="BK680" s="106">
        <f>ROUND(L680*K680,2)</f>
        <v>0</v>
      </c>
      <c r="BL680" s="20" t="s">
        <v>222</v>
      </c>
      <c r="BM680" s="20" t="s">
        <v>2012</v>
      </c>
    </row>
    <row r="681" spans="2:65" s="1" customFormat="1" ht="25.5" customHeight="1">
      <c r="B681" s="132"/>
      <c r="C681" s="161" t="s">
        <v>2055</v>
      </c>
      <c r="D681" s="161" t="s">
        <v>167</v>
      </c>
      <c r="E681" s="162" t="s">
        <v>2056</v>
      </c>
      <c r="F681" s="262" t="s">
        <v>2057</v>
      </c>
      <c r="G681" s="262"/>
      <c r="H681" s="262"/>
      <c r="I681" s="262"/>
      <c r="J681" s="163" t="s">
        <v>221</v>
      </c>
      <c r="K681" s="164">
        <v>1.583</v>
      </c>
      <c r="L681" s="263">
        <v>0</v>
      </c>
      <c r="M681" s="263"/>
      <c r="N681" s="264">
        <f>ROUND(L681*K681,2)</f>
        <v>0</v>
      </c>
      <c r="O681" s="264"/>
      <c r="P681" s="264"/>
      <c r="Q681" s="264"/>
      <c r="R681" s="135"/>
      <c r="T681" s="165" t="s">
        <v>5</v>
      </c>
      <c r="U681" s="44" t="s">
        <v>40</v>
      </c>
      <c r="V681" s="36"/>
      <c r="W681" s="166">
        <f>V681*K681</f>
        <v>0</v>
      </c>
      <c r="X681" s="166">
        <v>0</v>
      </c>
      <c r="Y681" s="166">
        <f>X681*K681</f>
        <v>0</v>
      </c>
      <c r="Z681" s="166">
        <v>0</v>
      </c>
      <c r="AA681" s="167">
        <f>Z681*K681</f>
        <v>0</v>
      </c>
      <c r="AR681" s="20" t="s">
        <v>222</v>
      </c>
      <c r="AT681" s="20" t="s">
        <v>167</v>
      </c>
      <c r="AU681" s="20" t="s">
        <v>80</v>
      </c>
      <c r="AY681" s="20" t="s">
        <v>165</v>
      </c>
      <c r="BE681" s="106">
        <f>IF(U681="základná",N681,0)</f>
        <v>0</v>
      </c>
      <c r="BF681" s="106">
        <f>IF(U681="znížená",N681,0)</f>
        <v>0</v>
      </c>
      <c r="BG681" s="106">
        <f>IF(U681="zákl. prenesená",N681,0)</f>
        <v>0</v>
      </c>
      <c r="BH681" s="106">
        <f>IF(U681="zníž. prenesená",N681,0)</f>
        <v>0</v>
      </c>
      <c r="BI681" s="106">
        <f>IF(U681="nulová",N681,0)</f>
        <v>0</v>
      </c>
      <c r="BJ681" s="20" t="s">
        <v>80</v>
      </c>
      <c r="BK681" s="106">
        <f>ROUND(L681*K681,2)</f>
        <v>0</v>
      </c>
      <c r="BL681" s="20" t="s">
        <v>222</v>
      </c>
      <c r="BM681" s="20" t="s">
        <v>2020</v>
      </c>
    </row>
    <row r="682" spans="2:65" s="9" customFormat="1" ht="37.35" customHeight="1">
      <c r="B682" s="150"/>
      <c r="C682" s="151"/>
      <c r="D682" s="152" t="s">
        <v>139</v>
      </c>
      <c r="E682" s="152"/>
      <c r="F682" s="152"/>
      <c r="G682" s="152"/>
      <c r="H682" s="152"/>
      <c r="I682" s="152"/>
      <c r="J682" s="152"/>
      <c r="K682" s="152"/>
      <c r="L682" s="152"/>
      <c r="M682" s="152"/>
      <c r="N682" s="278">
        <f>BK682</f>
        <v>0</v>
      </c>
      <c r="O682" s="279"/>
      <c r="P682" s="279"/>
      <c r="Q682" s="279"/>
      <c r="R682" s="153"/>
      <c r="T682" s="154"/>
      <c r="U682" s="151"/>
      <c r="V682" s="151"/>
      <c r="W682" s="155">
        <f>W683</f>
        <v>0</v>
      </c>
      <c r="X682" s="151"/>
      <c r="Y682" s="155">
        <f>Y683</f>
        <v>0</v>
      </c>
      <c r="Z682" s="151"/>
      <c r="AA682" s="156">
        <f>AA683</f>
        <v>0</v>
      </c>
      <c r="AR682" s="157" t="s">
        <v>2058</v>
      </c>
      <c r="AT682" s="158" t="s">
        <v>72</v>
      </c>
      <c r="AU682" s="158" t="s">
        <v>10</v>
      </c>
      <c r="AY682" s="157" t="s">
        <v>165</v>
      </c>
      <c r="BK682" s="159">
        <f>BK683</f>
        <v>0</v>
      </c>
    </row>
    <row r="683" spans="2:65" s="9" customFormat="1" ht="19.899999999999999" customHeight="1">
      <c r="B683" s="150"/>
      <c r="C683" s="151"/>
      <c r="D683" s="160" t="s">
        <v>140</v>
      </c>
      <c r="E683" s="160"/>
      <c r="F683" s="160"/>
      <c r="G683" s="160"/>
      <c r="H683" s="160"/>
      <c r="I683" s="160"/>
      <c r="J683" s="160"/>
      <c r="K683" s="160"/>
      <c r="L683" s="160"/>
      <c r="M683" s="160"/>
      <c r="N683" s="280">
        <f>BK683</f>
        <v>0</v>
      </c>
      <c r="O683" s="281"/>
      <c r="P683" s="281"/>
      <c r="Q683" s="281"/>
      <c r="R683" s="153"/>
      <c r="T683" s="154"/>
      <c r="U683" s="151"/>
      <c r="V683" s="151"/>
      <c r="W683" s="155">
        <f>SUM(W684:W695)</f>
        <v>0</v>
      </c>
      <c r="X683" s="151"/>
      <c r="Y683" s="155">
        <f>SUM(Y684:Y695)</f>
        <v>0</v>
      </c>
      <c r="Z683" s="151"/>
      <c r="AA683" s="156">
        <f>SUM(AA684:AA695)</f>
        <v>0</v>
      </c>
      <c r="AR683" s="157" t="s">
        <v>2058</v>
      </c>
      <c r="AT683" s="158" t="s">
        <v>72</v>
      </c>
      <c r="AU683" s="158" t="s">
        <v>78</v>
      </c>
      <c r="AY683" s="157" t="s">
        <v>165</v>
      </c>
      <c r="BK683" s="159">
        <f>SUM(BK684:BK695)</f>
        <v>0</v>
      </c>
    </row>
    <row r="684" spans="2:65" s="1" customFormat="1" ht="25.5" customHeight="1">
      <c r="B684" s="132"/>
      <c r="C684" s="161" t="s">
        <v>2059</v>
      </c>
      <c r="D684" s="161" t="s">
        <v>167</v>
      </c>
      <c r="E684" s="162" t="s">
        <v>2060</v>
      </c>
      <c r="F684" s="262" t="s">
        <v>2061</v>
      </c>
      <c r="G684" s="262"/>
      <c r="H684" s="262"/>
      <c r="I684" s="262"/>
      <c r="J684" s="163" t="s">
        <v>487</v>
      </c>
      <c r="K684" s="164">
        <v>9</v>
      </c>
      <c r="L684" s="263">
        <v>0</v>
      </c>
      <c r="M684" s="263"/>
      <c r="N684" s="264">
        <f t="shared" ref="N684:N695" si="235">ROUND(L684*K684,2)</f>
        <v>0</v>
      </c>
      <c r="O684" s="264"/>
      <c r="P684" s="264"/>
      <c r="Q684" s="264"/>
      <c r="R684" s="135"/>
      <c r="T684" s="165" t="s">
        <v>5</v>
      </c>
      <c r="U684" s="44" t="s">
        <v>40</v>
      </c>
      <c r="V684" s="36"/>
      <c r="W684" s="166">
        <f t="shared" ref="W684:W695" si="236">V684*K684</f>
        <v>0</v>
      </c>
      <c r="X684" s="166">
        <v>0</v>
      </c>
      <c r="Y684" s="166">
        <f t="shared" ref="Y684:Y695" si="237">X684*K684</f>
        <v>0</v>
      </c>
      <c r="Z684" s="166">
        <v>0</v>
      </c>
      <c r="AA684" s="167">
        <f t="shared" ref="AA684:AA695" si="238">Z684*K684</f>
        <v>0</v>
      </c>
      <c r="AR684" s="20" t="s">
        <v>325</v>
      </c>
      <c r="AT684" s="20" t="s">
        <v>167</v>
      </c>
      <c r="AU684" s="20" t="s">
        <v>80</v>
      </c>
      <c r="AY684" s="20" t="s">
        <v>165</v>
      </c>
      <c r="BE684" s="106">
        <f t="shared" ref="BE684:BE695" si="239">IF(U684="základná",N684,0)</f>
        <v>0</v>
      </c>
      <c r="BF684" s="106">
        <f t="shared" ref="BF684:BF695" si="240">IF(U684="znížená",N684,0)</f>
        <v>0</v>
      </c>
      <c r="BG684" s="106">
        <f t="shared" ref="BG684:BG695" si="241">IF(U684="zákl. prenesená",N684,0)</f>
        <v>0</v>
      </c>
      <c r="BH684" s="106">
        <f t="shared" ref="BH684:BH695" si="242">IF(U684="zníž. prenesená",N684,0)</f>
        <v>0</v>
      </c>
      <c r="BI684" s="106">
        <f t="shared" ref="BI684:BI695" si="243">IF(U684="nulová",N684,0)</f>
        <v>0</v>
      </c>
      <c r="BJ684" s="20" t="s">
        <v>80</v>
      </c>
      <c r="BK684" s="106">
        <f t="shared" ref="BK684:BK695" si="244">ROUND(L684*K684,2)</f>
        <v>0</v>
      </c>
      <c r="BL684" s="20" t="s">
        <v>325</v>
      </c>
      <c r="BM684" s="20" t="s">
        <v>2062</v>
      </c>
    </row>
    <row r="685" spans="2:65" s="1" customFormat="1" ht="16.5" customHeight="1">
      <c r="B685" s="132"/>
      <c r="C685" s="184" t="s">
        <v>2063</v>
      </c>
      <c r="D685" s="184" t="s">
        <v>235</v>
      </c>
      <c r="E685" s="185" t="s">
        <v>2064</v>
      </c>
      <c r="F685" s="271" t="s">
        <v>2065</v>
      </c>
      <c r="G685" s="271"/>
      <c r="H685" s="271"/>
      <c r="I685" s="271"/>
      <c r="J685" s="186" t="s">
        <v>487</v>
      </c>
      <c r="K685" s="187">
        <v>9</v>
      </c>
      <c r="L685" s="272">
        <v>0</v>
      </c>
      <c r="M685" s="272"/>
      <c r="N685" s="273">
        <f t="shared" si="235"/>
        <v>0</v>
      </c>
      <c r="O685" s="264"/>
      <c r="P685" s="264"/>
      <c r="Q685" s="264"/>
      <c r="R685" s="135"/>
      <c r="T685" s="165" t="s">
        <v>5</v>
      </c>
      <c r="U685" s="44" t="s">
        <v>40</v>
      </c>
      <c r="V685" s="36"/>
      <c r="W685" s="166">
        <f t="shared" si="236"/>
        <v>0</v>
      </c>
      <c r="X685" s="166">
        <v>0</v>
      </c>
      <c r="Y685" s="166">
        <f t="shared" si="237"/>
        <v>0</v>
      </c>
      <c r="Z685" s="166">
        <v>0</v>
      </c>
      <c r="AA685" s="167">
        <f t="shared" si="238"/>
        <v>0</v>
      </c>
      <c r="AR685" s="20" t="s">
        <v>1966</v>
      </c>
      <c r="AT685" s="20" t="s">
        <v>235</v>
      </c>
      <c r="AU685" s="20" t="s">
        <v>80</v>
      </c>
      <c r="AY685" s="20" t="s">
        <v>165</v>
      </c>
      <c r="BE685" s="106">
        <f t="shared" si="239"/>
        <v>0</v>
      </c>
      <c r="BF685" s="106">
        <f t="shared" si="240"/>
        <v>0</v>
      </c>
      <c r="BG685" s="106">
        <f t="shared" si="241"/>
        <v>0</v>
      </c>
      <c r="BH685" s="106">
        <f t="shared" si="242"/>
        <v>0</v>
      </c>
      <c r="BI685" s="106">
        <f t="shared" si="243"/>
        <v>0</v>
      </c>
      <c r="BJ685" s="20" t="s">
        <v>80</v>
      </c>
      <c r="BK685" s="106">
        <f t="shared" si="244"/>
        <v>0</v>
      </c>
      <c r="BL685" s="20" t="s">
        <v>325</v>
      </c>
      <c r="BM685" s="20" t="s">
        <v>2066</v>
      </c>
    </row>
    <row r="686" spans="2:65" s="1" customFormat="1" ht="16.5" customHeight="1">
      <c r="B686" s="132"/>
      <c r="C686" s="161" t="s">
        <v>2067</v>
      </c>
      <c r="D686" s="161" t="s">
        <v>167</v>
      </c>
      <c r="E686" s="162" t="s">
        <v>2068</v>
      </c>
      <c r="F686" s="262" t="s">
        <v>2069</v>
      </c>
      <c r="G686" s="262"/>
      <c r="H686" s="262"/>
      <c r="I686" s="262"/>
      <c r="J686" s="163" t="s">
        <v>487</v>
      </c>
      <c r="K686" s="164">
        <v>7</v>
      </c>
      <c r="L686" s="263">
        <v>0</v>
      </c>
      <c r="M686" s="263"/>
      <c r="N686" s="264">
        <f t="shared" si="235"/>
        <v>0</v>
      </c>
      <c r="O686" s="264"/>
      <c r="P686" s="264"/>
      <c r="Q686" s="264"/>
      <c r="R686" s="135"/>
      <c r="T686" s="165" t="s">
        <v>5</v>
      </c>
      <c r="U686" s="44" t="s">
        <v>40</v>
      </c>
      <c r="V686" s="36"/>
      <c r="W686" s="166">
        <f t="shared" si="236"/>
        <v>0</v>
      </c>
      <c r="X686" s="166">
        <v>0</v>
      </c>
      <c r="Y686" s="166">
        <f t="shared" si="237"/>
        <v>0</v>
      </c>
      <c r="Z686" s="166">
        <v>0</v>
      </c>
      <c r="AA686" s="167">
        <f t="shared" si="238"/>
        <v>0</v>
      </c>
      <c r="AR686" s="20" t="s">
        <v>325</v>
      </c>
      <c r="AT686" s="20" t="s">
        <v>167</v>
      </c>
      <c r="AU686" s="20" t="s">
        <v>80</v>
      </c>
      <c r="AY686" s="20" t="s">
        <v>165</v>
      </c>
      <c r="BE686" s="106">
        <f t="shared" si="239"/>
        <v>0</v>
      </c>
      <c r="BF686" s="106">
        <f t="shared" si="240"/>
        <v>0</v>
      </c>
      <c r="BG686" s="106">
        <f t="shared" si="241"/>
        <v>0</v>
      </c>
      <c r="BH686" s="106">
        <f t="shared" si="242"/>
        <v>0</v>
      </c>
      <c r="BI686" s="106">
        <f t="shared" si="243"/>
        <v>0</v>
      </c>
      <c r="BJ686" s="20" t="s">
        <v>80</v>
      </c>
      <c r="BK686" s="106">
        <f t="shared" si="244"/>
        <v>0</v>
      </c>
      <c r="BL686" s="20" t="s">
        <v>325</v>
      </c>
      <c r="BM686" s="20" t="s">
        <v>2070</v>
      </c>
    </row>
    <row r="687" spans="2:65" s="1" customFormat="1" ht="16.5" customHeight="1">
      <c r="B687" s="132"/>
      <c r="C687" s="184" t="s">
        <v>2071</v>
      </c>
      <c r="D687" s="184" t="s">
        <v>235</v>
      </c>
      <c r="E687" s="185" t="s">
        <v>2072</v>
      </c>
      <c r="F687" s="271" t="s">
        <v>2073</v>
      </c>
      <c r="G687" s="271"/>
      <c r="H687" s="271"/>
      <c r="I687" s="271"/>
      <c r="J687" s="186" t="s">
        <v>487</v>
      </c>
      <c r="K687" s="187">
        <v>7</v>
      </c>
      <c r="L687" s="272">
        <v>0</v>
      </c>
      <c r="M687" s="272"/>
      <c r="N687" s="273">
        <f t="shared" si="235"/>
        <v>0</v>
      </c>
      <c r="O687" s="264"/>
      <c r="P687" s="264"/>
      <c r="Q687" s="264"/>
      <c r="R687" s="135"/>
      <c r="T687" s="165" t="s">
        <v>5</v>
      </c>
      <c r="U687" s="44" t="s">
        <v>40</v>
      </c>
      <c r="V687" s="36"/>
      <c r="W687" s="166">
        <f t="shared" si="236"/>
        <v>0</v>
      </c>
      <c r="X687" s="166">
        <v>0</v>
      </c>
      <c r="Y687" s="166">
        <f t="shared" si="237"/>
        <v>0</v>
      </c>
      <c r="Z687" s="166">
        <v>0</v>
      </c>
      <c r="AA687" s="167">
        <f t="shared" si="238"/>
        <v>0</v>
      </c>
      <c r="AR687" s="20" t="s">
        <v>1966</v>
      </c>
      <c r="AT687" s="20" t="s">
        <v>235</v>
      </c>
      <c r="AU687" s="20" t="s">
        <v>80</v>
      </c>
      <c r="AY687" s="20" t="s">
        <v>165</v>
      </c>
      <c r="BE687" s="106">
        <f t="shared" si="239"/>
        <v>0</v>
      </c>
      <c r="BF687" s="106">
        <f t="shared" si="240"/>
        <v>0</v>
      </c>
      <c r="BG687" s="106">
        <f t="shared" si="241"/>
        <v>0</v>
      </c>
      <c r="BH687" s="106">
        <f t="shared" si="242"/>
        <v>0</v>
      </c>
      <c r="BI687" s="106">
        <f t="shared" si="243"/>
        <v>0</v>
      </c>
      <c r="BJ687" s="20" t="s">
        <v>80</v>
      </c>
      <c r="BK687" s="106">
        <f t="shared" si="244"/>
        <v>0</v>
      </c>
      <c r="BL687" s="20" t="s">
        <v>325</v>
      </c>
      <c r="BM687" s="20" t="s">
        <v>2074</v>
      </c>
    </row>
    <row r="688" spans="2:65" s="1" customFormat="1" ht="25.5" customHeight="1">
      <c r="B688" s="132"/>
      <c r="C688" s="161" t="s">
        <v>2075</v>
      </c>
      <c r="D688" s="161" t="s">
        <v>167</v>
      </c>
      <c r="E688" s="162" t="s">
        <v>2076</v>
      </c>
      <c r="F688" s="262" t="s">
        <v>783</v>
      </c>
      <c r="G688" s="262"/>
      <c r="H688" s="262"/>
      <c r="I688" s="262"/>
      <c r="J688" s="163" t="s">
        <v>487</v>
      </c>
      <c r="K688" s="164">
        <v>9</v>
      </c>
      <c r="L688" s="263">
        <v>0</v>
      </c>
      <c r="M688" s="263"/>
      <c r="N688" s="264">
        <f t="shared" si="235"/>
        <v>0</v>
      </c>
      <c r="O688" s="264"/>
      <c r="P688" s="264"/>
      <c r="Q688" s="264"/>
      <c r="R688" s="135"/>
      <c r="T688" s="165" t="s">
        <v>5</v>
      </c>
      <c r="U688" s="44" t="s">
        <v>40</v>
      </c>
      <c r="V688" s="36"/>
      <c r="W688" s="166">
        <f t="shared" si="236"/>
        <v>0</v>
      </c>
      <c r="X688" s="166">
        <v>0</v>
      </c>
      <c r="Y688" s="166">
        <f t="shared" si="237"/>
        <v>0</v>
      </c>
      <c r="Z688" s="166">
        <v>0</v>
      </c>
      <c r="AA688" s="167">
        <f t="shared" si="238"/>
        <v>0</v>
      </c>
      <c r="AR688" s="20" t="s">
        <v>325</v>
      </c>
      <c r="AT688" s="20" t="s">
        <v>167</v>
      </c>
      <c r="AU688" s="20" t="s">
        <v>80</v>
      </c>
      <c r="AY688" s="20" t="s">
        <v>165</v>
      </c>
      <c r="BE688" s="106">
        <f t="shared" si="239"/>
        <v>0</v>
      </c>
      <c r="BF688" s="106">
        <f t="shared" si="240"/>
        <v>0</v>
      </c>
      <c r="BG688" s="106">
        <f t="shared" si="241"/>
        <v>0</v>
      </c>
      <c r="BH688" s="106">
        <f t="shared" si="242"/>
        <v>0</v>
      </c>
      <c r="BI688" s="106">
        <f t="shared" si="243"/>
        <v>0</v>
      </c>
      <c r="BJ688" s="20" t="s">
        <v>80</v>
      </c>
      <c r="BK688" s="106">
        <f t="shared" si="244"/>
        <v>0</v>
      </c>
      <c r="BL688" s="20" t="s">
        <v>325</v>
      </c>
      <c r="BM688" s="20" t="s">
        <v>2077</v>
      </c>
    </row>
    <row r="689" spans="2:65" s="1" customFormat="1" ht="25.5" customHeight="1">
      <c r="B689" s="132"/>
      <c r="C689" s="161" t="s">
        <v>2078</v>
      </c>
      <c r="D689" s="161" t="s">
        <v>167</v>
      </c>
      <c r="E689" s="162" t="s">
        <v>2079</v>
      </c>
      <c r="F689" s="262" t="s">
        <v>2080</v>
      </c>
      <c r="G689" s="262"/>
      <c r="H689" s="262"/>
      <c r="I689" s="262"/>
      <c r="J689" s="163" t="s">
        <v>304</v>
      </c>
      <c r="K689" s="164">
        <v>1</v>
      </c>
      <c r="L689" s="263">
        <v>0</v>
      </c>
      <c r="M689" s="263"/>
      <c r="N689" s="264">
        <f t="shared" si="235"/>
        <v>0</v>
      </c>
      <c r="O689" s="264"/>
      <c r="P689" s="264"/>
      <c r="Q689" s="264"/>
      <c r="R689" s="135"/>
      <c r="T689" s="165" t="s">
        <v>5</v>
      </c>
      <c r="U689" s="44" t="s">
        <v>40</v>
      </c>
      <c r="V689" s="36"/>
      <c r="W689" s="166">
        <f t="shared" si="236"/>
        <v>0</v>
      </c>
      <c r="X689" s="166">
        <v>0</v>
      </c>
      <c r="Y689" s="166">
        <f t="shared" si="237"/>
        <v>0</v>
      </c>
      <c r="Z689" s="166">
        <v>0</v>
      </c>
      <c r="AA689" s="167">
        <f t="shared" si="238"/>
        <v>0</v>
      </c>
      <c r="AR689" s="20" t="s">
        <v>325</v>
      </c>
      <c r="AT689" s="20" t="s">
        <v>167</v>
      </c>
      <c r="AU689" s="20" t="s">
        <v>80</v>
      </c>
      <c r="AY689" s="20" t="s">
        <v>165</v>
      </c>
      <c r="BE689" s="106">
        <f t="shared" si="239"/>
        <v>0</v>
      </c>
      <c r="BF689" s="106">
        <f t="shared" si="240"/>
        <v>0</v>
      </c>
      <c r="BG689" s="106">
        <f t="shared" si="241"/>
        <v>0</v>
      </c>
      <c r="BH689" s="106">
        <f t="shared" si="242"/>
        <v>0</v>
      </c>
      <c r="BI689" s="106">
        <f t="shared" si="243"/>
        <v>0</v>
      </c>
      <c r="BJ689" s="20" t="s">
        <v>80</v>
      </c>
      <c r="BK689" s="106">
        <f t="shared" si="244"/>
        <v>0</v>
      </c>
      <c r="BL689" s="20" t="s">
        <v>325</v>
      </c>
      <c r="BM689" s="20" t="s">
        <v>2081</v>
      </c>
    </row>
    <row r="690" spans="2:65" s="1" customFormat="1" ht="25.5" customHeight="1">
      <c r="B690" s="132"/>
      <c r="C690" s="161" t="s">
        <v>2082</v>
      </c>
      <c r="D690" s="161" t="s">
        <v>167</v>
      </c>
      <c r="E690" s="162" t="s">
        <v>2083</v>
      </c>
      <c r="F690" s="262" t="s">
        <v>2084</v>
      </c>
      <c r="G690" s="262"/>
      <c r="H690" s="262"/>
      <c r="I690" s="262"/>
      <c r="J690" s="163" t="s">
        <v>304</v>
      </c>
      <c r="K690" s="164">
        <v>1</v>
      </c>
      <c r="L690" s="263">
        <v>0</v>
      </c>
      <c r="M690" s="263"/>
      <c r="N690" s="264">
        <f t="shared" si="235"/>
        <v>0</v>
      </c>
      <c r="O690" s="264"/>
      <c r="P690" s="264"/>
      <c r="Q690" s="264"/>
      <c r="R690" s="135"/>
      <c r="T690" s="165" t="s">
        <v>5</v>
      </c>
      <c r="U690" s="44" t="s">
        <v>40</v>
      </c>
      <c r="V690" s="36"/>
      <c r="W690" s="166">
        <f t="shared" si="236"/>
        <v>0</v>
      </c>
      <c r="X690" s="166">
        <v>0</v>
      </c>
      <c r="Y690" s="166">
        <f t="shared" si="237"/>
        <v>0</v>
      </c>
      <c r="Z690" s="166">
        <v>0</v>
      </c>
      <c r="AA690" s="167">
        <f t="shared" si="238"/>
        <v>0</v>
      </c>
      <c r="AR690" s="20" t="s">
        <v>325</v>
      </c>
      <c r="AT690" s="20" t="s">
        <v>167</v>
      </c>
      <c r="AU690" s="20" t="s">
        <v>80</v>
      </c>
      <c r="AY690" s="20" t="s">
        <v>165</v>
      </c>
      <c r="BE690" s="106">
        <f t="shared" si="239"/>
        <v>0</v>
      </c>
      <c r="BF690" s="106">
        <f t="shared" si="240"/>
        <v>0</v>
      </c>
      <c r="BG690" s="106">
        <f t="shared" si="241"/>
        <v>0</v>
      </c>
      <c r="BH690" s="106">
        <f t="shared" si="242"/>
        <v>0</v>
      </c>
      <c r="BI690" s="106">
        <f t="shared" si="243"/>
        <v>0</v>
      </c>
      <c r="BJ690" s="20" t="s">
        <v>80</v>
      </c>
      <c r="BK690" s="106">
        <f t="shared" si="244"/>
        <v>0</v>
      </c>
      <c r="BL690" s="20" t="s">
        <v>325</v>
      </c>
      <c r="BM690" s="20" t="s">
        <v>2085</v>
      </c>
    </row>
    <row r="691" spans="2:65" s="1" customFormat="1" ht="25.5" customHeight="1">
      <c r="B691" s="132"/>
      <c r="C691" s="161" t="s">
        <v>2086</v>
      </c>
      <c r="D691" s="161" t="s">
        <v>167</v>
      </c>
      <c r="E691" s="162" t="s">
        <v>2087</v>
      </c>
      <c r="F691" s="262" t="s">
        <v>2088</v>
      </c>
      <c r="G691" s="262"/>
      <c r="H691" s="262"/>
      <c r="I691" s="262"/>
      <c r="J691" s="163" t="s">
        <v>304</v>
      </c>
      <c r="K691" s="164">
        <v>1</v>
      </c>
      <c r="L691" s="263">
        <v>0</v>
      </c>
      <c r="M691" s="263"/>
      <c r="N691" s="264">
        <f t="shared" si="235"/>
        <v>0</v>
      </c>
      <c r="O691" s="264"/>
      <c r="P691" s="264"/>
      <c r="Q691" s="264"/>
      <c r="R691" s="135"/>
      <c r="T691" s="165" t="s">
        <v>5</v>
      </c>
      <c r="U691" s="44" t="s">
        <v>40</v>
      </c>
      <c r="V691" s="36"/>
      <c r="W691" s="166">
        <f t="shared" si="236"/>
        <v>0</v>
      </c>
      <c r="X691" s="166">
        <v>0</v>
      </c>
      <c r="Y691" s="166">
        <f t="shared" si="237"/>
        <v>0</v>
      </c>
      <c r="Z691" s="166">
        <v>0</v>
      </c>
      <c r="AA691" s="167">
        <f t="shared" si="238"/>
        <v>0</v>
      </c>
      <c r="AR691" s="20" t="s">
        <v>325</v>
      </c>
      <c r="AT691" s="20" t="s">
        <v>167</v>
      </c>
      <c r="AU691" s="20" t="s">
        <v>80</v>
      </c>
      <c r="AY691" s="20" t="s">
        <v>165</v>
      </c>
      <c r="BE691" s="106">
        <f t="shared" si="239"/>
        <v>0</v>
      </c>
      <c r="BF691" s="106">
        <f t="shared" si="240"/>
        <v>0</v>
      </c>
      <c r="BG691" s="106">
        <f t="shared" si="241"/>
        <v>0</v>
      </c>
      <c r="BH691" s="106">
        <f t="shared" si="242"/>
        <v>0</v>
      </c>
      <c r="BI691" s="106">
        <f t="shared" si="243"/>
        <v>0</v>
      </c>
      <c r="BJ691" s="20" t="s">
        <v>80</v>
      </c>
      <c r="BK691" s="106">
        <f t="shared" si="244"/>
        <v>0</v>
      </c>
      <c r="BL691" s="20" t="s">
        <v>325</v>
      </c>
      <c r="BM691" s="20" t="s">
        <v>2089</v>
      </c>
    </row>
    <row r="692" spans="2:65" s="1" customFormat="1" ht="16.5" customHeight="1">
      <c r="B692" s="132"/>
      <c r="C692" s="161" t="s">
        <v>2090</v>
      </c>
      <c r="D692" s="161" t="s">
        <v>167</v>
      </c>
      <c r="E692" s="162" t="s">
        <v>2091</v>
      </c>
      <c r="F692" s="262" t="s">
        <v>2092</v>
      </c>
      <c r="G692" s="262"/>
      <c r="H692" s="262"/>
      <c r="I692" s="262"/>
      <c r="J692" s="163" t="s">
        <v>304</v>
      </c>
      <c r="K692" s="164">
        <v>1</v>
      </c>
      <c r="L692" s="263">
        <v>0</v>
      </c>
      <c r="M692" s="263"/>
      <c r="N692" s="264">
        <f t="shared" si="235"/>
        <v>0</v>
      </c>
      <c r="O692" s="264"/>
      <c r="P692" s="264"/>
      <c r="Q692" s="264"/>
      <c r="R692" s="135"/>
      <c r="T692" s="165" t="s">
        <v>5</v>
      </c>
      <c r="U692" s="44" t="s">
        <v>40</v>
      </c>
      <c r="V692" s="36"/>
      <c r="W692" s="166">
        <f t="shared" si="236"/>
        <v>0</v>
      </c>
      <c r="X692" s="166">
        <v>0</v>
      </c>
      <c r="Y692" s="166">
        <f t="shared" si="237"/>
        <v>0</v>
      </c>
      <c r="Z692" s="166">
        <v>0</v>
      </c>
      <c r="AA692" s="167">
        <f t="shared" si="238"/>
        <v>0</v>
      </c>
      <c r="AR692" s="20" t="s">
        <v>325</v>
      </c>
      <c r="AT692" s="20" t="s">
        <v>167</v>
      </c>
      <c r="AU692" s="20" t="s">
        <v>80</v>
      </c>
      <c r="AY692" s="20" t="s">
        <v>165</v>
      </c>
      <c r="BE692" s="106">
        <f t="shared" si="239"/>
        <v>0</v>
      </c>
      <c r="BF692" s="106">
        <f t="shared" si="240"/>
        <v>0</v>
      </c>
      <c r="BG692" s="106">
        <f t="shared" si="241"/>
        <v>0</v>
      </c>
      <c r="BH692" s="106">
        <f t="shared" si="242"/>
        <v>0</v>
      </c>
      <c r="BI692" s="106">
        <f t="shared" si="243"/>
        <v>0</v>
      </c>
      <c r="BJ692" s="20" t="s">
        <v>80</v>
      </c>
      <c r="BK692" s="106">
        <f t="shared" si="244"/>
        <v>0</v>
      </c>
      <c r="BL692" s="20" t="s">
        <v>325</v>
      </c>
      <c r="BM692" s="20" t="s">
        <v>2093</v>
      </c>
    </row>
    <row r="693" spans="2:65" s="1" customFormat="1" ht="25.5" customHeight="1">
      <c r="B693" s="132"/>
      <c r="C693" s="184" t="s">
        <v>2094</v>
      </c>
      <c r="D693" s="184" t="s">
        <v>235</v>
      </c>
      <c r="E693" s="185" t="s">
        <v>2095</v>
      </c>
      <c r="F693" s="271" t="s">
        <v>2096</v>
      </c>
      <c r="G693" s="271"/>
      <c r="H693" s="271"/>
      <c r="I693" s="271"/>
      <c r="J693" s="186" t="s">
        <v>304</v>
      </c>
      <c r="K693" s="187">
        <v>1</v>
      </c>
      <c r="L693" s="272">
        <v>0</v>
      </c>
      <c r="M693" s="272"/>
      <c r="N693" s="273">
        <f t="shared" si="235"/>
        <v>0</v>
      </c>
      <c r="O693" s="264"/>
      <c r="P693" s="264"/>
      <c r="Q693" s="264"/>
      <c r="R693" s="135"/>
      <c r="T693" s="165" t="s">
        <v>5</v>
      </c>
      <c r="U693" s="44" t="s">
        <v>40</v>
      </c>
      <c r="V693" s="36"/>
      <c r="W693" s="166">
        <f t="shared" si="236"/>
        <v>0</v>
      </c>
      <c r="X693" s="166">
        <v>0</v>
      </c>
      <c r="Y693" s="166">
        <f t="shared" si="237"/>
        <v>0</v>
      </c>
      <c r="Z693" s="166">
        <v>0</v>
      </c>
      <c r="AA693" s="167">
        <f t="shared" si="238"/>
        <v>0</v>
      </c>
      <c r="AR693" s="20" t="s">
        <v>1966</v>
      </c>
      <c r="AT693" s="20" t="s">
        <v>235</v>
      </c>
      <c r="AU693" s="20" t="s">
        <v>80</v>
      </c>
      <c r="AY693" s="20" t="s">
        <v>165</v>
      </c>
      <c r="BE693" s="106">
        <f t="shared" si="239"/>
        <v>0</v>
      </c>
      <c r="BF693" s="106">
        <f t="shared" si="240"/>
        <v>0</v>
      </c>
      <c r="BG693" s="106">
        <f t="shared" si="241"/>
        <v>0</v>
      </c>
      <c r="BH693" s="106">
        <f t="shared" si="242"/>
        <v>0</v>
      </c>
      <c r="BI693" s="106">
        <f t="shared" si="243"/>
        <v>0</v>
      </c>
      <c r="BJ693" s="20" t="s">
        <v>80</v>
      </c>
      <c r="BK693" s="106">
        <f t="shared" si="244"/>
        <v>0</v>
      </c>
      <c r="BL693" s="20" t="s">
        <v>325</v>
      </c>
      <c r="BM693" s="20" t="s">
        <v>2097</v>
      </c>
    </row>
    <row r="694" spans="2:65" s="1" customFormat="1" ht="38.25" customHeight="1">
      <c r="B694" s="132"/>
      <c r="C694" s="161" t="s">
        <v>2098</v>
      </c>
      <c r="D694" s="161" t="s">
        <v>167</v>
      </c>
      <c r="E694" s="162" t="s">
        <v>2099</v>
      </c>
      <c r="F694" s="262" t="s">
        <v>2100</v>
      </c>
      <c r="G694" s="262"/>
      <c r="H694" s="262"/>
      <c r="I694" s="262"/>
      <c r="J694" s="163" t="s">
        <v>304</v>
      </c>
      <c r="K694" s="164">
        <v>1</v>
      </c>
      <c r="L694" s="263">
        <v>0</v>
      </c>
      <c r="M694" s="263"/>
      <c r="N694" s="264">
        <f t="shared" si="235"/>
        <v>0</v>
      </c>
      <c r="O694" s="264"/>
      <c r="P694" s="264"/>
      <c r="Q694" s="264"/>
      <c r="R694" s="135"/>
      <c r="T694" s="165" t="s">
        <v>5</v>
      </c>
      <c r="U694" s="44" t="s">
        <v>40</v>
      </c>
      <c r="V694" s="36"/>
      <c r="W694" s="166">
        <f t="shared" si="236"/>
        <v>0</v>
      </c>
      <c r="X694" s="166">
        <v>0</v>
      </c>
      <c r="Y694" s="166">
        <f t="shared" si="237"/>
        <v>0</v>
      </c>
      <c r="Z694" s="166">
        <v>0</v>
      </c>
      <c r="AA694" s="167">
        <f t="shared" si="238"/>
        <v>0</v>
      </c>
      <c r="AR694" s="20" t="s">
        <v>325</v>
      </c>
      <c r="AT694" s="20" t="s">
        <v>167</v>
      </c>
      <c r="AU694" s="20" t="s">
        <v>80</v>
      </c>
      <c r="AY694" s="20" t="s">
        <v>165</v>
      </c>
      <c r="BE694" s="106">
        <f t="shared" si="239"/>
        <v>0</v>
      </c>
      <c r="BF694" s="106">
        <f t="shared" si="240"/>
        <v>0</v>
      </c>
      <c r="BG694" s="106">
        <f t="shared" si="241"/>
        <v>0</v>
      </c>
      <c r="BH694" s="106">
        <f t="shared" si="242"/>
        <v>0</v>
      </c>
      <c r="BI694" s="106">
        <f t="shared" si="243"/>
        <v>0</v>
      </c>
      <c r="BJ694" s="20" t="s">
        <v>80</v>
      </c>
      <c r="BK694" s="106">
        <f t="shared" si="244"/>
        <v>0</v>
      </c>
      <c r="BL694" s="20" t="s">
        <v>325</v>
      </c>
      <c r="BM694" s="20" t="s">
        <v>2101</v>
      </c>
    </row>
    <row r="695" spans="2:65" s="1" customFormat="1" ht="16.5" customHeight="1">
      <c r="B695" s="132"/>
      <c r="C695" s="184" t="s">
        <v>2102</v>
      </c>
      <c r="D695" s="184" t="s">
        <v>235</v>
      </c>
      <c r="E695" s="185" t="s">
        <v>2103</v>
      </c>
      <c r="F695" s="271" t="s">
        <v>2104</v>
      </c>
      <c r="G695" s="271"/>
      <c r="H695" s="271"/>
      <c r="I695" s="271"/>
      <c r="J695" s="186" t="s">
        <v>304</v>
      </c>
      <c r="K695" s="187">
        <v>1</v>
      </c>
      <c r="L695" s="272">
        <v>0</v>
      </c>
      <c r="M695" s="272"/>
      <c r="N695" s="273">
        <f t="shared" si="235"/>
        <v>0</v>
      </c>
      <c r="O695" s="264"/>
      <c r="P695" s="264"/>
      <c r="Q695" s="264"/>
      <c r="R695" s="135"/>
      <c r="T695" s="165" t="s">
        <v>5</v>
      </c>
      <c r="U695" s="44" t="s">
        <v>40</v>
      </c>
      <c r="V695" s="36"/>
      <c r="W695" s="166">
        <f t="shared" si="236"/>
        <v>0</v>
      </c>
      <c r="X695" s="166">
        <v>0</v>
      </c>
      <c r="Y695" s="166">
        <f t="shared" si="237"/>
        <v>0</v>
      </c>
      <c r="Z695" s="166">
        <v>0</v>
      </c>
      <c r="AA695" s="167">
        <f t="shared" si="238"/>
        <v>0</v>
      </c>
      <c r="AR695" s="20" t="s">
        <v>1966</v>
      </c>
      <c r="AT695" s="20" t="s">
        <v>235</v>
      </c>
      <c r="AU695" s="20" t="s">
        <v>80</v>
      </c>
      <c r="AY695" s="20" t="s">
        <v>165</v>
      </c>
      <c r="BE695" s="106">
        <f t="shared" si="239"/>
        <v>0</v>
      </c>
      <c r="BF695" s="106">
        <f t="shared" si="240"/>
        <v>0</v>
      </c>
      <c r="BG695" s="106">
        <f t="shared" si="241"/>
        <v>0</v>
      </c>
      <c r="BH695" s="106">
        <f t="shared" si="242"/>
        <v>0</v>
      </c>
      <c r="BI695" s="106">
        <f t="shared" si="243"/>
        <v>0</v>
      </c>
      <c r="BJ695" s="20" t="s">
        <v>80</v>
      </c>
      <c r="BK695" s="106">
        <f t="shared" si="244"/>
        <v>0</v>
      </c>
      <c r="BL695" s="20" t="s">
        <v>325</v>
      </c>
      <c r="BM695" s="20" t="s">
        <v>2105</v>
      </c>
    </row>
    <row r="696" spans="2:65" s="1" customFormat="1" ht="49.9" customHeight="1">
      <c r="B696" s="35"/>
      <c r="C696" s="36"/>
      <c r="D696" s="152" t="s">
        <v>2106</v>
      </c>
      <c r="E696" s="36"/>
      <c r="F696" s="36"/>
      <c r="G696" s="36"/>
      <c r="H696" s="36"/>
      <c r="I696" s="36"/>
      <c r="J696" s="36"/>
      <c r="K696" s="36"/>
      <c r="L696" s="36"/>
      <c r="M696" s="36"/>
      <c r="N696" s="282">
        <f t="shared" ref="N696:N701" si="245">BK696</f>
        <v>0</v>
      </c>
      <c r="O696" s="283"/>
      <c r="P696" s="283"/>
      <c r="Q696" s="283"/>
      <c r="R696" s="37"/>
      <c r="T696" s="189"/>
      <c r="U696" s="36"/>
      <c r="V696" s="36"/>
      <c r="W696" s="36"/>
      <c r="X696" s="36"/>
      <c r="Y696" s="36"/>
      <c r="Z696" s="36"/>
      <c r="AA696" s="74"/>
      <c r="AT696" s="20" t="s">
        <v>72</v>
      </c>
      <c r="AU696" s="20" t="s">
        <v>10</v>
      </c>
      <c r="AY696" s="20" t="s">
        <v>2107</v>
      </c>
      <c r="BK696" s="106">
        <f>SUM(BK697:BK701)</f>
        <v>0</v>
      </c>
    </row>
    <row r="697" spans="2:65" s="1" customFormat="1" ht="22.35" customHeight="1">
      <c r="B697" s="35"/>
      <c r="C697" s="190" t="s">
        <v>5</v>
      </c>
      <c r="D697" s="190" t="s">
        <v>167</v>
      </c>
      <c r="E697" s="191" t="s">
        <v>5</v>
      </c>
      <c r="F697" s="274" t="s">
        <v>5</v>
      </c>
      <c r="G697" s="274"/>
      <c r="H697" s="274"/>
      <c r="I697" s="274"/>
      <c r="J697" s="192" t="s">
        <v>5</v>
      </c>
      <c r="K697" s="188"/>
      <c r="L697" s="263"/>
      <c r="M697" s="275"/>
      <c r="N697" s="275">
        <f t="shared" si="245"/>
        <v>0</v>
      </c>
      <c r="O697" s="275"/>
      <c r="P697" s="275"/>
      <c r="Q697" s="275"/>
      <c r="R697" s="37"/>
      <c r="T697" s="165" t="s">
        <v>5</v>
      </c>
      <c r="U697" s="193" t="s">
        <v>40</v>
      </c>
      <c r="V697" s="36"/>
      <c r="W697" s="36"/>
      <c r="X697" s="36"/>
      <c r="Y697" s="36"/>
      <c r="Z697" s="36"/>
      <c r="AA697" s="74"/>
      <c r="AT697" s="20" t="s">
        <v>2107</v>
      </c>
      <c r="AU697" s="20" t="s">
        <v>78</v>
      </c>
      <c r="AY697" s="20" t="s">
        <v>2107</v>
      </c>
      <c r="BE697" s="106">
        <f>IF(U697="základná",N697,0)</f>
        <v>0</v>
      </c>
      <c r="BF697" s="106">
        <f>IF(U697="znížená",N697,0)</f>
        <v>0</v>
      </c>
      <c r="BG697" s="106">
        <f>IF(U697="zákl. prenesená",N697,0)</f>
        <v>0</v>
      </c>
      <c r="BH697" s="106">
        <f>IF(U697="zníž. prenesená",N697,0)</f>
        <v>0</v>
      </c>
      <c r="BI697" s="106">
        <f>IF(U697="nulová",N697,0)</f>
        <v>0</v>
      </c>
      <c r="BJ697" s="20" t="s">
        <v>80</v>
      </c>
      <c r="BK697" s="106">
        <f>L697*K697</f>
        <v>0</v>
      </c>
    </row>
    <row r="698" spans="2:65" s="1" customFormat="1" ht="22.35" customHeight="1">
      <c r="B698" s="35"/>
      <c r="C698" s="190" t="s">
        <v>5</v>
      </c>
      <c r="D698" s="190" t="s">
        <v>167</v>
      </c>
      <c r="E698" s="191" t="s">
        <v>5</v>
      </c>
      <c r="F698" s="274" t="s">
        <v>5</v>
      </c>
      <c r="G698" s="274"/>
      <c r="H698" s="274"/>
      <c r="I698" s="274"/>
      <c r="J698" s="192" t="s">
        <v>5</v>
      </c>
      <c r="K698" s="188"/>
      <c r="L698" s="263"/>
      <c r="M698" s="275"/>
      <c r="N698" s="275">
        <f t="shared" si="245"/>
        <v>0</v>
      </c>
      <c r="O698" s="275"/>
      <c r="P698" s="275"/>
      <c r="Q698" s="275"/>
      <c r="R698" s="37"/>
      <c r="T698" s="165" t="s">
        <v>5</v>
      </c>
      <c r="U698" s="193" t="s">
        <v>40</v>
      </c>
      <c r="V698" s="36"/>
      <c r="W698" s="36"/>
      <c r="X698" s="36"/>
      <c r="Y698" s="36"/>
      <c r="Z698" s="36"/>
      <c r="AA698" s="74"/>
      <c r="AT698" s="20" t="s">
        <v>2107</v>
      </c>
      <c r="AU698" s="20" t="s">
        <v>78</v>
      </c>
      <c r="AY698" s="20" t="s">
        <v>2107</v>
      </c>
      <c r="BE698" s="106">
        <f>IF(U698="základná",N698,0)</f>
        <v>0</v>
      </c>
      <c r="BF698" s="106">
        <f>IF(U698="znížená",N698,0)</f>
        <v>0</v>
      </c>
      <c r="BG698" s="106">
        <f>IF(U698="zákl. prenesená",N698,0)</f>
        <v>0</v>
      </c>
      <c r="BH698" s="106">
        <f>IF(U698="zníž. prenesená",N698,0)</f>
        <v>0</v>
      </c>
      <c r="BI698" s="106">
        <f>IF(U698="nulová",N698,0)</f>
        <v>0</v>
      </c>
      <c r="BJ698" s="20" t="s">
        <v>80</v>
      </c>
      <c r="BK698" s="106">
        <f>L698*K698</f>
        <v>0</v>
      </c>
    </row>
    <row r="699" spans="2:65" s="1" customFormat="1" ht="22.35" customHeight="1">
      <c r="B699" s="35"/>
      <c r="C699" s="190" t="s">
        <v>5</v>
      </c>
      <c r="D699" s="190" t="s">
        <v>167</v>
      </c>
      <c r="E699" s="191" t="s">
        <v>5</v>
      </c>
      <c r="F699" s="274" t="s">
        <v>5</v>
      </c>
      <c r="G699" s="274"/>
      <c r="H699" s="274"/>
      <c r="I699" s="274"/>
      <c r="J699" s="192" t="s">
        <v>5</v>
      </c>
      <c r="K699" s="188"/>
      <c r="L699" s="263"/>
      <c r="M699" s="275"/>
      <c r="N699" s="275">
        <f t="shared" si="245"/>
        <v>0</v>
      </c>
      <c r="O699" s="275"/>
      <c r="P699" s="275"/>
      <c r="Q699" s="275"/>
      <c r="R699" s="37"/>
      <c r="T699" s="165" t="s">
        <v>5</v>
      </c>
      <c r="U699" s="193" t="s">
        <v>40</v>
      </c>
      <c r="V699" s="36"/>
      <c r="W699" s="36"/>
      <c r="X699" s="36"/>
      <c r="Y699" s="36"/>
      <c r="Z699" s="36"/>
      <c r="AA699" s="74"/>
      <c r="AT699" s="20" t="s">
        <v>2107</v>
      </c>
      <c r="AU699" s="20" t="s">
        <v>78</v>
      </c>
      <c r="AY699" s="20" t="s">
        <v>2107</v>
      </c>
      <c r="BE699" s="106">
        <f>IF(U699="základná",N699,0)</f>
        <v>0</v>
      </c>
      <c r="BF699" s="106">
        <f>IF(U699="znížená",N699,0)</f>
        <v>0</v>
      </c>
      <c r="BG699" s="106">
        <f>IF(U699="zákl. prenesená",N699,0)</f>
        <v>0</v>
      </c>
      <c r="BH699" s="106">
        <f>IF(U699="zníž. prenesená",N699,0)</f>
        <v>0</v>
      </c>
      <c r="BI699" s="106">
        <f>IF(U699="nulová",N699,0)</f>
        <v>0</v>
      </c>
      <c r="BJ699" s="20" t="s">
        <v>80</v>
      </c>
      <c r="BK699" s="106">
        <f>L699*K699</f>
        <v>0</v>
      </c>
    </row>
    <row r="700" spans="2:65" s="1" customFormat="1" ht="22.35" customHeight="1">
      <c r="B700" s="35"/>
      <c r="C700" s="190" t="s">
        <v>5</v>
      </c>
      <c r="D700" s="190" t="s">
        <v>167</v>
      </c>
      <c r="E700" s="191" t="s">
        <v>5</v>
      </c>
      <c r="F700" s="274" t="s">
        <v>5</v>
      </c>
      <c r="G700" s="274"/>
      <c r="H700" s="274"/>
      <c r="I700" s="274"/>
      <c r="J700" s="192" t="s">
        <v>5</v>
      </c>
      <c r="K700" s="188"/>
      <c r="L700" s="263"/>
      <c r="M700" s="275"/>
      <c r="N700" s="275">
        <f t="shared" si="245"/>
        <v>0</v>
      </c>
      <c r="O700" s="275"/>
      <c r="P700" s="275"/>
      <c r="Q700" s="275"/>
      <c r="R700" s="37"/>
      <c r="T700" s="165" t="s">
        <v>5</v>
      </c>
      <c r="U700" s="193" t="s">
        <v>40</v>
      </c>
      <c r="V700" s="36"/>
      <c r="W700" s="36"/>
      <c r="X700" s="36"/>
      <c r="Y700" s="36"/>
      <c r="Z700" s="36"/>
      <c r="AA700" s="74"/>
      <c r="AT700" s="20" t="s">
        <v>2107</v>
      </c>
      <c r="AU700" s="20" t="s">
        <v>78</v>
      </c>
      <c r="AY700" s="20" t="s">
        <v>2107</v>
      </c>
      <c r="BE700" s="106">
        <f>IF(U700="základná",N700,0)</f>
        <v>0</v>
      </c>
      <c r="BF700" s="106">
        <f>IF(U700="znížená",N700,0)</f>
        <v>0</v>
      </c>
      <c r="BG700" s="106">
        <f>IF(U700="zákl. prenesená",N700,0)</f>
        <v>0</v>
      </c>
      <c r="BH700" s="106">
        <f>IF(U700="zníž. prenesená",N700,0)</f>
        <v>0</v>
      </c>
      <c r="BI700" s="106">
        <f>IF(U700="nulová",N700,0)</f>
        <v>0</v>
      </c>
      <c r="BJ700" s="20" t="s">
        <v>80</v>
      </c>
      <c r="BK700" s="106">
        <f>L700*K700</f>
        <v>0</v>
      </c>
    </row>
    <row r="701" spans="2:65" s="1" customFormat="1" ht="22.35" customHeight="1">
      <c r="B701" s="35"/>
      <c r="C701" s="190" t="s">
        <v>5</v>
      </c>
      <c r="D701" s="190" t="s">
        <v>167</v>
      </c>
      <c r="E701" s="191" t="s">
        <v>5</v>
      </c>
      <c r="F701" s="274" t="s">
        <v>5</v>
      </c>
      <c r="G701" s="274"/>
      <c r="H701" s="274"/>
      <c r="I701" s="274"/>
      <c r="J701" s="192" t="s">
        <v>5</v>
      </c>
      <c r="K701" s="188"/>
      <c r="L701" s="263"/>
      <c r="M701" s="275"/>
      <c r="N701" s="275">
        <f t="shared" si="245"/>
        <v>0</v>
      </c>
      <c r="O701" s="275"/>
      <c r="P701" s="275"/>
      <c r="Q701" s="275"/>
      <c r="R701" s="37"/>
      <c r="T701" s="165" t="s">
        <v>5</v>
      </c>
      <c r="U701" s="193" t="s">
        <v>40</v>
      </c>
      <c r="V701" s="56"/>
      <c r="W701" s="56"/>
      <c r="X701" s="56"/>
      <c r="Y701" s="56"/>
      <c r="Z701" s="56"/>
      <c r="AA701" s="58"/>
      <c r="AT701" s="20" t="s">
        <v>2107</v>
      </c>
      <c r="AU701" s="20" t="s">
        <v>78</v>
      </c>
      <c r="AY701" s="20" t="s">
        <v>2107</v>
      </c>
      <c r="BE701" s="106">
        <f>IF(U701="základná",N701,0)</f>
        <v>0</v>
      </c>
      <c r="BF701" s="106">
        <f>IF(U701="znížená",N701,0)</f>
        <v>0</v>
      </c>
      <c r="BG701" s="106">
        <f>IF(U701="zákl. prenesená",N701,0)</f>
        <v>0</v>
      </c>
      <c r="BH701" s="106">
        <f>IF(U701="zníž. prenesená",N701,0)</f>
        <v>0</v>
      </c>
      <c r="BI701" s="106">
        <f>IF(U701="nulová",N701,0)</f>
        <v>0</v>
      </c>
      <c r="BJ701" s="20" t="s">
        <v>80</v>
      </c>
      <c r="BK701" s="106">
        <f>L701*K701</f>
        <v>0</v>
      </c>
    </row>
    <row r="702" spans="2:65" s="1" customFormat="1" ht="6.95" customHeight="1">
      <c r="B702" s="59"/>
      <c r="C702" s="60"/>
      <c r="D702" s="60"/>
      <c r="E702" s="60"/>
      <c r="F702" s="60"/>
      <c r="G702" s="60"/>
      <c r="H702" s="60"/>
      <c r="I702" s="60"/>
      <c r="J702" s="60"/>
      <c r="K702" s="60"/>
      <c r="L702" s="60"/>
      <c r="M702" s="60"/>
      <c r="N702" s="60"/>
      <c r="O702" s="60"/>
      <c r="P702" s="60"/>
      <c r="Q702" s="60"/>
      <c r="R702" s="61"/>
    </row>
  </sheetData>
  <mergeCells count="1645">
    <mergeCell ref="N560:Q560"/>
    <mergeCell ref="N646:Q646"/>
    <mergeCell ref="N667:Q667"/>
    <mergeCell ref="N672:Q672"/>
    <mergeCell ref="N678:Q678"/>
    <mergeCell ref="N682:Q682"/>
    <mergeCell ref="N683:Q683"/>
    <mergeCell ref="N696:Q696"/>
    <mergeCell ref="H1:K1"/>
    <mergeCell ref="S2:AC2"/>
    <mergeCell ref="F700:I700"/>
    <mergeCell ref="L700:M700"/>
    <mergeCell ref="N700:Q700"/>
    <mergeCell ref="F701:I701"/>
    <mergeCell ref="L701:M701"/>
    <mergeCell ref="N701:Q701"/>
    <mergeCell ref="N151:Q151"/>
    <mergeCell ref="N152:Q152"/>
    <mergeCell ref="N153:Q153"/>
    <mergeCell ref="N184:Q184"/>
    <mergeCell ref="N195:Q195"/>
    <mergeCell ref="N205:Q205"/>
    <mergeCell ref="N227:Q227"/>
    <mergeCell ref="N232:Q232"/>
    <mergeCell ref="N244:Q244"/>
    <mergeCell ref="N290:Q290"/>
    <mergeCell ref="N299:Q299"/>
    <mergeCell ref="N303:Q303"/>
    <mergeCell ref="N304:Q304"/>
    <mergeCell ref="N354:Q354"/>
    <mergeCell ref="N382:Q382"/>
    <mergeCell ref="N399:Q399"/>
    <mergeCell ref="N440:Q440"/>
    <mergeCell ref="N446:Q446"/>
    <mergeCell ref="N461:Q461"/>
    <mergeCell ref="N476:Q476"/>
    <mergeCell ref="N497:Q497"/>
    <mergeCell ref="N507:Q507"/>
    <mergeCell ref="N513:Q513"/>
    <mergeCell ref="F693:I693"/>
    <mergeCell ref="L693:M693"/>
    <mergeCell ref="N693:Q693"/>
    <mergeCell ref="F694:I694"/>
    <mergeCell ref="L694:M694"/>
    <mergeCell ref="N694:Q694"/>
    <mergeCell ref="F679:I679"/>
    <mergeCell ref="L679:M679"/>
    <mergeCell ref="N679:Q679"/>
    <mergeCell ref="F680:I680"/>
    <mergeCell ref="L680:M680"/>
    <mergeCell ref="N680:Q680"/>
    <mergeCell ref="F681:I681"/>
    <mergeCell ref="L681:M681"/>
    <mergeCell ref="N681:Q681"/>
    <mergeCell ref="F684:I684"/>
    <mergeCell ref="L684:M684"/>
    <mergeCell ref="N684:Q684"/>
    <mergeCell ref="F685:I685"/>
    <mergeCell ref="N515:Q515"/>
    <mergeCell ref="N517:Q517"/>
    <mergeCell ref="N531:Q531"/>
    <mergeCell ref="F695:I695"/>
    <mergeCell ref="L695:M695"/>
    <mergeCell ref="N695:Q695"/>
    <mergeCell ref="F697:I697"/>
    <mergeCell ref="L697:M697"/>
    <mergeCell ref="N697:Q697"/>
    <mergeCell ref="F698:I698"/>
    <mergeCell ref="L698:M698"/>
    <mergeCell ref="N698:Q698"/>
    <mergeCell ref="F699:I699"/>
    <mergeCell ref="L699:M699"/>
    <mergeCell ref="N699:Q699"/>
    <mergeCell ref="F687:I687"/>
    <mergeCell ref="L687:M687"/>
    <mergeCell ref="N687:Q687"/>
    <mergeCell ref="F688:I688"/>
    <mergeCell ref="L688:M688"/>
    <mergeCell ref="N688:Q688"/>
    <mergeCell ref="F689:I689"/>
    <mergeCell ref="L689:M689"/>
    <mergeCell ref="N689:Q689"/>
    <mergeCell ref="F690:I690"/>
    <mergeCell ref="L690:M690"/>
    <mergeCell ref="N690:Q690"/>
    <mergeCell ref="F691:I691"/>
    <mergeCell ref="L691:M691"/>
    <mergeCell ref="N691:Q691"/>
    <mergeCell ref="F692:I692"/>
    <mergeCell ref="L692:M692"/>
    <mergeCell ref="N692:Q692"/>
    <mergeCell ref="L685:M685"/>
    <mergeCell ref="N685:Q685"/>
    <mergeCell ref="F686:I686"/>
    <mergeCell ref="L686:M686"/>
    <mergeCell ref="N686:Q686"/>
    <mergeCell ref="F671:I671"/>
    <mergeCell ref="L671:M671"/>
    <mergeCell ref="N671:Q671"/>
    <mergeCell ref="F673:I673"/>
    <mergeCell ref="L673:M673"/>
    <mergeCell ref="N673:Q673"/>
    <mergeCell ref="F674:I674"/>
    <mergeCell ref="L674:M674"/>
    <mergeCell ref="N674:Q674"/>
    <mergeCell ref="F675:I675"/>
    <mergeCell ref="L675:M675"/>
    <mergeCell ref="N675:Q675"/>
    <mergeCell ref="F676:I676"/>
    <mergeCell ref="L676:M676"/>
    <mergeCell ref="N676:Q676"/>
    <mergeCell ref="F677:I677"/>
    <mergeCell ref="L677:M677"/>
    <mergeCell ref="N677:Q677"/>
    <mergeCell ref="F664:I664"/>
    <mergeCell ref="L664:M664"/>
    <mergeCell ref="N664:Q664"/>
    <mergeCell ref="F665:I665"/>
    <mergeCell ref="L665:M665"/>
    <mergeCell ref="N665:Q665"/>
    <mergeCell ref="F666:I666"/>
    <mergeCell ref="L666:M666"/>
    <mergeCell ref="N666:Q666"/>
    <mergeCell ref="F668:I668"/>
    <mergeCell ref="L668:M668"/>
    <mergeCell ref="N668:Q668"/>
    <mergeCell ref="F669:I669"/>
    <mergeCell ref="L669:M669"/>
    <mergeCell ref="N669:Q669"/>
    <mergeCell ref="F670:I670"/>
    <mergeCell ref="L670:M670"/>
    <mergeCell ref="N670:Q670"/>
    <mergeCell ref="F658:I658"/>
    <mergeCell ref="L658:M658"/>
    <mergeCell ref="N658:Q658"/>
    <mergeCell ref="F659:I659"/>
    <mergeCell ref="L659:M659"/>
    <mergeCell ref="N659:Q659"/>
    <mergeCell ref="F660:I660"/>
    <mergeCell ref="L660:M660"/>
    <mergeCell ref="N660:Q660"/>
    <mergeCell ref="F661:I661"/>
    <mergeCell ref="L661:M661"/>
    <mergeCell ref="N661:Q661"/>
    <mergeCell ref="F662:I662"/>
    <mergeCell ref="L662:M662"/>
    <mergeCell ref="N662:Q662"/>
    <mergeCell ref="F663:I663"/>
    <mergeCell ref="L663:M663"/>
    <mergeCell ref="N663:Q663"/>
    <mergeCell ref="F652:I652"/>
    <mergeCell ref="L652:M652"/>
    <mergeCell ref="N652:Q652"/>
    <mergeCell ref="F653:I653"/>
    <mergeCell ref="L653:M653"/>
    <mergeCell ref="N653:Q653"/>
    <mergeCell ref="F654:I654"/>
    <mergeCell ref="L654:M654"/>
    <mergeCell ref="N654:Q654"/>
    <mergeCell ref="F655:I655"/>
    <mergeCell ref="L655:M655"/>
    <mergeCell ref="N655:Q655"/>
    <mergeCell ref="F656:I656"/>
    <mergeCell ref="L656:M656"/>
    <mergeCell ref="N656:Q656"/>
    <mergeCell ref="F657:I657"/>
    <mergeCell ref="L657:M657"/>
    <mergeCell ref="N657:Q657"/>
    <mergeCell ref="F645:I645"/>
    <mergeCell ref="L645:M645"/>
    <mergeCell ref="N645:Q645"/>
    <mergeCell ref="F647:I647"/>
    <mergeCell ref="L647:M647"/>
    <mergeCell ref="N647:Q647"/>
    <mergeCell ref="F648:I648"/>
    <mergeCell ref="L648:M648"/>
    <mergeCell ref="N648:Q648"/>
    <mergeCell ref="F649:I649"/>
    <mergeCell ref="L649:M649"/>
    <mergeCell ref="N649:Q649"/>
    <mergeCell ref="F650:I650"/>
    <mergeCell ref="L650:M650"/>
    <mergeCell ref="N650:Q650"/>
    <mergeCell ref="F651:I651"/>
    <mergeCell ref="L651:M651"/>
    <mergeCell ref="N651:Q651"/>
    <mergeCell ref="F639:I639"/>
    <mergeCell ref="L639:M639"/>
    <mergeCell ref="N639:Q639"/>
    <mergeCell ref="F640:I640"/>
    <mergeCell ref="L640:M640"/>
    <mergeCell ref="N640:Q640"/>
    <mergeCell ref="F641:I641"/>
    <mergeCell ref="L641:M641"/>
    <mergeCell ref="N641:Q641"/>
    <mergeCell ref="F642:I642"/>
    <mergeCell ref="L642:M642"/>
    <mergeCell ref="N642:Q642"/>
    <mergeCell ref="F643:I643"/>
    <mergeCell ref="L643:M643"/>
    <mergeCell ref="N643:Q643"/>
    <mergeCell ref="F644:I644"/>
    <mergeCell ref="L644:M644"/>
    <mergeCell ref="N644:Q644"/>
    <mergeCell ref="F633:I633"/>
    <mergeCell ref="L633:M633"/>
    <mergeCell ref="N633:Q633"/>
    <mergeCell ref="F634:I634"/>
    <mergeCell ref="L634:M634"/>
    <mergeCell ref="N634:Q634"/>
    <mergeCell ref="F635:I635"/>
    <mergeCell ref="L635:M635"/>
    <mergeCell ref="N635:Q635"/>
    <mergeCell ref="F636:I636"/>
    <mergeCell ref="L636:M636"/>
    <mergeCell ref="N636:Q636"/>
    <mergeCell ref="F637:I637"/>
    <mergeCell ref="L637:M637"/>
    <mergeCell ref="N637:Q637"/>
    <mergeCell ref="F638:I638"/>
    <mergeCell ref="L638:M638"/>
    <mergeCell ref="N638:Q638"/>
    <mergeCell ref="F627:I627"/>
    <mergeCell ref="L627:M627"/>
    <mergeCell ref="N627:Q627"/>
    <mergeCell ref="F628:I628"/>
    <mergeCell ref="L628:M628"/>
    <mergeCell ref="N628:Q628"/>
    <mergeCell ref="F629:I629"/>
    <mergeCell ref="L629:M629"/>
    <mergeCell ref="N629:Q629"/>
    <mergeCell ref="F630:I630"/>
    <mergeCell ref="L630:M630"/>
    <mergeCell ref="N630:Q630"/>
    <mergeCell ref="F631:I631"/>
    <mergeCell ref="L631:M631"/>
    <mergeCell ref="N631:Q631"/>
    <mergeCell ref="F632:I632"/>
    <mergeCell ref="L632:M632"/>
    <mergeCell ref="N632:Q632"/>
    <mergeCell ref="F621:I621"/>
    <mergeCell ref="L621:M621"/>
    <mergeCell ref="N621:Q621"/>
    <mergeCell ref="F622:I622"/>
    <mergeCell ref="L622:M622"/>
    <mergeCell ref="N622:Q622"/>
    <mergeCell ref="F623:I623"/>
    <mergeCell ref="L623:M623"/>
    <mergeCell ref="N623:Q623"/>
    <mergeCell ref="F624:I624"/>
    <mergeCell ref="L624:M624"/>
    <mergeCell ref="N624:Q624"/>
    <mergeCell ref="F625:I625"/>
    <mergeCell ref="L625:M625"/>
    <mergeCell ref="N625:Q625"/>
    <mergeCell ref="F626:I626"/>
    <mergeCell ref="L626:M626"/>
    <mergeCell ref="N626:Q626"/>
    <mergeCell ref="F615:I615"/>
    <mergeCell ref="L615:M615"/>
    <mergeCell ref="N615:Q615"/>
    <mergeCell ref="F616:I616"/>
    <mergeCell ref="L616:M616"/>
    <mergeCell ref="N616:Q616"/>
    <mergeCell ref="F617:I617"/>
    <mergeCell ref="L617:M617"/>
    <mergeCell ref="N617:Q617"/>
    <mergeCell ref="F618:I618"/>
    <mergeCell ref="L618:M618"/>
    <mergeCell ref="N618:Q618"/>
    <mergeCell ref="F619:I619"/>
    <mergeCell ref="L619:M619"/>
    <mergeCell ref="N619:Q619"/>
    <mergeCell ref="F620:I620"/>
    <mergeCell ref="L620:M620"/>
    <mergeCell ref="N620:Q620"/>
    <mergeCell ref="F609:I609"/>
    <mergeCell ref="L609:M609"/>
    <mergeCell ref="N609:Q609"/>
    <mergeCell ref="F610:I610"/>
    <mergeCell ref="L610:M610"/>
    <mergeCell ref="N610:Q610"/>
    <mergeCell ref="F611:I611"/>
    <mergeCell ref="L611:M611"/>
    <mergeCell ref="N611:Q611"/>
    <mergeCell ref="F612:I612"/>
    <mergeCell ref="L612:M612"/>
    <mergeCell ref="N612:Q612"/>
    <mergeCell ref="F613:I613"/>
    <mergeCell ref="L613:M613"/>
    <mergeCell ref="N613:Q613"/>
    <mergeCell ref="F614:I614"/>
    <mergeCell ref="L614:M614"/>
    <mergeCell ref="N614:Q614"/>
    <mergeCell ref="F603:I603"/>
    <mergeCell ref="L603:M603"/>
    <mergeCell ref="N603:Q603"/>
    <mergeCell ref="F604:I604"/>
    <mergeCell ref="L604:M604"/>
    <mergeCell ref="N604:Q604"/>
    <mergeCell ref="F605:I605"/>
    <mergeCell ref="L605:M605"/>
    <mergeCell ref="N605:Q605"/>
    <mergeCell ref="F606:I606"/>
    <mergeCell ref="L606:M606"/>
    <mergeCell ref="N606:Q606"/>
    <mergeCell ref="F607:I607"/>
    <mergeCell ref="L607:M607"/>
    <mergeCell ref="N607:Q607"/>
    <mergeCell ref="F608:I608"/>
    <mergeCell ref="L608:M608"/>
    <mergeCell ref="N608:Q608"/>
    <mergeCell ref="F597:I597"/>
    <mergeCell ref="L597:M597"/>
    <mergeCell ref="N597:Q597"/>
    <mergeCell ref="F598:I598"/>
    <mergeCell ref="L598:M598"/>
    <mergeCell ref="N598:Q598"/>
    <mergeCell ref="F599:I599"/>
    <mergeCell ref="L599:M599"/>
    <mergeCell ref="N599:Q599"/>
    <mergeCell ref="F600:I600"/>
    <mergeCell ref="L600:M600"/>
    <mergeCell ref="N600:Q600"/>
    <mergeCell ref="F601:I601"/>
    <mergeCell ref="L601:M601"/>
    <mergeCell ref="N601:Q601"/>
    <mergeCell ref="F602:I602"/>
    <mergeCell ref="L602:M602"/>
    <mergeCell ref="N602:Q602"/>
    <mergeCell ref="F591:I591"/>
    <mergeCell ref="L591:M591"/>
    <mergeCell ref="N591:Q591"/>
    <mergeCell ref="F592:I592"/>
    <mergeCell ref="L592:M592"/>
    <mergeCell ref="N592:Q592"/>
    <mergeCell ref="F593:I593"/>
    <mergeCell ref="L593:M593"/>
    <mergeCell ref="N593:Q593"/>
    <mergeCell ref="F594:I594"/>
    <mergeCell ref="L594:M594"/>
    <mergeCell ref="N594:Q594"/>
    <mergeCell ref="F595:I595"/>
    <mergeCell ref="L595:M595"/>
    <mergeCell ref="N595:Q595"/>
    <mergeCell ref="F596:I596"/>
    <mergeCell ref="L596:M596"/>
    <mergeCell ref="N596:Q596"/>
    <mergeCell ref="F585:I585"/>
    <mergeCell ref="L585:M585"/>
    <mergeCell ref="N585:Q585"/>
    <mergeCell ref="F586:I586"/>
    <mergeCell ref="L586:M586"/>
    <mergeCell ref="N586:Q586"/>
    <mergeCell ref="F587:I587"/>
    <mergeCell ref="L587:M587"/>
    <mergeCell ref="N587:Q587"/>
    <mergeCell ref="F588:I588"/>
    <mergeCell ref="L588:M588"/>
    <mergeCell ref="N588:Q588"/>
    <mergeCell ref="F589:I589"/>
    <mergeCell ref="L589:M589"/>
    <mergeCell ref="N589:Q589"/>
    <mergeCell ref="F590:I590"/>
    <mergeCell ref="L590:M590"/>
    <mergeCell ref="N590:Q590"/>
    <mergeCell ref="F579:I579"/>
    <mergeCell ref="L579:M579"/>
    <mergeCell ref="N579:Q579"/>
    <mergeCell ref="F580:I580"/>
    <mergeCell ref="L580:M580"/>
    <mergeCell ref="N580:Q580"/>
    <mergeCell ref="F581:I581"/>
    <mergeCell ref="L581:M581"/>
    <mergeCell ref="N581:Q581"/>
    <mergeCell ref="F582:I582"/>
    <mergeCell ref="L582:M582"/>
    <mergeCell ref="N582:Q582"/>
    <mergeCell ref="F583:I583"/>
    <mergeCell ref="L583:M583"/>
    <mergeCell ref="N583:Q583"/>
    <mergeCell ref="F584:I584"/>
    <mergeCell ref="L584:M584"/>
    <mergeCell ref="N584:Q584"/>
    <mergeCell ref="F573:I573"/>
    <mergeCell ref="L573:M573"/>
    <mergeCell ref="N573:Q573"/>
    <mergeCell ref="F574:I574"/>
    <mergeCell ref="L574:M574"/>
    <mergeCell ref="N574:Q574"/>
    <mergeCell ref="F575:I575"/>
    <mergeCell ref="L575:M575"/>
    <mergeCell ref="N575:Q575"/>
    <mergeCell ref="F576:I576"/>
    <mergeCell ref="L576:M576"/>
    <mergeCell ref="N576:Q576"/>
    <mergeCell ref="F577:I577"/>
    <mergeCell ref="L577:M577"/>
    <mergeCell ref="N577:Q577"/>
    <mergeCell ref="F578:I578"/>
    <mergeCell ref="L578:M578"/>
    <mergeCell ref="N578:Q578"/>
    <mergeCell ref="F567:I567"/>
    <mergeCell ref="L567:M567"/>
    <mergeCell ref="N567:Q567"/>
    <mergeCell ref="F568:I568"/>
    <mergeCell ref="L568:M568"/>
    <mergeCell ref="N568:Q568"/>
    <mergeCell ref="F569:I569"/>
    <mergeCell ref="L569:M569"/>
    <mergeCell ref="N569:Q569"/>
    <mergeCell ref="F570:I570"/>
    <mergeCell ref="L570:M570"/>
    <mergeCell ref="N570:Q570"/>
    <mergeCell ref="F571:I571"/>
    <mergeCell ref="L571:M571"/>
    <mergeCell ref="N571:Q571"/>
    <mergeCell ref="F572:I572"/>
    <mergeCell ref="L572:M572"/>
    <mergeCell ref="N572:Q572"/>
    <mergeCell ref="F561:I561"/>
    <mergeCell ref="L561:M561"/>
    <mergeCell ref="N561:Q561"/>
    <mergeCell ref="F562:I562"/>
    <mergeCell ref="L562:M562"/>
    <mergeCell ref="N562:Q562"/>
    <mergeCell ref="F563:I563"/>
    <mergeCell ref="L563:M563"/>
    <mergeCell ref="N563:Q563"/>
    <mergeCell ref="F564:I564"/>
    <mergeCell ref="L564:M564"/>
    <mergeCell ref="N564:Q564"/>
    <mergeCell ref="F565:I565"/>
    <mergeCell ref="L565:M565"/>
    <mergeCell ref="N565:Q565"/>
    <mergeCell ref="F566:I566"/>
    <mergeCell ref="L566:M566"/>
    <mergeCell ref="N566:Q566"/>
    <mergeCell ref="F554:I554"/>
    <mergeCell ref="L554:M554"/>
    <mergeCell ref="N554:Q554"/>
    <mergeCell ref="F555:I555"/>
    <mergeCell ref="L555:M555"/>
    <mergeCell ref="N555:Q555"/>
    <mergeCell ref="F556:I556"/>
    <mergeCell ref="L556:M556"/>
    <mergeCell ref="N556:Q556"/>
    <mergeCell ref="F557:I557"/>
    <mergeCell ref="L557:M557"/>
    <mergeCell ref="N557:Q557"/>
    <mergeCell ref="F558:I558"/>
    <mergeCell ref="L558:M558"/>
    <mergeCell ref="N558:Q558"/>
    <mergeCell ref="F559:I559"/>
    <mergeCell ref="L559:M559"/>
    <mergeCell ref="N559:Q559"/>
    <mergeCell ref="F548:I548"/>
    <mergeCell ref="L548:M548"/>
    <mergeCell ref="N548:Q548"/>
    <mergeCell ref="F549:I549"/>
    <mergeCell ref="L549:M549"/>
    <mergeCell ref="N549:Q549"/>
    <mergeCell ref="F550:I550"/>
    <mergeCell ref="L550:M550"/>
    <mergeCell ref="N550:Q550"/>
    <mergeCell ref="F551:I551"/>
    <mergeCell ref="L551:M551"/>
    <mergeCell ref="N551:Q551"/>
    <mergeCell ref="F552:I552"/>
    <mergeCell ref="L552:M552"/>
    <mergeCell ref="N552:Q552"/>
    <mergeCell ref="F553:I553"/>
    <mergeCell ref="L553:M553"/>
    <mergeCell ref="N553:Q553"/>
    <mergeCell ref="F542:I542"/>
    <mergeCell ref="L542:M542"/>
    <mergeCell ref="N542:Q542"/>
    <mergeCell ref="F543:I543"/>
    <mergeCell ref="L543:M543"/>
    <mergeCell ref="N543:Q543"/>
    <mergeCell ref="F544:I544"/>
    <mergeCell ref="L544:M544"/>
    <mergeCell ref="N544:Q544"/>
    <mergeCell ref="F545:I545"/>
    <mergeCell ref="L545:M545"/>
    <mergeCell ref="N545:Q545"/>
    <mergeCell ref="F546:I546"/>
    <mergeCell ref="L546:M546"/>
    <mergeCell ref="N546:Q546"/>
    <mergeCell ref="F547:I547"/>
    <mergeCell ref="L547:M547"/>
    <mergeCell ref="N547:Q547"/>
    <mergeCell ref="F536:I536"/>
    <mergeCell ref="L536:M536"/>
    <mergeCell ref="N536:Q536"/>
    <mergeCell ref="F537:I537"/>
    <mergeCell ref="L537:M537"/>
    <mergeCell ref="N537:Q537"/>
    <mergeCell ref="F538:I538"/>
    <mergeCell ref="L538:M538"/>
    <mergeCell ref="N538:Q538"/>
    <mergeCell ref="F539:I539"/>
    <mergeCell ref="L539:M539"/>
    <mergeCell ref="N539:Q539"/>
    <mergeCell ref="F540:I540"/>
    <mergeCell ref="L540:M540"/>
    <mergeCell ref="N540:Q540"/>
    <mergeCell ref="F541:I541"/>
    <mergeCell ref="L541:M541"/>
    <mergeCell ref="N541:Q541"/>
    <mergeCell ref="F529:I529"/>
    <mergeCell ref="L529:M529"/>
    <mergeCell ref="N529:Q529"/>
    <mergeCell ref="F530:I530"/>
    <mergeCell ref="L530:M530"/>
    <mergeCell ref="N530:Q530"/>
    <mergeCell ref="F532:I532"/>
    <mergeCell ref="L532:M532"/>
    <mergeCell ref="N532:Q532"/>
    <mergeCell ref="F533:I533"/>
    <mergeCell ref="L533:M533"/>
    <mergeCell ref="N533:Q533"/>
    <mergeCell ref="F534:I534"/>
    <mergeCell ref="L534:M534"/>
    <mergeCell ref="N534:Q534"/>
    <mergeCell ref="F535:I535"/>
    <mergeCell ref="L535:M535"/>
    <mergeCell ref="N535:Q535"/>
    <mergeCell ref="F523:I523"/>
    <mergeCell ref="L523:M523"/>
    <mergeCell ref="N523:Q523"/>
    <mergeCell ref="F524:I524"/>
    <mergeCell ref="L524:M524"/>
    <mergeCell ref="N524:Q524"/>
    <mergeCell ref="F525:I525"/>
    <mergeCell ref="L525:M525"/>
    <mergeCell ref="N525:Q525"/>
    <mergeCell ref="F526:I526"/>
    <mergeCell ref="L526:M526"/>
    <mergeCell ref="N526:Q526"/>
    <mergeCell ref="F527:I527"/>
    <mergeCell ref="L527:M527"/>
    <mergeCell ref="N527:Q527"/>
    <mergeCell ref="F528:I528"/>
    <mergeCell ref="L528:M528"/>
    <mergeCell ref="N528:Q528"/>
    <mergeCell ref="F516:I516"/>
    <mergeCell ref="L516:M516"/>
    <mergeCell ref="N516:Q516"/>
    <mergeCell ref="F518:I518"/>
    <mergeCell ref="L518:M518"/>
    <mergeCell ref="N518:Q518"/>
    <mergeCell ref="F519:I519"/>
    <mergeCell ref="L519:M519"/>
    <mergeCell ref="N519:Q519"/>
    <mergeCell ref="F520:I520"/>
    <mergeCell ref="L520:M520"/>
    <mergeCell ref="N520:Q520"/>
    <mergeCell ref="F521:I521"/>
    <mergeCell ref="L521:M521"/>
    <mergeCell ref="N521:Q521"/>
    <mergeCell ref="F522:I522"/>
    <mergeCell ref="L522:M522"/>
    <mergeCell ref="N522:Q522"/>
    <mergeCell ref="F508:I508"/>
    <mergeCell ref="L508:M508"/>
    <mergeCell ref="N508:Q508"/>
    <mergeCell ref="F509:I509"/>
    <mergeCell ref="L509:M509"/>
    <mergeCell ref="N509:Q509"/>
    <mergeCell ref="F510:I510"/>
    <mergeCell ref="L510:M510"/>
    <mergeCell ref="N510:Q510"/>
    <mergeCell ref="F511:I511"/>
    <mergeCell ref="L511:M511"/>
    <mergeCell ref="N511:Q511"/>
    <mergeCell ref="F512:I512"/>
    <mergeCell ref="L512:M512"/>
    <mergeCell ref="N512:Q512"/>
    <mergeCell ref="F514:I514"/>
    <mergeCell ref="L514:M514"/>
    <mergeCell ref="N514:Q514"/>
    <mergeCell ref="F501:I501"/>
    <mergeCell ref="L501:M501"/>
    <mergeCell ref="N501:Q501"/>
    <mergeCell ref="F502:I502"/>
    <mergeCell ref="L502:M502"/>
    <mergeCell ref="N502:Q502"/>
    <mergeCell ref="F503:I503"/>
    <mergeCell ref="L503:M503"/>
    <mergeCell ref="N503:Q503"/>
    <mergeCell ref="F504:I504"/>
    <mergeCell ref="L504:M504"/>
    <mergeCell ref="N504:Q504"/>
    <mergeCell ref="F505:I505"/>
    <mergeCell ref="L505:M505"/>
    <mergeCell ref="N505:Q505"/>
    <mergeCell ref="F506:I506"/>
    <mergeCell ref="L506:M506"/>
    <mergeCell ref="N506:Q506"/>
    <mergeCell ref="F494:I494"/>
    <mergeCell ref="L494:M494"/>
    <mergeCell ref="N494:Q494"/>
    <mergeCell ref="F495:I495"/>
    <mergeCell ref="L495:M495"/>
    <mergeCell ref="N495:Q495"/>
    <mergeCell ref="F496:I496"/>
    <mergeCell ref="L496:M496"/>
    <mergeCell ref="N496:Q496"/>
    <mergeCell ref="F498:I498"/>
    <mergeCell ref="L498:M498"/>
    <mergeCell ref="N498:Q498"/>
    <mergeCell ref="F499:I499"/>
    <mergeCell ref="L499:M499"/>
    <mergeCell ref="N499:Q499"/>
    <mergeCell ref="F500:I500"/>
    <mergeCell ref="L500:M500"/>
    <mergeCell ref="N500:Q500"/>
    <mergeCell ref="F488:I488"/>
    <mergeCell ref="L488:M488"/>
    <mergeCell ref="N488:Q488"/>
    <mergeCell ref="F489:I489"/>
    <mergeCell ref="L489:M489"/>
    <mergeCell ref="N489:Q489"/>
    <mergeCell ref="F490:I490"/>
    <mergeCell ref="L490:M490"/>
    <mergeCell ref="N490:Q490"/>
    <mergeCell ref="F491:I491"/>
    <mergeCell ref="L491:M491"/>
    <mergeCell ref="N491:Q491"/>
    <mergeCell ref="F492:I492"/>
    <mergeCell ref="L492:M492"/>
    <mergeCell ref="N492:Q492"/>
    <mergeCell ref="F493:I493"/>
    <mergeCell ref="L493:M493"/>
    <mergeCell ref="N493:Q493"/>
    <mergeCell ref="F482:I482"/>
    <mergeCell ref="L482:M482"/>
    <mergeCell ref="N482:Q482"/>
    <mergeCell ref="F483:I483"/>
    <mergeCell ref="L483:M483"/>
    <mergeCell ref="N483:Q483"/>
    <mergeCell ref="F484:I484"/>
    <mergeCell ref="L484:M484"/>
    <mergeCell ref="N484:Q484"/>
    <mergeCell ref="F485:I485"/>
    <mergeCell ref="L485:M485"/>
    <mergeCell ref="N485:Q485"/>
    <mergeCell ref="F486:I486"/>
    <mergeCell ref="L486:M486"/>
    <mergeCell ref="N486:Q486"/>
    <mergeCell ref="F487:I487"/>
    <mergeCell ref="L487:M487"/>
    <mergeCell ref="N487:Q487"/>
    <mergeCell ref="F475:I475"/>
    <mergeCell ref="L475:M475"/>
    <mergeCell ref="N475:Q475"/>
    <mergeCell ref="F477:I477"/>
    <mergeCell ref="L477:M477"/>
    <mergeCell ref="N477:Q477"/>
    <mergeCell ref="F478:I478"/>
    <mergeCell ref="L478:M478"/>
    <mergeCell ref="N478:Q478"/>
    <mergeCell ref="F479:I479"/>
    <mergeCell ref="L479:M479"/>
    <mergeCell ref="N479:Q479"/>
    <mergeCell ref="F480:I480"/>
    <mergeCell ref="L480:M480"/>
    <mergeCell ref="N480:Q480"/>
    <mergeCell ref="F481:I481"/>
    <mergeCell ref="L481:M481"/>
    <mergeCell ref="N481:Q481"/>
    <mergeCell ref="F469:I469"/>
    <mergeCell ref="L469:M469"/>
    <mergeCell ref="N469:Q469"/>
    <mergeCell ref="F470:I470"/>
    <mergeCell ref="L470:M470"/>
    <mergeCell ref="N470:Q470"/>
    <mergeCell ref="F471:I471"/>
    <mergeCell ref="L471:M471"/>
    <mergeCell ref="N471:Q471"/>
    <mergeCell ref="F472:I472"/>
    <mergeCell ref="L472:M472"/>
    <mergeCell ref="N472:Q472"/>
    <mergeCell ref="F473:I473"/>
    <mergeCell ref="L473:M473"/>
    <mergeCell ref="N473:Q473"/>
    <mergeCell ref="F474:I474"/>
    <mergeCell ref="L474:M474"/>
    <mergeCell ref="N474:Q474"/>
    <mergeCell ref="F463:I463"/>
    <mergeCell ref="L463:M463"/>
    <mergeCell ref="N463:Q463"/>
    <mergeCell ref="F464:I464"/>
    <mergeCell ref="L464:M464"/>
    <mergeCell ref="N464:Q464"/>
    <mergeCell ref="F465:I465"/>
    <mergeCell ref="L465:M465"/>
    <mergeCell ref="N465:Q465"/>
    <mergeCell ref="F466:I466"/>
    <mergeCell ref="L466:M466"/>
    <mergeCell ref="N466:Q466"/>
    <mergeCell ref="F467:I467"/>
    <mergeCell ref="L467:M467"/>
    <mergeCell ref="N467:Q467"/>
    <mergeCell ref="F468:I468"/>
    <mergeCell ref="L468:M468"/>
    <mergeCell ref="N468:Q468"/>
    <mergeCell ref="F456:I456"/>
    <mergeCell ref="L456:M456"/>
    <mergeCell ref="N456:Q456"/>
    <mergeCell ref="F457:I457"/>
    <mergeCell ref="L457:M457"/>
    <mergeCell ref="N457:Q457"/>
    <mergeCell ref="F458:I458"/>
    <mergeCell ref="L458:M458"/>
    <mergeCell ref="N458:Q458"/>
    <mergeCell ref="F459:I459"/>
    <mergeCell ref="L459:M459"/>
    <mergeCell ref="N459:Q459"/>
    <mergeCell ref="F460:I460"/>
    <mergeCell ref="L460:M460"/>
    <mergeCell ref="N460:Q460"/>
    <mergeCell ref="F462:I462"/>
    <mergeCell ref="L462:M462"/>
    <mergeCell ref="N462:Q462"/>
    <mergeCell ref="F450:I450"/>
    <mergeCell ref="L450:M450"/>
    <mergeCell ref="N450:Q450"/>
    <mergeCell ref="F451:I451"/>
    <mergeCell ref="L451:M451"/>
    <mergeCell ref="N451:Q451"/>
    <mergeCell ref="F452:I452"/>
    <mergeCell ref="L452:M452"/>
    <mergeCell ref="N452:Q452"/>
    <mergeCell ref="F453:I453"/>
    <mergeCell ref="L453:M453"/>
    <mergeCell ref="N453:Q453"/>
    <mergeCell ref="F454:I454"/>
    <mergeCell ref="L454:M454"/>
    <mergeCell ref="N454:Q454"/>
    <mergeCell ref="F455:I455"/>
    <mergeCell ref="L455:M455"/>
    <mergeCell ref="N455:Q455"/>
    <mergeCell ref="F443:I443"/>
    <mergeCell ref="L443:M443"/>
    <mergeCell ref="N443:Q443"/>
    <mergeCell ref="F444:I444"/>
    <mergeCell ref="L444:M444"/>
    <mergeCell ref="N444:Q444"/>
    <mergeCell ref="F445:I445"/>
    <mergeCell ref="L445:M445"/>
    <mergeCell ref="N445:Q445"/>
    <mergeCell ref="F447:I447"/>
    <mergeCell ref="L447:M447"/>
    <mergeCell ref="N447:Q447"/>
    <mergeCell ref="F448:I448"/>
    <mergeCell ref="L448:M448"/>
    <mergeCell ref="N448:Q448"/>
    <mergeCell ref="F449:I449"/>
    <mergeCell ref="L449:M449"/>
    <mergeCell ref="N449:Q449"/>
    <mergeCell ref="F436:I436"/>
    <mergeCell ref="L436:M436"/>
    <mergeCell ref="N436:Q436"/>
    <mergeCell ref="F437:I437"/>
    <mergeCell ref="L437:M437"/>
    <mergeCell ref="N437:Q437"/>
    <mergeCell ref="F438:I438"/>
    <mergeCell ref="L438:M438"/>
    <mergeCell ref="N438:Q438"/>
    <mergeCell ref="F439:I439"/>
    <mergeCell ref="L439:M439"/>
    <mergeCell ref="N439:Q439"/>
    <mergeCell ref="F441:I441"/>
    <mergeCell ref="L441:M441"/>
    <mergeCell ref="N441:Q441"/>
    <mergeCell ref="F442:I442"/>
    <mergeCell ref="L442:M442"/>
    <mergeCell ref="N442:Q442"/>
    <mergeCell ref="F430:I430"/>
    <mergeCell ref="L430:M430"/>
    <mergeCell ref="N430:Q430"/>
    <mergeCell ref="F431:I431"/>
    <mergeCell ref="L431:M431"/>
    <mergeCell ref="N431:Q431"/>
    <mergeCell ref="F432:I432"/>
    <mergeCell ref="L432:M432"/>
    <mergeCell ref="N432:Q432"/>
    <mergeCell ref="F433:I433"/>
    <mergeCell ref="L433:M433"/>
    <mergeCell ref="N433:Q433"/>
    <mergeCell ref="F434:I434"/>
    <mergeCell ref="L434:M434"/>
    <mergeCell ref="N434:Q434"/>
    <mergeCell ref="F435:I435"/>
    <mergeCell ref="L435:M435"/>
    <mergeCell ref="N435:Q435"/>
    <mergeCell ref="F424:I424"/>
    <mergeCell ref="L424:M424"/>
    <mergeCell ref="N424:Q424"/>
    <mergeCell ref="F425:I425"/>
    <mergeCell ref="L425:M425"/>
    <mergeCell ref="N425:Q425"/>
    <mergeCell ref="F426:I426"/>
    <mergeCell ref="L426:M426"/>
    <mergeCell ref="N426:Q426"/>
    <mergeCell ref="F427:I427"/>
    <mergeCell ref="L427:M427"/>
    <mergeCell ref="N427:Q427"/>
    <mergeCell ref="F428:I428"/>
    <mergeCell ref="L428:M428"/>
    <mergeCell ref="N428:Q428"/>
    <mergeCell ref="F429:I429"/>
    <mergeCell ref="L429:M429"/>
    <mergeCell ref="N429:Q429"/>
    <mergeCell ref="F418:I418"/>
    <mergeCell ref="L418:M418"/>
    <mergeCell ref="N418:Q418"/>
    <mergeCell ref="F419:I419"/>
    <mergeCell ref="L419:M419"/>
    <mergeCell ref="N419:Q419"/>
    <mergeCell ref="F420:I420"/>
    <mergeCell ref="L420:M420"/>
    <mergeCell ref="N420:Q420"/>
    <mergeCell ref="F421:I421"/>
    <mergeCell ref="L421:M421"/>
    <mergeCell ref="N421:Q421"/>
    <mergeCell ref="F422:I422"/>
    <mergeCell ref="L422:M422"/>
    <mergeCell ref="N422:Q422"/>
    <mergeCell ref="F423:I423"/>
    <mergeCell ref="L423:M423"/>
    <mergeCell ref="N423:Q423"/>
    <mergeCell ref="F412:I412"/>
    <mergeCell ref="L412:M412"/>
    <mergeCell ref="N412:Q412"/>
    <mergeCell ref="F413:I413"/>
    <mergeCell ref="L413:M413"/>
    <mergeCell ref="N413:Q413"/>
    <mergeCell ref="F414:I414"/>
    <mergeCell ref="L414:M414"/>
    <mergeCell ref="N414:Q414"/>
    <mergeCell ref="F415:I415"/>
    <mergeCell ref="L415:M415"/>
    <mergeCell ref="N415:Q415"/>
    <mergeCell ref="F416:I416"/>
    <mergeCell ref="L416:M416"/>
    <mergeCell ref="N416:Q416"/>
    <mergeCell ref="F417:I417"/>
    <mergeCell ref="L417:M417"/>
    <mergeCell ref="N417:Q417"/>
    <mergeCell ref="F406:I406"/>
    <mergeCell ref="L406:M406"/>
    <mergeCell ref="N406:Q406"/>
    <mergeCell ref="F407:I407"/>
    <mergeCell ref="L407:M407"/>
    <mergeCell ref="N407:Q407"/>
    <mergeCell ref="F408:I408"/>
    <mergeCell ref="L408:M408"/>
    <mergeCell ref="N408:Q408"/>
    <mergeCell ref="F409:I409"/>
    <mergeCell ref="L409:M409"/>
    <mergeCell ref="N409:Q409"/>
    <mergeCell ref="F410:I410"/>
    <mergeCell ref="L410:M410"/>
    <mergeCell ref="N410:Q410"/>
    <mergeCell ref="F411:I411"/>
    <mergeCell ref="L411:M411"/>
    <mergeCell ref="N411:Q411"/>
    <mergeCell ref="F400:I400"/>
    <mergeCell ref="L400:M400"/>
    <mergeCell ref="N400:Q400"/>
    <mergeCell ref="F401:I401"/>
    <mergeCell ref="L401:M401"/>
    <mergeCell ref="N401:Q401"/>
    <mergeCell ref="F402:I402"/>
    <mergeCell ref="L402:M402"/>
    <mergeCell ref="N402:Q402"/>
    <mergeCell ref="F403:I403"/>
    <mergeCell ref="L403:M403"/>
    <mergeCell ref="N403:Q403"/>
    <mergeCell ref="F404:I404"/>
    <mergeCell ref="L404:M404"/>
    <mergeCell ref="N404:Q404"/>
    <mergeCell ref="F405:I405"/>
    <mergeCell ref="L405:M405"/>
    <mergeCell ref="N405:Q405"/>
    <mergeCell ref="F393:I393"/>
    <mergeCell ref="L393:M393"/>
    <mergeCell ref="N393:Q393"/>
    <mergeCell ref="F394:I394"/>
    <mergeCell ref="L394:M394"/>
    <mergeCell ref="N394:Q394"/>
    <mergeCell ref="F395:I395"/>
    <mergeCell ref="L395:M395"/>
    <mergeCell ref="N395:Q395"/>
    <mergeCell ref="F396:I396"/>
    <mergeCell ref="L396:M396"/>
    <mergeCell ref="N396:Q396"/>
    <mergeCell ref="F397:I397"/>
    <mergeCell ref="L397:M397"/>
    <mergeCell ref="N397:Q397"/>
    <mergeCell ref="F398:I398"/>
    <mergeCell ref="L398:M398"/>
    <mergeCell ref="N398:Q398"/>
    <mergeCell ref="F387:I387"/>
    <mergeCell ref="L387:M387"/>
    <mergeCell ref="N387:Q387"/>
    <mergeCell ref="F388:I388"/>
    <mergeCell ref="L388:M388"/>
    <mergeCell ref="N388:Q388"/>
    <mergeCell ref="F389:I389"/>
    <mergeCell ref="L389:M389"/>
    <mergeCell ref="N389:Q389"/>
    <mergeCell ref="F390:I390"/>
    <mergeCell ref="L390:M390"/>
    <mergeCell ref="N390:Q390"/>
    <mergeCell ref="F391:I391"/>
    <mergeCell ref="L391:M391"/>
    <mergeCell ref="N391:Q391"/>
    <mergeCell ref="F392:I392"/>
    <mergeCell ref="L392:M392"/>
    <mergeCell ref="N392:Q392"/>
    <mergeCell ref="F380:I380"/>
    <mergeCell ref="L380:M380"/>
    <mergeCell ref="N380:Q380"/>
    <mergeCell ref="F381:I381"/>
    <mergeCell ref="L381:M381"/>
    <mergeCell ref="N381:Q381"/>
    <mergeCell ref="F383:I383"/>
    <mergeCell ref="L383:M383"/>
    <mergeCell ref="N383:Q383"/>
    <mergeCell ref="F384:I384"/>
    <mergeCell ref="L384:M384"/>
    <mergeCell ref="N384:Q384"/>
    <mergeCell ref="F385:I385"/>
    <mergeCell ref="L385:M385"/>
    <mergeCell ref="N385:Q385"/>
    <mergeCell ref="F386:I386"/>
    <mergeCell ref="L386:M386"/>
    <mergeCell ref="N386:Q386"/>
    <mergeCell ref="F374:I374"/>
    <mergeCell ref="L374:M374"/>
    <mergeCell ref="N374:Q374"/>
    <mergeCell ref="F375:I375"/>
    <mergeCell ref="L375:M375"/>
    <mergeCell ref="N375:Q375"/>
    <mergeCell ref="F376:I376"/>
    <mergeCell ref="L376:M376"/>
    <mergeCell ref="N376:Q376"/>
    <mergeCell ref="F377:I377"/>
    <mergeCell ref="L377:M377"/>
    <mergeCell ref="N377:Q377"/>
    <mergeCell ref="F378:I378"/>
    <mergeCell ref="L378:M378"/>
    <mergeCell ref="N378:Q378"/>
    <mergeCell ref="F379:I379"/>
    <mergeCell ref="L379:M379"/>
    <mergeCell ref="N379:Q379"/>
    <mergeCell ref="F367:I367"/>
    <mergeCell ref="L367:M367"/>
    <mergeCell ref="N367:Q367"/>
    <mergeCell ref="F368:I368"/>
    <mergeCell ref="L368:M368"/>
    <mergeCell ref="N368:Q368"/>
    <mergeCell ref="F369:I369"/>
    <mergeCell ref="L369:M369"/>
    <mergeCell ref="N369:Q369"/>
    <mergeCell ref="F370:I370"/>
    <mergeCell ref="L370:M370"/>
    <mergeCell ref="N370:Q370"/>
    <mergeCell ref="F371:I371"/>
    <mergeCell ref="L371:M371"/>
    <mergeCell ref="N371:Q371"/>
    <mergeCell ref="F372:I372"/>
    <mergeCell ref="F373:I373"/>
    <mergeCell ref="L373:M373"/>
    <mergeCell ref="N373:Q373"/>
    <mergeCell ref="F361:I361"/>
    <mergeCell ref="L361:M361"/>
    <mergeCell ref="N361:Q361"/>
    <mergeCell ref="F362:I362"/>
    <mergeCell ref="L362:M362"/>
    <mergeCell ref="N362:Q362"/>
    <mergeCell ref="F363:I363"/>
    <mergeCell ref="L363:M363"/>
    <mergeCell ref="N363:Q363"/>
    <mergeCell ref="F364:I364"/>
    <mergeCell ref="L364:M364"/>
    <mergeCell ref="N364:Q364"/>
    <mergeCell ref="F365:I365"/>
    <mergeCell ref="L365:M365"/>
    <mergeCell ref="N365:Q365"/>
    <mergeCell ref="F366:I366"/>
    <mergeCell ref="L366:M366"/>
    <mergeCell ref="N366:Q366"/>
    <mergeCell ref="F355:I355"/>
    <mergeCell ref="L355:M355"/>
    <mergeCell ref="N355:Q355"/>
    <mergeCell ref="F356:I356"/>
    <mergeCell ref="L356:M356"/>
    <mergeCell ref="N356:Q356"/>
    <mergeCell ref="F357:I357"/>
    <mergeCell ref="L357:M357"/>
    <mergeCell ref="N357:Q357"/>
    <mergeCell ref="F358:I358"/>
    <mergeCell ref="L358:M358"/>
    <mergeCell ref="N358:Q358"/>
    <mergeCell ref="F359:I359"/>
    <mergeCell ref="L359:M359"/>
    <mergeCell ref="N359:Q359"/>
    <mergeCell ref="F360:I360"/>
    <mergeCell ref="L360:M360"/>
    <mergeCell ref="N360:Q360"/>
    <mergeCell ref="F348:I348"/>
    <mergeCell ref="L348:M348"/>
    <mergeCell ref="N348:Q348"/>
    <mergeCell ref="F349:I349"/>
    <mergeCell ref="L349:M349"/>
    <mergeCell ref="N349:Q349"/>
    <mergeCell ref="F350:I350"/>
    <mergeCell ref="L350:M350"/>
    <mergeCell ref="N350:Q350"/>
    <mergeCell ref="F351:I351"/>
    <mergeCell ref="L351:M351"/>
    <mergeCell ref="N351:Q351"/>
    <mergeCell ref="F352:I352"/>
    <mergeCell ref="L352:M352"/>
    <mergeCell ref="N352:Q352"/>
    <mergeCell ref="F353:I353"/>
    <mergeCell ref="L353:M353"/>
    <mergeCell ref="N353:Q353"/>
    <mergeCell ref="F340:I340"/>
    <mergeCell ref="L340:M340"/>
    <mergeCell ref="N340:Q340"/>
    <mergeCell ref="F342:I342"/>
    <mergeCell ref="L342:M342"/>
    <mergeCell ref="N342:Q342"/>
    <mergeCell ref="F343:I343"/>
    <mergeCell ref="L343:M343"/>
    <mergeCell ref="N343:Q343"/>
    <mergeCell ref="F344:I344"/>
    <mergeCell ref="L344:M344"/>
    <mergeCell ref="N344:Q344"/>
    <mergeCell ref="F345:I345"/>
    <mergeCell ref="L345:M345"/>
    <mergeCell ref="N345:Q345"/>
    <mergeCell ref="F347:I347"/>
    <mergeCell ref="L347:M347"/>
    <mergeCell ref="N347:Q347"/>
    <mergeCell ref="N341:Q341"/>
    <mergeCell ref="N346:Q346"/>
    <mergeCell ref="F334:I334"/>
    <mergeCell ref="L334:M334"/>
    <mergeCell ref="N334:Q334"/>
    <mergeCell ref="F335:I335"/>
    <mergeCell ref="L335:M335"/>
    <mergeCell ref="N335:Q335"/>
    <mergeCell ref="F336:I336"/>
    <mergeCell ref="L336:M336"/>
    <mergeCell ref="N336:Q336"/>
    <mergeCell ref="F337:I337"/>
    <mergeCell ref="L337:M337"/>
    <mergeCell ref="N337:Q337"/>
    <mergeCell ref="F338:I338"/>
    <mergeCell ref="L338:M338"/>
    <mergeCell ref="N338:Q338"/>
    <mergeCell ref="F339:I339"/>
    <mergeCell ref="L339:M339"/>
    <mergeCell ref="N339:Q339"/>
    <mergeCell ref="F327:I327"/>
    <mergeCell ref="L327:M327"/>
    <mergeCell ref="N327:Q327"/>
    <mergeCell ref="F328:I328"/>
    <mergeCell ref="L328:M328"/>
    <mergeCell ref="N328:Q328"/>
    <mergeCell ref="F329:I329"/>
    <mergeCell ref="L329:M329"/>
    <mergeCell ref="N329:Q329"/>
    <mergeCell ref="F330:I330"/>
    <mergeCell ref="L330:M330"/>
    <mergeCell ref="N330:Q330"/>
    <mergeCell ref="F331:I331"/>
    <mergeCell ref="L331:M331"/>
    <mergeCell ref="N331:Q331"/>
    <mergeCell ref="F333:I333"/>
    <mergeCell ref="L333:M333"/>
    <mergeCell ref="N333:Q333"/>
    <mergeCell ref="N332:Q332"/>
    <mergeCell ref="F321:I321"/>
    <mergeCell ref="L321:M321"/>
    <mergeCell ref="N321:Q321"/>
    <mergeCell ref="F322:I322"/>
    <mergeCell ref="L322:M322"/>
    <mergeCell ref="N322:Q322"/>
    <mergeCell ref="F323:I323"/>
    <mergeCell ref="L323:M323"/>
    <mergeCell ref="N323:Q323"/>
    <mergeCell ref="F324:I324"/>
    <mergeCell ref="L324:M324"/>
    <mergeCell ref="N324:Q324"/>
    <mergeCell ref="F325:I325"/>
    <mergeCell ref="L325:M325"/>
    <mergeCell ref="N325:Q325"/>
    <mergeCell ref="F326:I326"/>
    <mergeCell ref="L326:M326"/>
    <mergeCell ref="N326:Q326"/>
    <mergeCell ref="F315:I315"/>
    <mergeCell ref="L315:M315"/>
    <mergeCell ref="N315:Q315"/>
    <mergeCell ref="F316:I316"/>
    <mergeCell ref="L316:M316"/>
    <mergeCell ref="N316:Q316"/>
    <mergeCell ref="F317:I317"/>
    <mergeCell ref="L317:M317"/>
    <mergeCell ref="N317:Q317"/>
    <mergeCell ref="F318:I318"/>
    <mergeCell ref="L318:M318"/>
    <mergeCell ref="N318:Q318"/>
    <mergeCell ref="F319:I319"/>
    <mergeCell ref="L319:M319"/>
    <mergeCell ref="N319:Q319"/>
    <mergeCell ref="F320:I320"/>
    <mergeCell ref="L320:M320"/>
    <mergeCell ref="N320:Q320"/>
    <mergeCell ref="F309:I309"/>
    <mergeCell ref="L309:M309"/>
    <mergeCell ref="N309:Q309"/>
    <mergeCell ref="F310:I310"/>
    <mergeCell ref="L310:M310"/>
    <mergeCell ref="N310:Q310"/>
    <mergeCell ref="F311:I311"/>
    <mergeCell ref="L311:M311"/>
    <mergeCell ref="N311:Q311"/>
    <mergeCell ref="F312:I312"/>
    <mergeCell ref="L312:M312"/>
    <mergeCell ref="N312:Q312"/>
    <mergeCell ref="F313:I313"/>
    <mergeCell ref="L313:M313"/>
    <mergeCell ref="N313:Q313"/>
    <mergeCell ref="F314:I314"/>
    <mergeCell ref="L314:M314"/>
    <mergeCell ref="N314:Q314"/>
    <mergeCell ref="F300:I300"/>
    <mergeCell ref="L300:M300"/>
    <mergeCell ref="N300:Q300"/>
    <mergeCell ref="F301:I301"/>
    <mergeCell ref="L301:M301"/>
    <mergeCell ref="N301:Q301"/>
    <mergeCell ref="F302:I302"/>
    <mergeCell ref="F305:I305"/>
    <mergeCell ref="L305:M305"/>
    <mergeCell ref="N305:Q305"/>
    <mergeCell ref="F306:I306"/>
    <mergeCell ref="L306:M306"/>
    <mergeCell ref="N306:Q306"/>
    <mergeCell ref="F307:I307"/>
    <mergeCell ref="L307:M307"/>
    <mergeCell ref="N307:Q307"/>
    <mergeCell ref="F308:I308"/>
    <mergeCell ref="L308:M308"/>
    <mergeCell ref="N308:Q308"/>
    <mergeCell ref="F293:I293"/>
    <mergeCell ref="L293:M293"/>
    <mergeCell ref="N293:Q293"/>
    <mergeCell ref="F294:I294"/>
    <mergeCell ref="L294:M294"/>
    <mergeCell ref="N294:Q294"/>
    <mergeCell ref="F295:I295"/>
    <mergeCell ref="L295:M295"/>
    <mergeCell ref="N295:Q295"/>
    <mergeCell ref="F296:I296"/>
    <mergeCell ref="L296:M296"/>
    <mergeCell ref="N296:Q296"/>
    <mergeCell ref="F297:I297"/>
    <mergeCell ref="L297:M297"/>
    <mergeCell ref="N297:Q297"/>
    <mergeCell ref="F298:I298"/>
    <mergeCell ref="L298:M298"/>
    <mergeCell ref="N298:Q298"/>
    <mergeCell ref="F286:I286"/>
    <mergeCell ref="L286:M286"/>
    <mergeCell ref="N286:Q286"/>
    <mergeCell ref="F287:I287"/>
    <mergeCell ref="L287:M287"/>
    <mergeCell ref="N287:Q287"/>
    <mergeCell ref="F288:I288"/>
    <mergeCell ref="L288:M288"/>
    <mergeCell ref="N288:Q288"/>
    <mergeCell ref="F289:I289"/>
    <mergeCell ref="L289:M289"/>
    <mergeCell ref="N289:Q289"/>
    <mergeCell ref="F291:I291"/>
    <mergeCell ref="L291:M291"/>
    <mergeCell ref="N291:Q291"/>
    <mergeCell ref="F292:I292"/>
    <mergeCell ref="L292:M292"/>
    <mergeCell ref="N292:Q292"/>
    <mergeCell ref="F280:I280"/>
    <mergeCell ref="L280:M280"/>
    <mergeCell ref="N280:Q280"/>
    <mergeCell ref="F281:I281"/>
    <mergeCell ref="L281:M281"/>
    <mergeCell ref="N281:Q281"/>
    <mergeCell ref="F282:I282"/>
    <mergeCell ref="L282:M282"/>
    <mergeCell ref="N282:Q282"/>
    <mergeCell ref="F283:I283"/>
    <mergeCell ref="L283:M283"/>
    <mergeCell ref="N283:Q283"/>
    <mergeCell ref="F284:I284"/>
    <mergeCell ref="L284:M284"/>
    <mergeCell ref="N284:Q284"/>
    <mergeCell ref="F285:I285"/>
    <mergeCell ref="L285:M285"/>
    <mergeCell ref="N285:Q285"/>
    <mergeCell ref="F274:I274"/>
    <mergeCell ref="L274:M274"/>
    <mergeCell ref="N274:Q274"/>
    <mergeCell ref="F275:I275"/>
    <mergeCell ref="L275:M275"/>
    <mergeCell ref="N275:Q275"/>
    <mergeCell ref="F276:I276"/>
    <mergeCell ref="L276:M276"/>
    <mergeCell ref="N276:Q276"/>
    <mergeCell ref="F277:I277"/>
    <mergeCell ref="L277:M277"/>
    <mergeCell ref="N277:Q277"/>
    <mergeCell ref="F278:I278"/>
    <mergeCell ref="L278:M278"/>
    <mergeCell ref="N278:Q278"/>
    <mergeCell ref="F279:I279"/>
    <mergeCell ref="L279:M279"/>
    <mergeCell ref="N279:Q279"/>
    <mergeCell ref="F268:I268"/>
    <mergeCell ref="L268:M268"/>
    <mergeCell ref="N268:Q268"/>
    <mergeCell ref="F269:I269"/>
    <mergeCell ref="L269:M269"/>
    <mergeCell ref="N269:Q269"/>
    <mergeCell ref="F270:I270"/>
    <mergeCell ref="L270:M270"/>
    <mergeCell ref="N270:Q270"/>
    <mergeCell ref="F271:I271"/>
    <mergeCell ref="L271:M271"/>
    <mergeCell ref="N271:Q271"/>
    <mergeCell ref="F272:I272"/>
    <mergeCell ref="L272:M272"/>
    <mergeCell ref="N272:Q272"/>
    <mergeCell ref="F273:I273"/>
    <mergeCell ref="L273:M273"/>
    <mergeCell ref="N273:Q273"/>
    <mergeCell ref="F262:I262"/>
    <mergeCell ref="L262:M262"/>
    <mergeCell ref="N262:Q262"/>
    <mergeCell ref="F263:I263"/>
    <mergeCell ref="L263:M263"/>
    <mergeCell ref="N263:Q263"/>
    <mergeCell ref="F264:I264"/>
    <mergeCell ref="L264:M264"/>
    <mergeCell ref="N264:Q264"/>
    <mergeCell ref="F265:I265"/>
    <mergeCell ref="L265:M265"/>
    <mergeCell ref="N265:Q265"/>
    <mergeCell ref="F266:I266"/>
    <mergeCell ref="L266:M266"/>
    <mergeCell ref="N266:Q266"/>
    <mergeCell ref="F267:I267"/>
    <mergeCell ref="L267:M267"/>
    <mergeCell ref="N267:Q267"/>
    <mergeCell ref="F256:I256"/>
    <mergeCell ref="L256:M256"/>
    <mergeCell ref="N256:Q256"/>
    <mergeCell ref="F257:I257"/>
    <mergeCell ref="L257:M257"/>
    <mergeCell ref="N257:Q257"/>
    <mergeCell ref="F258:I258"/>
    <mergeCell ref="L258:M258"/>
    <mergeCell ref="N258:Q258"/>
    <mergeCell ref="F259:I259"/>
    <mergeCell ref="L259:M259"/>
    <mergeCell ref="N259:Q259"/>
    <mergeCell ref="F260:I260"/>
    <mergeCell ref="L260:M260"/>
    <mergeCell ref="N260:Q260"/>
    <mergeCell ref="F261:I261"/>
    <mergeCell ref="L261:M261"/>
    <mergeCell ref="N261:Q261"/>
    <mergeCell ref="F250:I250"/>
    <mergeCell ref="L250:M250"/>
    <mergeCell ref="N250:Q250"/>
    <mergeCell ref="F251:I251"/>
    <mergeCell ref="L251:M251"/>
    <mergeCell ref="N251:Q251"/>
    <mergeCell ref="F252:I252"/>
    <mergeCell ref="L252:M252"/>
    <mergeCell ref="N252:Q252"/>
    <mergeCell ref="F253:I253"/>
    <mergeCell ref="L253:M253"/>
    <mergeCell ref="N253:Q253"/>
    <mergeCell ref="F254:I254"/>
    <mergeCell ref="L254:M254"/>
    <mergeCell ref="N254:Q254"/>
    <mergeCell ref="F255:I255"/>
    <mergeCell ref="L255:M255"/>
    <mergeCell ref="N255:Q255"/>
    <mergeCell ref="F243:I243"/>
    <mergeCell ref="L243:M243"/>
    <mergeCell ref="N243:Q243"/>
    <mergeCell ref="F245:I245"/>
    <mergeCell ref="L245:M245"/>
    <mergeCell ref="N245:Q245"/>
    <mergeCell ref="F246:I246"/>
    <mergeCell ref="L246:M246"/>
    <mergeCell ref="N246:Q246"/>
    <mergeCell ref="F247:I247"/>
    <mergeCell ref="L247:M247"/>
    <mergeCell ref="N247:Q247"/>
    <mergeCell ref="F248:I248"/>
    <mergeCell ref="L248:M248"/>
    <mergeCell ref="N248:Q248"/>
    <mergeCell ref="F249:I249"/>
    <mergeCell ref="L249:M249"/>
    <mergeCell ref="N249:Q249"/>
    <mergeCell ref="F237:I237"/>
    <mergeCell ref="L237:M237"/>
    <mergeCell ref="N237:Q237"/>
    <mergeCell ref="F238:I238"/>
    <mergeCell ref="L238:M238"/>
    <mergeCell ref="N238:Q238"/>
    <mergeCell ref="F239:I239"/>
    <mergeCell ref="L239:M239"/>
    <mergeCell ref="N239:Q239"/>
    <mergeCell ref="F240:I240"/>
    <mergeCell ref="L240:M240"/>
    <mergeCell ref="N240:Q240"/>
    <mergeCell ref="F241:I241"/>
    <mergeCell ref="L241:M241"/>
    <mergeCell ref="N241:Q241"/>
    <mergeCell ref="F242:I242"/>
    <mergeCell ref="L242:M242"/>
    <mergeCell ref="N242:Q242"/>
    <mergeCell ref="F230:I230"/>
    <mergeCell ref="L230:M230"/>
    <mergeCell ref="N230:Q230"/>
    <mergeCell ref="F231:I231"/>
    <mergeCell ref="L231:M231"/>
    <mergeCell ref="N231:Q231"/>
    <mergeCell ref="F233:I233"/>
    <mergeCell ref="L233:M233"/>
    <mergeCell ref="N233:Q233"/>
    <mergeCell ref="F234:I234"/>
    <mergeCell ref="L234:M234"/>
    <mergeCell ref="N234:Q234"/>
    <mergeCell ref="F235:I235"/>
    <mergeCell ref="L235:M235"/>
    <mergeCell ref="N235:Q235"/>
    <mergeCell ref="F236:I236"/>
    <mergeCell ref="L236:M236"/>
    <mergeCell ref="N236:Q236"/>
    <mergeCell ref="F222:I222"/>
    <mergeCell ref="L222:M222"/>
    <mergeCell ref="N222:Q222"/>
    <mergeCell ref="F223:I223"/>
    <mergeCell ref="L223:M223"/>
    <mergeCell ref="N223:Q223"/>
    <mergeCell ref="F224:I224"/>
    <mergeCell ref="F225:I225"/>
    <mergeCell ref="L225:M225"/>
    <mergeCell ref="N225:Q225"/>
    <mergeCell ref="F226:I226"/>
    <mergeCell ref="L226:M226"/>
    <mergeCell ref="N226:Q226"/>
    <mergeCell ref="F228:I228"/>
    <mergeCell ref="L228:M228"/>
    <mergeCell ref="N228:Q228"/>
    <mergeCell ref="F229:I229"/>
    <mergeCell ref="L229:M229"/>
    <mergeCell ref="N229:Q229"/>
    <mergeCell ref="F216:I216"/>
    <mergeCell ref="L216:M216"/>
    <mergeCell ref="N216:Q216"/>
    <mergeCell ref="F217:I217"/>
    <mergeCell ref="L217:M217"/>
    <mergeCell ref="N217:Q217"/>
    <mergeCell ref="F218:I218"/>
    <mergeCell ref="L218:M218"/>
    <mergeCell ref="N218:Q218"/>
    <mergeCell ref="F219:I219"/>
    <mergeCell ref="L219:M219"/>
    <mergeCell ref="N219:Q219"/>
    <mergeCell ref="F220:I220"/>
    <mergeCell ref="L220:M220"/>
    <mergeCell ref="N220:Q220"/>
    <mergeCell ref="F221:I221"/>
    <mergeCell ref="L221:M221"/>
    <mergeCell ref="N221:Q221"/>
    <mergeCell ref="F210:I210"/>
    <mergeCell ref="L210:M210"/>
    <mergeCell ref="N210:Q210"/>
    <mergeCell ref="F211:I211"/>
    <mergeCell ref="L211:M211"/>
    <mergeCell ref="N211:Q211"/>
    <mergeCell ref="F212:I212"/>
    <mergeCell ref="L212:M212"/>
    <mergeCell ref="N212:Q212"/>
    <mergeCell ref="F213:I213"/>
    <mergeCell ref="L213:M213"/>
    <mergeCell ref="N213:Q213"/>
    <mergeCell ref="F214:I214"/>
    <mergeCell ref="L214:M214"/>
    <mergeCell ref="N214:Q214"/>
    <mergeCell ref="F215:I215"/>
    <mergeCell ref="L215:M215"/>
    <mergeCell ref="N215:Q215"/>
    <mergeCell ref="F203:I203"/>
    <mergeCell ref="L203:M203"/>
    <mergeCell ref="N203:Q203"/>
    <mergeCell ref="F204:I204"/>
    <mergeCell ref="L204:M204"/>
    <mergeCell ref="N204:Q204"/>
    <mergeCell ref="F206:I206"/>
    <mergeCell ref="L206:M206"/>
    <mergeCell ref="N206:Q206"/>
    <mergeCell ref="F207:I207"/>
    <mergeCell ref="L207:M207"/>
    <mergeCell ref="N207:Q207"/>
    <mergeCell ref="F208:I208"/>
    <mergeCell ref="L208:M208"/>
    <mergeCell ref="N208:Q208"/>
    <mergeCell ref="F209:I209"/>
    <mergeCell ref="L209:M209"/>
    <mergeCell ref="N209:Q209"/>
    <mergeCell ref="F197:I197"/>
    <mergeCell ref="L197:M197"/>
    <mergeCell ref="N197:Q197"/>
    <mergeCell ref="F198:I198"/>
    <mergeCell ref="L198:M198"/>
    <mergeCell ref="N198:Q198"/>
    <mergeCell ref="F199:I199"/>
    <mergeCell ref="L199:M199"/>
    <mergeCell ref="N199:Q199"/>
    <mergeCell ref="F200:I200"/>
    <mergeCell ref="L200:M200"/>
    <mergeCell ref="N200:Q200"/>
    <mergeCell ref="F201:I201"/>
    <mergeCell ref="L201:M201"/>
    <mergeCell ref="N201:Q201"/>
    <mergeCell ref="F202:I202"/>
    <mergeCell ref="L202:M202"/>
    <mergeCell ref="N202:Q202"/>
    <mergeCell ref="F190:I190"/>
    <mergeCell ref="L190:M190"/>
    <mergeCell ref="N190:Q190"/>
    <mergeCell ref="F191:I191"/>
    <mergeCell ref="L191:M191"/>
    <mergeCell ref="N191:Q191"/>
    <mergeCell ref="F192:I192"/>
    <mergeCell ref="L192:M192"/>
    <mergeCell ref="N192:Q192"/>
    <mergeCell ref="F193:I193"/>
    <mergeCell ref="L193:M193"/>
    <mergeCell ref="N193:Q193"/>
    <mergeCell ref="F194:I194"/>
    <mergeCell ref="L194:M194"/>
    <mergeCell ref="N194:Q194"/>
    <mergeCell ref="F196:I196"/>
    <mergeCell ref="L196:M196"/>
    <mergeCell ref="N196:Q196"/>
    <mergeCell ref="F183:I183"/>
    <mergeCell ref="L183:M183"/>
    <mergeCell ref="N183:Q183"/>
    <mergeCell ref="F185:I185"/>
    <mergeCell ref="L185:M185"/>
    <mergeCell ref="N185:Q185"/>
    <mergeCell ref="F186:I186"/>
    <mergeCell ref="L186:M186"/>
    <mergeCell ref="N186:Q186"/>
    <mergeCell ref="F187:I187"/>
    <mergeCell ref="L187:M187"/>
    <mergeCell ref="N187:Q187"/>
    <mergeCell ref="F188:I188"/>
    <mergeCell ref="L188:M188"/>
    <mergeCell ref="N188:Q188"/>
    <mergeCell ref="F189:I189"/>
    <mergeCell ref="L189:M189"/>
    <mergeCell ref="N189:Q189"/>
    <mergeCell ref="F174:I174"/>
    <mergeCell ref="L174:M174"/>
    <mergeCell ref="N174:Q174"/>
    <mergeCell ref="F175:I175"/>
    <mergeCell ref="F176:I176"/>
    <mergeCell ref="L176:M176"/>
    <mergeCell ref="N176:Q176"/>
    <mergeCell ref="F177:I177"/>
    <mergeCell ref="F178:I178"/>
    <mergeCell ref="L178:M178"/>
    <mergeCell ref="N178:Q178"/>
    <mergeCell ref="F179:I179"/>
    <mergeCell ref="F180:I180"/>
    <mergeCell ref="L180:M180"/>
    <mergeCell ref="N180:Q180"/>
    <mergeCell ref="F181:I181"/>
    <mergeCell ref="F182:I182"/>
    <mergeCell ref="L182:M182"/>
    <mergeCell ref="N182:Q182"/>
    <mergeCell ref="F165:I165"/>
    <mergeCell ref="F166:I166"/>
    <mergeCell ref="F167:I167"/>
    <mergeCell ref="F168:I168"/>
    <mergeCell ref="L168:M168"/>
    <mergeCell ref="N168:Q168"/>
    <mergeCell ref="F169:I169"/>
    <mergeCell ref="L169:M169"/>
    <mergeCell ref="N169:Q169"/>
    <mergeCell ref="F170:I170"/>
    <mergeCell ref="F171:I171"/>
    <mergeCell ref="L171:M171"/>
    <mergeCell ref="N171:Q171"/>
    <mergeCell ref="F172:I172"/>
    <mergeCell ref="L172:M172"/>
    <mergeCell ref="N172:Q172"/>
    <mergeCell ref="F173:I173"/>
    <mergeCell ref="F156:I156"/>
    <mergeCell ref="F157:I157"/>
    <mergeCell ref="L157:M157"/>
    <mergeCell ref="N157:Q157"/>
    <mergeCell ref="F158:I158"/>
    <mergeCell ref="F159:I159"/>
    <mergeCell ref="L159:M159"/>
    <mergeCell ref="N159:Q159"/>
    <mergeCell ref="F160:I160"/>
    <mergeCell ref="F161:I161"/>
    <mergeCell ref="L161:M161"/>
    <mergeCell ref="N161:Q161"/>
    <mergeCell ref="F162:I162"/>
    <mergeCell ref="F163:I163"/>
    <mergeCell ref="L163:M163"/>
    <mergeCell ref="N163:Q163"/>
    <mergeCell ref="F164:I164"/>
    <mergeCell ref="L164:M164"/>
    <mergeCell ref="N164:Q164"/>
    <mergeCell ref="N132:Q132"/>
    <mergeCell ref="L134:Q134"/>
    <mergeCell ref="C140:Q140"/>
    <mergeCell ref="F142:P142"/>
    <mergeCell ref="F143:P143"/>
    <mergeCell ref="M145:P145"/>
    <mergeCell ref="M147:Q147"/>
    <mergeCell ref="M148:Q148"/>
    <mergeCell ref="F150:I150"/>
    <mergeCell ref="L150:M150"/>
    <mergeCell ref="N150:Q150"/>
    <mergeCell ref="F154:I154"/>
    <mergeCell ref="L154:M154"/>
    <mergeCell ref="N154:Q154"/>
    <mergeCell ref="F155:I155"/>
    <mergeCell ref="L155:M155"/>
    <mergeCell ref="N155:Q155"/>
    <mergeCell ref="N119:Q119"/>
    <mergeCell ref="N120:Q120"/>
    <mergeCell ref="N121:Q121"/>
    <mergeCell ref="N122:Q122"/>
    <mergeCell ref="N123:Q123"/>
    <mergeCell ref="N124:Q124"/>
    <mergeCell ref="N126:Q126"/>
    <mergeCell ref="D127:H127"/>
    <mergeCell ref="N127:Q127"/>
    <mergeCell ref="D128:H128"/>
    <mergeCell ref="N128:Q128"/>
    <mergeCell ref="D129:H129"/>
    <mergeCell ref="N129:Q129"/>
    <mergeCell ref="D130:H130"/>
    <mergeCell ref="N130:Q130"/>
    <mergeCell ref="D131:H131"/>
    <mergeCell ref="N131:Q131"/>
    <mergeCell ref="N102:Q102"/>
    <mergeCell ref="N103:Q103"/>
    <mergeCell ref="N104:Q104"/>
    <mergeCell ref="N105:Q105"/>
    <mergeCell ref="N106:Q106"/>
    <mergeCell ref="N107:Q107"/>
    <mergeCell ref="N108:Q108"/>
    <mergeCell ref="N109:Q109"/>
    <mergeCell ref="N110:Q110"/>
    <mergeCell ref="N111:Q111"/>
    <mergeCell ref="N112:Q112"/>
    <mergeCell ref="N113:Q113"/>
    <mergeCell ref="N114:Q114"/>
    <mergeCell ref="N115:Q115"/>
    <mergeCell ref="N116:Q116"/>
    <mergeCell ref="N117:Q117"/>
    <mergeCell ref="N118:Q118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99:Q99"/>
    <mergeCell ref="N100:Q100"/>
    <mergeCell ref="N101:Q101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</mergeCells>
  <dataValidations count="2">
    <dataValidation type="list" allowBlank="1" showInputMessage="1" showErrorMessage="1" error="Povolené sú hodnoty K, M." sqref="D697:D702" xr:uid="{00000000-0002-0000-0100-000000000000}">
      <formula1>"K, M"</formula1>
    </dataValidation>
    <dataValidation type="list" allowBlank="1" showInputMessage="1" showErrorMessage="1" error="Povolené sú hodnoty základná, znížená, nulová." sqref="U697:U702" xr:uid="{00000000-0002-0000-0100-000001000000}">
      <formula1>"základná, znížená, nulová"</formula1>
    </dataValidation>
  </dataValidations>
  <hyperlinks>
    <hyperlink ref="F1:G1" location="C2" display="1) Krycí list rozpočtu" xr:uid="{00000000-0004-0000-0100-000000000000}"/>
    <hyperlink ref="H1:K1" location="C86" display="2) Rekapitulácia rozpočtu" xr:uid="{00000000-0004-0000-0100-000001000000}"/>
    <hyperlink ref="L1" location="C150" display="3) Rozpočet" xr:uid="{00000000-0004-0000-0100-000002000000}"/>
    <hyperlink ref="S1:T1" location="'Rekapitulácia stavby'!C2" display="Rekapitulácia stavby" xr:uid="{00000000-0004-0000-0100-000003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N137"/>
  <sheetViews>
    <sheetView showGridLines="0" tabSelected="1" workbookViewId="0">
      <pane ySplit="1" topLeftCell="A2" activePane="bottomLeft" state="frozen"/>
      <selection pane="bottomLeft" activeCell="L12" sqref="L12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5"/>
      <c r="B1" s="13"/>
      <c r="C1" s="13"/>
      <c r="D1" s="14" t="s">
        <v>1</v>
      </c>
      <c r="E1" s="13"/>
      <c r="F1" s="15" t="s">
        <v>92</v>
      </c>
      <c r="G1" s="15"/>
      <c r="H1" s="284" t="s">
        <v>93</v>
      </c>
      <c r="I1" s="284"/>
      <c r="J1" s="284"/>
      <c r="K1" s="284"/>
      <c r="L1" s="15" t="s">
        <v>94</v>
      </c>
      <c r="M1" s="13"/>
      <c r="N1" s="13"/>
      <c r="O1" s="14" t="s">
        <v>95</v>
      </c>
      <c r="P1" s="13"/>
      <c r="Q1" s="13"/>
      <c r="R1" s="13"/>
      <c r="S1" s="15" t="s">
        <v>96</v>
      </c>
      <c r="T1" s="15"/>
      <c r="U1" s="115"/>
      <c r="V1" s="115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ht="36.950000000000003" customHeight="1">
      <c r="C2" s="194" t="s">
        <v>7</v>
      </c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S2" s="233" t="s">
        <v>8</v>
      </c>
      <c r="T2" s="234"/>
      <c r="U2" s="234"/>
      <c r="V2" s="234"/>
      <c r="W2" s="234"/>
      <c r="X2" s="234"/>
      <c r="Y2" s="234"/>
      <c r="Z2" s="234"/>
      <c r="AA2" s="234"/>
      <c r="AB2" s="234"/>
      <c r="AC2" s="234"/>
      <c r="AT2" s="20" t="s">
        <v>82</v>
      </c>
    </row>
    <row r="3" spans="1:66" ht="6.95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10</v>
      </c>
    </row>
    <row r="4" spans="1:66" ht="36.950000000000003" customHeight="1">
      <c r="B4" s="24"/>
      <c r="C4" s="196" t="s">
        <v>97</v>
      </c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25"/>
      <c r="T4" s="19" t="s">
        <v>12</v>
      </c>
      <c r="AT4" s="20" t="s">
        <v>6</v>
      </c>
    </row>
    <row r="5" spans="1:66" ht="6.95" customHeight="1">
      <c r="B5" s="24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5"/>
    </row>
    <row r="6" spans="1:66" ht="25.35" customHeight="1">
      <c r="B6" s="24"/>
      <c r="C6" s="27"/>
      <c r="D6" s="31" t="s">
        <v>18</v>
      </c>
      <c r="E6" s="27"/>
      <c r="F6" s="239" t="str">
        <f>'Rekapitulácia stavby'!K6</f>
        <v>Materská škola - Obora</v>
      </c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7"/>
      <c r="R6" s="25"/>
    </row>
    <row r="7" spans="1:66" s="1" customFormat="1" ht="32.85" customHeight="1">
      <c r="B7" s="35"/>
      <c r="C7" s="36"/>
      <c r="D7" s="30" t="s">
        <v>98</v>
      </c>
      <c r="E7" s="36"/>
      <c r="F7" s="202" t="s">
        <v>2108</v>
      </c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36"/>
      <c r="R7" s="37"/>
    </row>
    <row r="8" spans="1:66" s="1" customFormat="1" ht="14.45" customHeight="1">
      <c r="B8" s="35"/>
      <c r="C8" s="36"/>
      <c r="D8" s="31" t="s">
        <v>20</v>
      </c>
      <c r="E8" s="36"/>
      <c r="F8" s="29" t="s">
        <v>5</v>
      </c>
      <c r="G8" s="36"/>
      <c r="H8" s="36"/>
      <c r="I8" s="36"/>
      <c r="J8" s="36"/>
      <c r="K8" s="36"/>
      <c r="L8" s="36"/>
      <c r="M8" s="31" t="s">
        <v>21</v>
      </c>
      <c r="N8" s="36"/>
      <c r="O8" s="29" t="s">
        <v>5</v>
      </c>
      <c r="P8" s="36"/>
      <c r="Q8" s="36"/>
      <c r="R8" s="37"/>
    </row>
    <row r="9" spans="1:66" s="1" customFormat="1" ht="14.45" customHeight="1">
      <c r="B9" s="35"/>
      <c r="C9" s="36"/>
      <c r="D9" s="31" t="s">
        <v>22</v>
      </c>
      <c r="E9" s="36"/>
      <c r="F9" s="29" t="s">
        <v>23</v>
      </c>
      <c r="G9" s="36"/>
      <c r="H9" s="36"/>
      <c r="I9" s="36"/>
      <c r="J9" s="36"/>
      <c r="K9" s="36"/>
      <c r="L9" s="36"/>
      <c r="M9" s="31" t="s">
        <v>24</v>
      </c>
      <c r="N9" s="36"/>
      <c r="O9" s="242">
        <v>43728</v>
      </c>
      <c r="P9" s="243"/>
      <c r="Q9" s="36"/>
      <c r="R9" s="37"/>
    </row>
    <row r="10" spans="1:66" s="1" customFormat="1" ht="10.9" customHeight="1"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7"/>
    </row>
    <row r="11" spans="1:66" s="1" customFormat="1" ht="14.45" customHeight="1">
      <c r="B11" s="35"/>
      <c r="C11" s="36"/>
      <c r="D11" s="31" t="s">
        <v>25</v>
      </c>
      <c r="E11" s="36"/>
      <c r="F11" s="36"/>
      <c r="G11" s="36"/>
      <c r="H11" s="36"/>
      <c r="I11" s="36"/>
      <c r="J11" s="36"/>
      <c r="K11" s="36"/>
      <c r="L11" s="36"/>
      <c r="M11" s="31" t="s">
        <v>26</v>
      </c>
      <c r="N11" s="36"/>
      <c r="O11" s="200" t="str">
        <f>IF('Rekapitulácia stavby'!AN10="","",'Rekapitulácia stavby'!AN10)</f>
        <v/>
      </c>
      <c r="P11" s="200"/>
      <c r="Q11" s="36"/>
      <c r="R11" s="37"/>
    </row>
    <row r="12" spans="1:66" s="1" customFormat="1" ht="18" customHeight="1">
      <c r="B12" s="35"/>
      <c r="C12" s="36"/>
      <c r="D12" s="36"/>
      <c r="E12" s="29" t="str">
        <f>IF('Rekapitulácia stavby'!E11="","",'Rekapitulácia stavby'!E11)</f>
        <v xml:space="preserve"> </v>
      </c>
      <c r="F12" s="36"/>
      <c r="G12" s="36"/>
      <c r="H12" s="36"/>
      <c r="I12" s="36"/>
      <c r="J12" s="36"/>
      <c r="K12" s="36"/>
      <c r="L12" s="36"/>
      <c r="M12" s="31" t="s">
        <v>27</v>
      </c>
      <c r="N12" s="36"/>
      <c r="O12" s="200" t="str">
        <f>IF('Rekapitulácia stavby'!AN11="","",'Rekapitulácia stavby'!AN11)</f>
        <v/>
      </c>
      <c r="P12" s="200"/>
      <c r="Q12" s="36"/>
      <c r="R12" s="37"/>
    </row>
    <row r="13" spans="1:66" s="1" customFormat="1" ht="6.95" customHeight="1">
      <c r="B13" s="35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7"/>
    </row>
    <row r="14" spans="1:66" s="1" customFormat="1" ht="14.45" customHeight="1">
      <c r="B14" s="35"/>
      <c r="C14" s="36"/>
      <c r="D14" s="31" t="s">
        <v>28</v>
      </c>
      <c r="E14" s="36"/>
      <c r="F14" s="36"/>
      <c r="G14" s="36"/>
      <c r="H14" s="36"/>
      <c r="I14" s="36"/>
      <c r="J14" s="36"/>
      <c r="K14" s="36"/>
      <c r="L14" s="36"/>
      <c r="M14" s="31" t="s">
        <v>26</v>
      </c>
      <c r="N14" s="36"/>
      <c r="O14" s="244" t="str">
        <f>IF('Rekapitulácia stavby'!AN13="","",'Rekapitulácia stavby'!AN13)</f>
        <v>Vyplň údaj</v>
      </c>
      <c r="P14" s="200"/>
      <c r="Q14" s="36"/>
      <c r="R14" s="37"/>
    </row>
    <row r="15" spans="1:66" s="1" customFormat="1" ht="18" customHeight="1">
      <c r="B15" s="35"/>
      <c r="C15" s="36"/>
      <c r="D15" s="36"/>
      <c r="E15" s="244" t="str">
        <f>IF('Rekapitulácia stavby'!E14="","",'Rekapitulácia stavby'!E14)</f>
        <v>Vyplň údaj</v>
      </c>
      <c r="F15" s="245"/>
      <c r="G15" s="245"/>
      <c r="H15" s="245"/>
      <c r="I15" s="245"/>
      <c r="J15" s="245"/>
      <c r="K15" s="245"/>
      <c r="L15" s="245"/>
      <c r="M15" s="31" t="s">
        <v>27</v>
      </c>
      <c r="N15" s="36"/>
      <c r="O15" s="244" t="str">
        <f>IF('Rekapitulácia stavby'!AN14="","",'Rekapitulácia stavby'!AN14)</f>
        <v>Vyplň údaj</v>
      </c>
      <c r="P15" s="200"/>
      <c r="Q15" s="36"/>
      <c r="R15" s="37"/>
    </row>
    <row r="16" spans="1:66" s="1" customFormat="1" ht="6.95" customHeight="1">
      <c r="B16" s="35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7"/>
    </row>
    <row r="17" spans="2:18" s="1" customFormat="1" ht="14.45" customHeight="1">
      <c r="B17" s="35"/>
      <c r="C17" s="36"/>
      <c r="D17" s="31" t="s">
        <v>30</v>
      </c>
      <c r="E17" s="36"/>
      <c r="F17" s="36"/>
      <c r="G17" s="36"/>
      <c r="H17" s="36"/>
      <c r="I17" s="36"/>
      <c r="J17" s="36"/>
      <c r="K17" s="36"/>
      <c r="L17" s="36"/>
      <c r="M17" s="31" t="s">
        <v>26</v>
      </c>
      <c r="N17" s="36"/>
      <c r="O17" s="200" t="str">
        <f>IF('Rekapitulácia stavby'!AN16="","",'Rekapitulácia stavby'!AN16)</f>
        <v/>
      </c>
      <c r="P17" s="200"/>
      <c r="Q17" s="36"/>
      <c r="R17" s="37"/>
    </row>
    <row r="18" spans="2:18" s="1" customFormat="1" ht="18" customHeight="1">
      <c r="B18" s="35"/>
      <c r="C18" s="36"/>
      <c r="D18" s="36"/>
      <c r="E18" s="29" t="str">
        <f>IF('Rekapitulácia stavby'!E17="","",'Rekapitulácia stavby'!E17)</f>
        <v xml:space="preserve"> </v>
      </c>
      <c r="F18" s="36"/>
      <c r="G18" s="36"/>
      <c r="H18" s="36"/>
      <c r="I18" s="36"/>
      <c r="J18" s="36"/>
      <c r="K18" s="36"/>
      <c r="L18" s="36"/>
      <c r="M18" s="31" t="s">
        <v>27</v>
      </c>
      <c r="N18" s="36"/>
      <c r="O18" s="200" t="str">
        <f>IF('Rekapitulácia stavby'!AN17="","",'Rekapitulácia stavby'!AN17)</f>
        <v/>
      </c>
      <c r="P18" s="200"/>
      <c r="Q18" s="36"/>
      <c r="R18" s="37"/>
    </row>
    <row r="19" spans="2:18" s="1" customFormat="1" ht="6.95" customHeight="1">
      <c r="B19" s="35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7"/>
    </row>
    <row r="20" spans="2:18" s="1" customFormat="1" ht="14.45" customHeight="1">
      <c r="B20" s="35"/>
      <c r="C20" s="36"/>
      <c r="D20" s="31" t="s">
        <v>32</v>
      </c>
      <c r="E20" s="36"/>
      <c r="F20" s="36"/>
      <c r="G20" s="36"/>
      <c r="H20" s="36"/>
      <c r="I20" s="36"/>
      <c r="J20" s="36"/>
      <c r="K20" s="36"/>
      <c r="L20" s="36"/>
      <c r="M20" s="31" t="s">
        <v>26</v>
      </c>
      <c r="N20" s="36"/>
      <c r="O20" s="200" t="str">
        <f>IF('Rekapitulácia stavby'!AN19="","",'Rekapitulácia stavby'!AN19)</f>
        <v/>
      </c>
      <c r="P20" s="200"/>
      <c r="Q20" s="36"/>
      <c r="R20" s="37"/>
    </row>
    <row r="21" spans="2:18" s="1" customFormat="1" ht="18" customHeight="1">
      <c r="B21" s="35"/>
      <c r="C21" s="36"/>
      <c r="D21" s="36"/>
      <c r="E21" s="29" t="str">
        <f>IF('Rekapitulácia stavby'!E20="","",'Rekapitulácia stavby'!E20)</f>
        <v xml:space="preserve"> </v>
      </c>
      <c r="F21" s="36"/>
      <c r="G21" s="36"/>
      <c r="H21" s="36"/>
      <c r="I21" s="36"/>
      <c r="J21" s="36"/>
      <c r="K21" s="36"/>
      <c r="L21" s="36"/>
      <c r="M21" s="31" t="s">
        <v>27</v>
      </c>
      <c r="N21" s="36"/>
      <c r="O21" s="200" t="str">
        <f>IF('Rekapitulácia stavby'!AN20="","",'Rekapitulácia stavby'!AN20)</f>
        <v/>
      </c>
      <c r="P21" s="200"/>
      <c r="Q21" s="36"/>
      <c r="R21" s="37"/>
    </row>
    <row r="22" spans="2:18" s="1" customFormat="1" ht="6.95" customHeight="1">
      <c r="B22" s="35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7"/>
    </row>
    <row r="23" spans="2:18" s="1" customFormat="1" ht="14.45" customHeight="1">
      <c r="B23" s="35"/>
      <c r="C23" s="36"/>
      <c r="D23" s="31" t="s">
        <v>33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7"/>
    </row>
    <row r="24" spans="2:18" s="1" customFormat="1" ht="16.5" customHeight="1">
      <c r="B24" s="35"/>
      <c r="C24" s="36"/>
      <c r="D24" s="36"/>
      <c r="E24" s="205" t="s">
        <v>5</v>
      </c>
      <c r="F24" s="205"/>
      <c r="G24" s="205"/>
      <c r="H24" s="205"/>
      <c r="I24" s="205"/>
      <c r="J24" s="205"/>
      <c r="K24" s="205"/>
      <c r="L24" s="205"/>
      <c r="M24" s="36"/>
      <c r="N24" s="36"/>
      <c r="O24" s="36"/>
      <c r="P24" s="36"/>
      <c r="Q24" s="36"/>
      <c r="R24" s="37"/>
    </row>
    <row r="25" spans="2:18" s="1" customFormat="1" ht="6.95" customHeight="1">
      <c r="B25" s="35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7"/>
    </row>
    <row r="26" spans="2:18" s="1" customFormat="1" ht="6.95" customHeight="1">
      <c r="B26" s="35"/>
      <c r="C26" s="36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36"/>
      <c r="R26" s="37"/>
    </row>
    <row r="27" spans="2:18" s="1" customFormat="1" ht="14.45" customHeight="1">
      <c r="B27" s="35"/>
      <c r="C27" s="36"/>
      <c r="D27" s="116" t="s">
        <v>100</v>
      </c>
      <c r="E27" s="36"/>
      <c r="F27" s="36"/>
      <c r="G27" s="36"/>
      <c r="H27" s="36"/>
      <c r="I27" s="36"/>
      <c r="J27" s="36"/>
      <c r="K27" s="36"/>
      <c r="L27" s="36"/>
      <c r="M27" s="206">
        <f>N88</f>
        <v>0</v>
      </c>
      <c r="N27" s="206"/>
      <c r="O27" s="206"/>
      <c r="P27" s="206"/>
      <c r="Q27" s="36"/>
      <c r="R27" s="37"/>
    </row>
    <row r="28" spans="2:18" s="1" customFormat="1" ht="14.45" customHeight="1">
      <c r="B28" s="35"/>
      <c r="C28" s="36"/>
      <c r="D28" s="34" t="s">
        <v>86</v>
      </c>
      <c r="E28" s="36"/>
      <c r="F28" s="36"/>
      <c r="G28" s="36"/>
      <c r="H28" s="36"/>
      <c r="I28" s="36"/>
      <c r="J28" s="36"/>
      <c r="K28" s="36"/>
      <c r="L28" s="36"/>
      <c r="M28" s="206">
        <f>N93</f>
        <v>0</v>
      </c>
      <c r="N28" s="206"/>
      <c r="O28" s="206"/>
      <c r="P28" s="206"/>
      <c r="Q28" s="36"/>
      <c r="R28" s="37"/>
    </row>
    <row r="29" spans="2:18" s="1" customFormat="1" ht="6.95" customHeight="1"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7"/>
    </row>
    <row r="30" spans="2:18" s="1" customFormat="1" ht="25.35" customHeight="1">
      <c r="B30" s="35"/>
      <c r="C30" s="36"/>
      <c r="D30" s="117" t="s">
        <v>36</v>
      </c>
      <c r="E30" s="36"/>
      <c r="F30" s="36"/>
      <c r="G30" s="36"/>
      <c r="H30" s="36"/>
      <c r="I30" s="36"/>
      <c r="J30" s="36"/>
      <c r="K30" s="36"/>
      <c r="L30" s="36"/>
      <c r="M30" s="246">
        <f>ROUND(M27+M28,2)</f>
        <v>0</v>
      </c>
      <c r="N30" s="241"/>
      <c r="O30" s="241"/>
      <c r="P30" s="241"/>
      <c r="Q30" s="36"/>
      <c r="R30" s="37"/>
    </row>
    <row r="31" spans="2:18" s="1" customFormat="1" ht="6.95" customHeight="1">
      <c r="B31" s="35"/>
      <c r="C31" s="36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36"/>
      <c r="R31" s="37"/>
    </row>
    <row r="32" spans="2:18" s="1" customFormat="1" ht="14.45" customHeight="1">
      <c r="B32" s="35"/>
      <c r="C32" s="36"/>
      <c r="D32" s="42" t="s">
        <v>37</v>
      </c>
      <c r="E32" s="42" t="s">
        <v>38</v>
      </c>
      <c r="F32" s="43">
        <v>0</v>
      </c>
      <c r="G32" s="118" t="s">
        <v>39</v>
      </c>
      <c r="H32" s="247">
        <f>ROUND((((SUM(BE93:BE100)+SUM(BE118:BE130))+SUM(BE132:BE136))),2)</f>
        <v>0</v>
      </c>
      <c r="I32" s="241"/>
      <c r="J32" s="241"/>
      <c r="K32" s="36"/>
      <c r="L32" s="36"/>
      <c r="M32" s="247">
        <f>ROUND(((ROUND((SUM(BE93:BE100)+SUM(BE118:BE130)), 2)*F32)+SUM(BE132:BE136)*F32),2)</f>
        <v>0</v>
      </c>
      <c r="N32" s="241"/>
      <c r="O32" s="241"/>
      <c r="P32" s="241"/>
      <c r="Q32" s="36"/>
      <c r="R32" s="37"/>
    </row>
    <row r="33" spans="2:18" s="1" customFormat="1" ht="14.45" customHeight="1">
      <c r="B33" s="35"/>
      <c r="C33" s="36"/>
      <c r="D33" s="36"/>
      <c r="E33" s="42" t="s">
        <v>40</v>
      </c>
      <c r="F33" s="43">
        <v>0</v>
      </c>
      <c r="G33" s="118" t="s">
        <v>39</v>
      </c>
      <c r="H33" s="247">
        <f>ROUND((((SUM(BF93:BF100)+SUM(BF118:BF130))+SUM(BF132:BF136))),2)</f>
        <v>0</v>
      </c>
      <c r="I33" s="241"/>
      <c r="J33" s="241"/>
      <c r="K33" s="36"/>
      <c r="L33" s="36"/>
      <c r="M33" s="247">
        <f>ROUND(((ROUND((SUM(BF93:BF100)+SUM(BF118:BF130)), 2)*F33)+SUM(BF132:BF136)*F33),2)</f>
        <v>0</v>
      </c>
      <c r="N33" s="241"/>
      <c r="O33" s="241"/>
      <c r="P33" s="241"/>
      <c r="Q33" s="36"/>
      <c r="R33" s="37"/>
    </row>
    <row r="34" spans="2:18" s="1" customFormat="1" ht="14.45" hidden="1" customHeight="1">
      <c r="B34" s="35"/>
      <c r="C34" s="36"/>
      <c r="D34" s="36"/>
      <c r="E34" s="42" t="s">
        <v>41</v>
      </c>
      <c r="F34" s="43">
        <v>0</v>
      </c>
      <c r="G34" s="118" t="s">
        <v>39</v>
      </c>
      <c r="H34" s="247">
        <f>ROUND((((SUM(BG93:BG100)+SUM(BG118:BG130))+SUM(BG132:BG136))),2)</f>
        <v>0</v>
      </c>
      <c r="I34" s="241"/>
      <c r="J34" s="241"/>
      <c r="K34" s="36"/>
      <c r="L34" s="36"/>
      <c r="M34" s="247">
        <v>0</v>
      </c>
      <c r="N34" s="241"/>
      <c r="O34" s="241"/>
      <c r="P34" s="241"/>
      <c r="Q34" s="36"/>
      <c r="R34" s="37"/>
    </row>
    <row r="35" spans="2:18" s="1" customFormat="1" ht="14.45" hidden="1" customHeight="1">
      <c r="B35" s="35"/>
      <c r="C35" s="36"/>
      <c r="D35" s="36"/>
      <c r="E35" s="42" t="s">
        <v>42</v>
      </c>
      <c r="F35" s="43">
        <v>0</v>
      </c>
      <c r="G35" s="118" t="s">
        <v>39</v>
      </c>
      <c r="H35" s="247">
        <f>ROUND((((SUM(BH93:BH100)+SUM(BH118:BH130))+SUM(BH132:BH136))),2)</f>
        <v>0</v>
      </c>
      <c r="I35" s="241"/>
      <c r="J35" s="241"/>
      <c r="K35" s="36"/>
      <c r="L35" s="36"/>
      <c r="M35" s="247">
        <v>0</v>
      </c>
      <c r="N35" s="241"/>
      <c r="O35" s="241"/>
      <c r="P35" s="241"/>
      <c r="Q35" s="36"/>
      <c r="R35" s="37"/>
    </row>
    <row r="36" spans="2:18" s="1" customFormat="1" ht="14.45" hidden="1" customHeight="1">
      <c r="B36" s="35"/>
      <c r="C36" s="36"/>
      <c r="D36" s="36"/>
      <c r="E36" s="42" t="s">
        <v>43</v>
      </c>
      <c r="F36" s="43">
        <v>0</v>
      </c>
      <c r="G36" s="118" t="s">
        <v>39</v>
      </c>
      <c r="H36" s="247">
        <f>ROUND((((SUM(BI93:BI100)+SUM(BI118:BI130))+SUM(BI132:BI136))),2)</f>
        <v>0</v>
      </c>
      <c r="I36" s="241"/>
      <c r="J36" s="241"/>
      <c r="K36" s="36"/>
      <c r="L36" s="36"/>
      <c r="M36" s="247">
        <v>0</v>
      </c>
      <c r="N36" s="241"/>
      <c r="O36" s="241"/>
      <c r="P36" s="241"/>
      <c r="Q36" s="36"/>
      <c r="R36" s="37"/>
    </row>
    <row r="37" spans="2:18" s="1" customFormat="1" ht="6.95" customHeight="1"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7"/>
    </row>
    <row r="38" spans="2:18" s="1" customFormat="1" ht="25.35" customHeight="1">
      <c r="B38" s="35"/>
      <c r="C38" s="114"/>
      <c r="D38" s="119" t="s">
        <v>44</v>
      </c>
      <c r="E38" s="75"/>
      <c r="F38" s="75"/>
      <c r="G38" s="120" t="s">
        <v>45</v>
      </c>
      <c r="H38" s="121" t="s">
        <v>46</v>
      </c>
      <c r="I38" s="75"/>
      <c r="J38" s="75"/>
      <c r="K38" s="75"/>
      <c r="L38" s="248">
        <f>SUM(M30:M36)</f>
        <v>0</v>
      </c>
      <c r="M38" s="248"/>
      <c r="N38" s="248"/>
      <c r="O38" s="248"/>
      <c r="P38" s="249"/>
      <c r="Q38" s="114"/>
      <c r="R38" s="37"/>
    </row>
    <row r="39" spans="2:18" s="1" customFormat="1" ht="14.45" customHeight="1"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7"/>
    </row>
    <row r="40" spans="2:18" s="1" customFormat="1" ht="14.45" customHeight="1"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7"/>
    </row>
    <row r="41" spans="2:18">
      <c r="B41" s="24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5"/>
    </row>
    <row r="42" spans="2:18">
      <c r="B42" s="24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5"/>
    </row>
    <row r="43" spans="2:18">
      <c r="B43" s="24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5"/>
    </row>
    <row r="44" spans="2:18">
      <c r="B44" s="24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5"/>
    </row>
    <row r="45" spans="2:18">
      <c r="B45" s="24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5"/>
    </row>
    <row r="46" spans="2:18">
      <c r="B46" s="24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5"/>
    </row>
    <row r="47" spans="2:18">
      <c r="B47" s="2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5"/>
    </row>
    <row r="48" spans="2:18">
      <c r="B48" s="24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5"/>
    </row>
    <row r="49" spans="2:18">
      <c r="B49" s="2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5"/>
    </row>
    <row r="50" spans="2:18" s="1" customFormat="1" ht="15">
      <c r="B50" s="35"/>
      <c r="C50" s="36"/>
      <c r="D50" s="50" t="s">
        <v>47</v>
      </c>
      <c r="E50" s="51"/>
      <c r="F50" s="51"/>
      <c r="G50" s="51"/>
      <c r="H50" s="52"/>
      <c r="I50" s="36"/>
      <c r="J50" s="50" t="s">
        <v>48</v>
      </c>
      <c r="K50" s="51"/>
      <c r="L50" s="51"/>
      <c r="M50" s="51"/>
      <c r="N50" s="51"/>
      <c r="O50" s="51"/>
      <c r="P50" s="52"/>
      <c r="Q50" s="36"/>
      <c r="R50" s="37"/>
    </row>
    <row r="51" spans="2:18">
      <c r="B51" s="24"/>
      <c r="C51" s="27"/>
      <c r="D51" s="53"/>
      <c r="E51" s="27"/>
      <c r="F51" s="27"/>
      <c r="G51" s="27"/>
      <c r="H51" s="54"/>
      <c r="I51" s="27"/>
      <c r="J51" s="53"/>
      <c r="K51" s="27"/>
      <c r="L51" s="27"/>
      <c r="M51" s="27"/>
      <c r="N51" s="27"/>
      <c r="O51" s="27"/>
      <c r="P51" s="54"/>
      <c r="Q51" s="27"/>
      <c r="R51" s="25"/>
    </row>
    <row r="52" spans="2:18">
      <c r="B52" s="24"/>
      <c r="C52" s="27"/>
      <c r="D52" s="53"/>
      <c r="E52" s="27"/>
      <c r="F52" s="27"/>
      <c r="G52" s="27"/>
      <c r="H52" s="54"/>
      <c r="I52" s="27"/>
      <c r="J52" s="53"/>
      <c r="K52" s="27"/>
      <c r="L52" s="27"/>
      <c r="M52" s="27"/>
      <c r="N52" s="27"/>
      <c r="O52" s="27"/>
      <c r="P52" s="54"/>
      <c r="Q52" s="27"/>
      <c r="R52" s="25"/>
    </row>
    <row r="53" spans="2:18">
      <c r="B53" s="24"/>
      <c r="C53" s="27"/>
      <c r="D53" s="53"/>
      <c r="E53" s="27"/>
      <c r="F53" s="27"/>
      <c r="G53" s="27"/>
      <c r="H53" s="54"/>
      <c r="I53" s="27"/>
      <c r="J53" s="53"/>
      <c r="K53" s="27"/>
      <c r="L53" s="27"/>
      <c r="M53" s="27"/>
      <c r="N53" s="27"/>
      <c r="O53" s="27"/>
      <c r="P53" s="54"/>
      <c r="Q53" s="27"/>
      <c r="R53" s="25"/>
    </row>
    <row r="54" spans="2:18">
      <c r="B54" s="24"/>
      <c r="C54" s="27"/>
      <c r="D54" s="53"/>
      <c r="E54" s="27"/>
      <c r="F54" s="27"/>
      <c r="G54" s="27"/>
      <c r="H54" s="54"/>
      <c r="I54" s="27"/>
      <c r="J54" s="53"/>
      <c r="K54" s="27"/>
      <c r="L54" s="27"/>
      <c r="M54" s="27"/>
      <c r="N54" s="27"/>
      <c r="O54" s="27"/>
      <c r="P54" s="54"/>
      <c r="Q54" s="27"/>
      <c r="R54" s="25"/>
    </row>
    <row r="55" spans="2:18">
      <c r="B55" s="24"/>
      <c r="C55" s="27"/>
      <c r="D55" s="53"/>
      <c r="E55" s="27"/>
      <c r="F55" s="27"/>
      <c r="G55" s="27"/>
      <c r="H55" s="54"/>
      <c r="I55" s="27"/>
      <c r="J55" s="53"/>
      <c r="K55" s="27"/>
      <c r="L55" s="27"/>
      <c r="M55" s="27"/>
      <c r="N55" s="27"/>
      <c r="O55" s="27"/>
      <c r="P55" s="54"/>
      <c r="Q55" s="27"/>
      <c r="R55" s="25"/>
    </row>
    <row r="56" spans="2:18">
      <c r="B56" s="24"/>
      <c r="C56" s="27"/>
      <c r="D56" s="53"/>
      <c r="E56" s="27"/>
      <c r="F56" s="27"/>
      <c r="G56" s="27"/>
      <c r="H56" s="54"/>
      <c r="I56" s="27"/>
      <c r="J56" s="53"/>
      <c r="K56" s="27"/>
      <c r="L56" s="27"/>
      <c r="M56" s="27"/>
      <c r="N56" s="27"/>
      <c r="O56" s="27"/>
      <c r="P56" s="54"/>
      <c r="Q56" s="27"/>
      <c r="R56" s="25"/>
    </row>
    <row r="57" spans="2:18">
      <c r="B57" s="24"/>
      <c r="C57" s="27"/>
      <c r="D57" s="53"/>
      <c r="E57" s="27"/>
      <c r="F57" s="27"/>
      <c r="G57" s="27"/>
      <c r="H57" s="54"/>
      <c r="I57" s="27"/>
      <c r="J57" s="53"/>
      <c r="K57" s="27"/>
      <c r="L57" s="27"/>
      <c r="M57" s="27"/>
      <c r="N57" s="27"/>
      <c r="O57" s="27"/>
      <c r="P57" s="54"/>
      <c r="Q57" s="27"/>
      <c r="R57" s="25"/>
    </row>
    <row r="58" spans="2:18">
      <c r="B58" s="24"/>
      <c r="C58" s="27"/>
      <c r="D58" s="53"/>
      <c r="E58" s="27"/>
      <c r="F58" s="27"/>
      <c r="G58" s="27"/>
      <c r="H58" s="54"/>
      <c r="I58" s="27"/>
      <c r="J58" s="53"/>
      <c r="K58" s="27"/>
      <c r="L58" s="27"/>
      <c r="M58" s="27"/>
      <c r="N58" s="27"/>
      <c r="O58" s="27"/>
      <c r="P58" s="54"/>
      <c r="Q58" s="27"/>
      <c r="R58" s="25"/>
    </row>
    <row r="59" spans="2:18" s="1" customFormat="1" ht="15">
      <c r="B59" s="35"/>
      <c r="C59" s="36"/>
      <c r="D59" s="55" t="s">
        <v>49</v>
      </c>
      <c r="E59" s="56"/>
      <c r="F59" s="56"/>
      <c r="G59" s="57" t="s">
        <v>50</v>
      </c>
      <c r="H59" s="58"/>
      <c r="I59" s="36"/>
      <c r="J59" s="55" t="s">
        <v>49</v>
      </c>
      <c r="K59" s="56"/>
      <c r="L59" s="56"/>
      <c r="M59" s="56"/>
      <c r="N59" s="57" t="s">
        <v>50</v>
      </c>
      <c r="O59" s="56"/>
      <c r="P59" s="58"/>
      <c r="Q59" s="36"/>
      <c r="R59" s="37"/>
    </row>
    <row r="60" spans="2:18">
      <c r="B60" s="24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5"/>
    </row>
    <row r="61" spans="2:18" s="1" customFormat="1" ht="15">
      <c r="B61" s="35"/>
      <c r="C61" s="36"/>
      <c r="D61" s="50" t="s">
        <v>51</v>
      </c>
      <c r="E61" s="51"/>
      <c r="F61" s="51"/>
      <c r="G61" s="51"/>
      <c r="H61" s="52"/>
      <c r="I61" s="36"/>
      <c r="J61" s="50" t="s">
        <v>52</v>
      </c>
      <c r="K61" s="51"/>
      <c r="L61" s="51"/>
      <c r="M61" s="51"/>
      <c r="N61" s="51"/>
      <c r="O61" s="51"/>
      <c r="P61" s="52"/>
      <c r="Q61" s="36"/>
      <c r="R61" s="37"/>
    </row>
    <row r="62" spans="2:18">
      <c r="B62" s="24"/>
      <c r="C62" s="27"/>
      <c r="D62" s="53"/>
      <c r="E62" s="27"/>
      <c r="F62" s="27"/>
      <c r="G62" s="27"/>
      <c r="H62" s="54"/>
      <c r="I62" s="27"/>
      <c r="J62" s="53"/>
      <c r="K62" s="27"/>
      <c r="L62" s="27"/>
      <c r="M62" s="27"/>
      <c r="N62" s="27"/>
      <c r="O62" s="27"/>
      <c r="P62" s="54"/>
      <c r="Q62" s="27"/>
      <c r="R62" s="25"/>
    </row>
    <row r="63" spans="2:18">
      <c r="B63" s="24"/>
      <c r="C63" s="27"/>
      <c r="D63" s="53"/>
      <c r="E63" s="27"/>
      <c r="F63" s="27"/>
      <c r="G63" s="27"/>
      <c r="H63" s="54"/>
      <c r="I63" s="27"/>
      <c r="J63" s="53"/>
      <c r="K63" s="27"/>
      <c r="L63" s="27"/>
      <c r="M63" s="27"/>
      <c r="N63" s="27"/>
      <c r="O63" s="27"/>
      <c r="P63" s="54"/>
      <c r="Q63" s="27"/>
      <c r="R63" s="25"/>
    </row>
    <row r="64" spans="2:18">
      <c r="B64" s="24"/>
      <c r="C64" s="27"/>
      <c r="D64" s="53"/>
      <c r="E64" s="27"/>
      <c r="F64" s="27"/>
      <c r="G64" s="27"/>
      <c r="H64" s="54"/>
      <c r="I64" s="27"/>
      <c r="J64" s="53"/>
      <c r="K64" s="27"/>
      <c r="L64" s="27"/>
      <c r="M64" s="27"/>
      <c r="N64" s="27"/>
      <c r="O64" s="27"/>
      <c r="P64" s="54"/>
      <c r="Q64" s="27"/>
      <c r="R64" s="25"/>
    </row>
    <row r="65" spans="2:18">
      <c r="B65" s="24"/>
      <c r="C65" s="27"/>
      <c r="D65" s="53"/>
      <c r="E65" s="27"/>
      <c r="F65" s="27"/>
      <c r="G65" s="27"/>
      <c r="H65" s="54"/>
      <c r="I65" s="27"/>
      <c r="J65" s="53"/>
      <c r="K65" s="27"/>
      <c r="L65" s="27"/>
      <c r="M65" s="27"/>
      <c r="N65" s="27"/>
      <c r="O65" s="27"/>
      <c r="P65" s="54"/>
      <c r="Q65" s="27"/>
      <c r="R65" s="25"/>
    </row>
    <row r="66" spans="2:18">
      <c r="B66" s="24"/>
      <c r="C66" s="27"/>
      <c r="D66" s="53"/>
      <c r="E66" s="27"/>
      <c r="F66" s="27"/>
      <c r="G66" s="27"/>
      <c r="H66" s="54"/>
      <c r="I66" s="27"/>
      <c r="J66" s="53"/>
      <c r="K66" s="27"/>
      <c r="L66" s="27"/>
      <c r="M66" s="27"/>
      <c r="N66" s="27"/>
      <c r="O66" s="27"/>
      <c r="P66" s="54"/>
      <c r="Q66" s="27"/>
      <c r="R66" s="25"/>
    </row>
    <row r="67" spans="2:18">
      <c r="B67" s="24"/>
      <c r="C67" s="27"/>
      <c r="D67" s="53"/>
      <c r="E67" s="27"/>
      <c r="F67" s="27"/>
      <c r="G67" s="27"/>
      <c r="H67" s="54"/>
      <c r="I67" s="27"/>
      <c r="J67" s="53"/>
      <c r="K67" s="27"/>
      <c r="L67" s="27"/>
      <c r="M67" s="27"/>
      <c r="N67" s="27"/>
      <c r="O67" s="27"/>
      <c r="P67" s="54"/>
      <c r="Q67" s="27"/>
      <c r="R67" s="25"/>
    </row>
    <row r="68" spans="2:18">
      <c r="B68" s="24"/>
      <c r="C68" s="27"/>
      <c r="D68" s="53"/>
      <c r="E68" s="27"/>
      <c r="F68" s="27"/>
      <c r="G68" s="27"/>
      <c r="H68" s="54"/>
      <c r="I68" s="27"/>
      <c r="J68" s="53"/>
      <c r="K68" s="27"/>
      <c r="L68" s="27"/>
      <c r="M68" s="27"/>
      <c r="N68" s="27"/>
      <c r="O68" s="27"/>
      <c r="P68" s="54"/>
      <c r="Q68" s="27"/>
      <c r="R68" s="25"/>
    </row>
    <row r="69" spans="2:18">
      <c r="B69" s="24"/>
      <c r="C69" s="27"/>
      <c r="D69" s="53"/>
      <c r="E69" s="27"/>
      <c r="F69" s="27"/>
      <c r="G69" s="27"/>
      <c r="H69" s="54"/>
      <c r="I69" s="27"/>
      <c r="J69" s="53"/>
      <c r="K69" s="27"/>
      <c r="L69" s="27"/>
      <c r="M69" s="27"/>
      <c r="N69" s="27"/>
      <c r="O69" s="27"/>
      <c r="P69" s="54"/>
      <c r="Q69" s="27"/>
      <c r="R69" s="25"/>
    </row>
    <row r="70" spans="2:18" s="1" customFormat="1" ht="15">
      <c r="B70" s="35"/>
      <c r="C70" s="36"/>
      <c r="D70" s="55" t="s">
        <v>49</v>
      </c>
      <c r="E70" s="56"/>
      <c r="F70" s="56"/>
      <c r="G70" s="57" t="s">
        <v>50</v>
      </c>
      <c r="H70" s="58"/>
      <c r="I70" s="36"/>
      <c r="J70" s="55" t="s">
        <v>49</v>
      </c>
      <c r="K70" s="56"/>
      <c r="L70" s="56"/>
      <c r="M70" s="56"/>
      <c r="N70" s="57" t="s">
        <v>50</v>
      </c>
      <c r="O70" s="56"/>
      <c r="P70" s="58"/>
      <c r="Q70" s="36"/>
      <c r="R70" s="37"/>
    </row>
    <row r="71" spans="2:18" s="1" customFormat="1" ht="14.45" customHeight="1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1"/>
    </row>
    <row r="75" spans="2:18" s="1" customFormat="1" ht="6.95" customHeight="1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4"/>
    </row>
    <row r="76" spans="2:18" s="1" customFormat="1" ht="36.950000000000003" customHeight="1">
      <c r="B76" s="35"/>
      <c r="C76" s="196" t="s">
        <v>101</v>
      </c>
      <c r="D76" s="197"/>
      <c r="E76" s="197"/>
      <c r="F76" s="197"/>
      <c r="G76" s="197"/>
      <c r="H76" s="197"/>
      <c r="I76" s="197"/>
      <c r="J76" s="197"/>
      <c r="K76" s="197"/>
      <c r="L76" s="197"/>
      <c r="M76" s="197"/>
      <c r="N76" s="197"/>
      <c r="O76" s="197"/>
      <c r="P76" s="197"/>
      <c r="Q76" s="197"/>
      <c r="R76" s="37"/>
    </row>
    <row r="77" spans="2:18" s="1" customFormat="1" ht="6.95" customHeight="1">
      <c r="B77" s="35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7"/>
    </row>
    <row r="78" spans="2:18" s="1" customFormat="1" ht="30" customHeight="1">
      <c r="B78" s="35"/>
      <c r="C78" s="31" t="s">
        <v>18</v>
      </c>
      <c r="D78" s="36"/>
      <c r="E78" s="36"/>
      <c r="F78" s="239" t="str">
        <f>F6</f>
        <v>Materská škola - Obora</v>
      </c>
      <c r="G78" s="240"/>
      <c r="H78" s="240"/>
      <c r="I78" s="240"/>
      <c r="J78" s="240"/>
      <c r="K78" s="240"/>
      <c r="L78" s="240"/>
      <c r="M78" s="240"/>
      <c r="N78" s="240"/>
      <c r="O78" s="240"/>
      <c r="P78" s="240"/>
      <c r="Q78" s="36"/>
      <c r="R78" s="37"/>
    </row>
    <row r="79" spans="2:18" s="1" customFormat="1" ht="36.950000000000003" customHeight="1">
      <c r="B79" s="35"/>
      <c r="C79" s="69" t="s">
        <v>98</v>
      </c>
      <c r="D79" s="36"/>
      <c r="E79" s="36"/>
      <c r="F79" s="216" t="str">
        <f>F7</f>
        <v>2 - Detské ihrisko</v>
      </c>
      <c r="G79" s="241"/>
      <c r="H79" s="241"/>
      <c r="I79" s="241"/>
      <c r="J79" s="241"/>
      <c r="K79" s="241"/>
      <c r="L79" s="241"/>
      <c r="M79" s="241"/>
      <c r="N79" s="241"/>
      <c r="O79" s="241"/>
      <c r="P79" s="241"/>
      <c r="Q79" s="36"/>
      <c r="R79" s="37"/>
    </row>
    <row r="80" spans="2:18" s="1" customFormat="1" ht="6.95" customHeight="1">
      <c r="B80" s="35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7"/>
    </row>
    <row r="81" spans="2:65" s="1" customFormat="1" ht="18" customHeight="1">
      <c r="B81" s="35"/>
      <c r="C81" s="31" t="s">
        <v>22</v>
      </c>
      <c r="D81" s="36"/>
      <c r="E81" s="36"/>
      <c r="F81" s="29" t="str">
        <f>F9</f>
        <v xml:space="preserve"> </v>
      </c>
      <c r="G81" s="36"/>
      <c r="H81" s="36"/>
      <c r="I81" s="36"/>
      <c r="J81" s="36"/>
      <c r="K81" s="31" t="s">
        <v>24</v>
      </c>
      <c r="L81" s="36"/>
      <c r="M81" s="243">
        <f>IF(O9="","",O9)</f>
        <v>43728</v>
      </c>
      <c r="N81" s="243"/>
      <c r="O81" s="243"/>
      <c r="P81" s="243"/>
      <c r="Q81" s="36"/>
      <c r="R81" s="37"/>
    </row>
    <row r="82" spans="2:65" s="1" customFormat="1" ht="6.95" customHeight="1">
      <c r="B82" s="35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7"/>
    </row>
    <row r="83" spans="2:65" s="1" customFormat="1" ht="15">
      <c r="B83" s="35"/>
      <c r="C83" s="31" t="s">
        <v>25</v>
      </c>
      <c r="D83" s="36"/>
      <c r="E83" s="36"/>
      <c r="F83" s="29" t="str">
        <f>E12</f>
        <v xml:space="preserve"> </v>
      </c>
      <c r="G83" s="36"/>
      <c r="H83" s="36"/>
      <c r="I83" s="36"/>
      <c r="J83" s="36"/>
      <c r="K83" s="31" t="s">
        <v>30</v>
      </c>
      <c r="L83" s="36"/>
      <c r="M83" s="200" t="str">
        <f>E18</f>
        <v xml:space="preserve"> </v>
      </c>
      <c r="N83" s="200"/>
      <c r="O83" s="200"/>
      <c r="P83" s="200"/>
      <c r="Q83" s="200"/>
      <c r="R83" s="37"/>
    </row>
    <row r="84" spans="2:65" s="1" customFormat="1" ht="14.45" customHeight="1">
      <c r="B84" s="35"/>
      <c r="C84" s="31" t="s">
        <v>28</v>
      </c>
      <c r="D84" s="36"/>
      <c r="E84" s="36"/>
      <c r="F84" s="29" t="str">
        <f>IF(E15="","",E15)</f>
        <v>Vyplň údaj</v>
      </c>
      <c r="G84" s="36"/>
      <c r="H84" s="36"/>
      <c r="I84" s="36"/>
      <c r="J84" s="36"/>
      <c r="K84" s="31" t="s">
        <v>32</v>
      </c>
      <c r="L84" s="36"/>
      <c r="M84" s="200" t="str">
        <f>E21</f>
        <v xml:space="preserve"> </v>
      </c>
      <c r="N84" s="200"/>
      <c r="O84" s="200"/>
      <c r="P84" s="200"/>
      <c r="Q84" s="200"/>
      <c r="R84" s="37"/>
    </row>
    <row r="85" spans="2:65" s="1" customFormat="1" ht="10.35" customHeight="1">
      <c r="B85" s="35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7"/>
    </row>
    <row r="86" spans="2:65" s="1" customFormat="1" ht="29.25" customHeight="1">
      <c r="B86" s="35"/>
      <c r="C86" s="250" t="s">
        <v>102</v>
      </c>
      <c r="D86" s="251"/>
      <c r="E86" s="251"/>
      <c r="F86" s="251"/>
      <c r="G86" s="251"/>
      <c r="H86" s="114"/>
      <c r="I86" s="114"/>
      <c r="J86" s="114"/>
      <c r="K86" s="114"/>
      <c r="L86" s="114"/>
      <c r="M86" s="114"/>
      <c r="N86" s="250" t="s">
        <v>103</v>
      </c>
      <c r="O86" s="251"/>
      <c r="P86" s="251"/>
      <c r="Q86" s="251"/>
      <c r="R86" s="37"/>
    </row>
    <row r="87" spans="2:65" s="1" customFormat="1" ht="10.35" customHeight="1">
      <c r="B87" s="35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7"/>
    </row>
    <row r="88" spans="2:65" s="1" customFormat="1" ht="29.25" customHeight="1">
      <c r="B88" s="35"/>
      <c r="C88" s="122" t="s">
        <v>104</v>
      </c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238">
        <f>N118</f>
        <v>0</v>
      </c>
      <c r="O88" s="252"/>
      <c r="P88" s="252"/>
      <c r="Q88" s="252"/>
      <c r="R88" s="37"/>
      <c r="AU88" s="20" t="s">
        <v>105</v>
      </c>
    </row>
    <row r="89" spans="2:65" s="6" customFormat="1" ht="24.95" customHeight="1">
      <c r="B89" s="123"/>
      <c r="C89" s="124"/>
      <c r="D89" s="125" t="s">
        <v>116</v>
      </c>
      <c r="E89" s="124"/>
      <c r="F89" s="124"/>
      <c r="G89" s="124"/>
      <c r="H89" s="124"/>
      <c r="I89" s="124"/>
      <c r="J89" s="124"/>
      <c r="K89" s="124"/>
      <c r="L89" s="124"/>
      <c r="M89" s="124"/>
      <c r="N89" s="253">
        <f>N119</f>
        <v>0</v>
      </c>
      <c r="O89" s="254"/>
      <c r="P89" s="254"/>
      <c r="Q89" s="254"/>
      <c r="R89" s="126"/>
    </row>
    <row r="90" spans="2:65" s="7" customFormat="1" ht="19.899999999999999" customHeight="1">
      <c r="B90" s="127"/>
      <c r="C90" s="128"/>
      <c r="D90" s="102" t="s">
        <v>2109</v>
      </c>
      <c r="E90" s="128"/>
      <c r="F90" s="128"/>
      <c r="G90" s="128"/>
      <c r="H90" s="128"/>
      <c r="I90" s="128"/>
      <c r="J90" s="128"/>
      <c r="K90" s="128"/>
      <c r="L90" s="128"/>
      <c r="M90" s="128"/>
      <c r="N90" s="231">
        <f>N120</f>
        <v>0</v>
      </c>
      <c r="O90" s="255"/>
      <c r="P90" s="255"/>
      <c r="Q90" s="255"/>
      <c r="R90" s="129"/>
    </row>
    <row r="91" spans="2:65" s="6" customFormat="1" ht="21.75" customHeight="1">
      <c r="B91" s="123"/>
      <c r="C91" s="124"/>
      <c r="D91" s="125" t="s">
        <v>141</v>
      </c>
      <c r="E91" s="124"/>
      <c r="F91" s="124"/>
      <c r="G91" s="124"/>
      <c r="H91" s="124"/>
      <c r="I91" s="124"/>
      <c r="J91" s="124"/>
      <c r="K91" s="124"/>
      <c r="L91" s="124"/>
      <c r="M91" s="124"/>
      <c r="N91" s="256">
        <f>N131</f>
        <v>0</v>
      </c>
      <c r="O91" s="254"/>
      <c r="P91" s="254"/>
      <c r="Q91" s="254"/>
      <c r="R91" s="126"/>
    </row>
    <row r="92" spans="2:65" s="1" customFormat="1" ht="21.75" customHeight="1">
      <c r="B92" s="35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7"/>
    </row>
    <row r="93" spans="2:65" s="1" customFormat="1" ht="29.25" customHeight="1">
      <c r="B93" s="35"/>
      <c r="C93" s="122" t="s">
        <v>142</v>
      </c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252">
        <f>ROUND(N94+N95+N96+N97+N98+N99,2)</f>
        <v>0</v>
      </c>
      <c r="O93" s="257"/>
      <c r="P93" s="257"/>
      <c r="Q93" s="257"/>
      <c r="R93" s="37"/>
      <c r="T93" s="130"/>
      <c r="U93" s="131" t="s">
        <v>37</v>
      </c>
    </row>
    <row r="94" spans="2:65" s="1" customFormat="1" ht="18" customHeight="1">
      <c r="B94" s="132"/>
      <c r="C94" s="133"/>
      <c r="D94" s="235" t="s">
        <v>143</v>
      </c>
      <c r="E94" s="258"/>
      <c r="F94" s="258"/>
      <c r="G94" s="258"/>
      <c r="H94" s="258"/>
      <c r="I94" s="133"/>
      <c r="J94" s="133"/>
      <c r="K94" s="133"/>
      <c r="L94" s="133"/>
      <c r="M94" s="133"/>
      <c r="N94" s="230">
        <f>ROUND(N88*T94,2)</f>
        <v>0</v>
      </c>
      <c r="O94" s="259"/>
      <c r="P94" s="259"/>
      <c r="Q94" s="259"/>
      <c r="R94" s="135"/>
      <c r="S94" s="136"/>
      <c r="T94" s="137"/>
      <c r="U94" s="138" t="s">
        <v>40</v>
      </c>
      <c r="V94" s="136"/>
      <c r="W94" s="136"/>
      <c r="X94" s="136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136"/>
      <c r="AJ94" s="136"/>
      <c r="AK94" s="136"/>
      <c r="AL94" s="136"/>
      <c r="AM94" s="136"/>
      <c r="AN94" s="136"/>
      <c r="AO94" s="136"/>
      <c r="AP94" s="136"/>
      <c r="AQ94" s="136"/>
      <c r="AR94" s="136"/>
      <c r="AS94" s="136"/>
      <c r="AT94" s="136"/>
      <c r="AU94" s="136"/>
      <c r="AV94" s="136"/>
      <c r="AW94" s="136"/>
      <c r="AX94" s="136"/>
      <c r="AY94" s="139" t="s">
        <v>144</v>
      </c>
      <c r="AZ94" s="136"/>
      <c r="BA94" s="136"/>
      <c r="BB94" s="136"/>
      <c r="BC94" s="136"/>
      <c r="BD94" s="136"/>
      <c r="BE94" s="140">
        <f t="shared" ref="BE94:BE99" si="0">IF(U94="základná",N94,0)</f>
        <v>0</v>
      </c>
      <c r="BF94" s="140">
        <f t="shared" ref="BF94:BF99" si="1">IF(U94="znížená",N94,0)</f>
        <v>0</v>
      </c>
      <c r="BG94" s="140">
        <f t="shared" ref="BG94:BG99" si="2">IF(U94="zákl. prenesená",N94,0)</f>
        <v>0</v>
      </c>
      <c r="BH94" s="140">
        <f t="shared" ref="BH94:BH99" si="3">IF(U94="zníž. prenesená",N94,0)</f>
        <v>0</v>
      </c>
      <c r="BI94" s="140">
        <f t="shared" ref="BI94:BI99" si="4">IF(U94="nulová",N94,0)</f>
        <v>0</v>
      </c>
      <c r="BJ94" s="139" t="s">
        <v>80</v>
      </c>
      <c r="BK94" s="136"/>
      <c r="BL94" s="136"/>
      <c r="BM94" s="136"/>
    </row>
    <row r="95" spans="2:65" s="1" customFormat="1" ht="18" customHeight="1">
      <c r="B95" s="132"/>
      <c r="C95" s="133"/>
      <c r="D95" s="235" t="s">
        <v>145</v>
      </c>
      <c r="E95" s="258"/>
      <c r="F95" s="258"/>
      <c r="G95" s="258"/>
      <c r="H95" s="258"/>
      <c r="I95" s="133"/>
      <c r="J95" s="133"/>
      <c r="K95" s="133"/>
      <c r="L95" s="133"/>
      <c r="M95" s="133"/>
      <c r="N95" s="230">
        <f>ROUND(N88*T95,2)</f>
        <v>0</v>
      </c>
      <c r="O95" s="259"/>
      <c r="P95" s="259"/>
      <c r="Q95" s="259"/>
      <c r="R95" s="135"/>
      <c r="S95" s="136"/>
      <c r="T95" s="137"/>
      <c r="U95" s="138" t="s">
        <v>40</v>
      </c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  <c r="AJ95" s="136"/>
      <c r="AK95" s="136"/>
      <c r="AL95" s="136"/>
      <c r="AM95" s="136"/>
      <c r="AN95" s="136"/>
      <c r="AO95" s="136"/>
      <c r="AP95" s="136"/>
      <c r="AQ95" s="136"/>
      <c r="AR95" s="136"/>
      <c r="AS95" s="136"/>
      <c r="AT95" s="136"/>
      <c r="AU95" s="136"/>
      <c r="AV95" s="136"/>
      <c r="AW95" s="136"/>
      <c r="AX95" s="136"/>
      <c r="AY95" s="139" t="s">
        <v>144</v>
      </c>
      <c r="AZ95" s="136"/>
      <c r="BA95" s="136"/>
      <c r="BB95" s="136"/>
      <c r="BC95" s="136"/>
      <c r="BD95" s="136"/>
      <c r="BE95" s="140">
        <f t="shared" si="0"/>
        <v>0</v>
      </c>
      <c r="BF95" s="140">
        <f t="shared" si="1"/>
        <v>0</v>
      </c>
      <c r="BG95" s="140">
        <f t="shared" si="2"/>
        <v>0</v>
      </c>
      <c r="BH95" s="140">
        <f t="shared" si="3"/>
        <v>0</v>
      </c>
      <c r="BI95" s="140">
        <f t="shared" si="4"/>
        <v>0</v>
      </c>
      <c r="BJ95" s="139" t="s">
        <v>80</v>
      </c>
      <c r="BK95" s="136"/>
      <c r="BL95" s="136"/>
      <c r="BM95" s="136"/>
    </row>
    <row r="96" spans="2:65" s="1" customFormat="1" ht="18" customHeight="1">
      <c r="B96" s="132"/>
      <c r="C96" s="133"/>
      <c r="D96" s="235" t="s">
        <v>146</v>
      </c>
      <c r="E96" s="258"/>
      <c r="F96" s="258"/>
      <c r="G96" s="258"/>
      <c r="H96" s="258"/>
      <c r="I96" s="133"/>
      <c r="J96" s="133"/>
      <c r="K96" s="133"/>
      <c r="L96" s="133"/>
      <c r="M96" s="133"/>
      <c r="N96" s="230">
        <f>ROUND(N88*T96,2)</f>
        <v>0</v>
      </c>
      <c r="O96" s="259"/>
      <c r="P96" s="259"/>
      <c r="Q96" s="259"/>
      <c r="R96" s="135"/>
      <c r="S96" s="136"/>
      <c r="T96" s="137"/>
      <c r="U96" s="138" t="s">
        <v>40</v>
      </c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  <c r="AJ96" s="136"/>
      <c r="AK96" s="136"/>
      <c r="AL96" s="136"/>
      <c r="AM96" s="136"/>
      <c r="AN96" s="136"/>
      <c r="AO96" s="136"/>
      <c r="AP96" s="136"/>
      <c r="AQ96" s="136"/>
      <c r="AR96" s="136"/>
      <c r="AS96" s="136"/>
      <c r="AT96" s="136"/>
      <c r="AU96" s="136"/>
      <c r="AV96" s="136"/>
      <c r="AW96" s="136"/>
      <c r="AX96" s="136"/>
      <c r="AY96" s="139" t="s">
        <v>144</v>
      </c>
      <c r="AZ96" s="136"/>
      <c r="BA96" s="136"/>
      <c r="BB96" s="136"/>
      <c r="BC96" s="136"/>
      <c r="BD96" s="136"/>
      <c r="BE96" s="140">
        <f t="shared" si="0"/>
        <v>0</v>
      </c>
      <c r="BF96" s="140">
        <f t="shared" si="1"/>
        <v>0</v>
      </c>
      <c r="BG96" s="140">
        <f t="shared" si="2"/>
        <v>0</v>
      </c>
      <c r="BH96" s="140">
        <f t="shared" si="3"/>
        <v>0</v>
      </c>
      <c r="BI96" s="140">
        <f t="shared" si="4"/>
        <v>0</v>
      </c>
      <c r="BJ96" s="139" t="s">
        <v>80</v>
      </c>
      <c r="BK96" s="136"/>
      <c r="BL96" s="136"/>
      <c r="BM96" s="136"/>
    </row>
    <row r="97" spans="2:65" s="1" customFormat="1" ht="18" customHeight="1">
      <c r="B97" s="132"/>
      <c r="C97" s="133"/>
      <c r="D97" s="235" t="s">
        <v>147</v>
      </c>
      <c r="E97" s="258"/>
      <c r="F97" s="258"/>
      <c r="G97" s="258"/>
      <c r="H97" s="258"/>
      <c r="I97" s="133"/>
      <c r="J97" s="133"/>
      <c r="K97" s="133"/>
      <c r="L97" s="133"/>
      <c r="M97" s="133"/>
      <c r="N97" s="230">
        <f>ROUND(N88*T97,2)</f>
        <v>0</v>
      </c>
      <c r="O97" s="259"/>
      <c r="P97" s="259"/>
      <c r="Q97" s="259"/>
      <c r="R97" s="135"/>
      <c r="S97" s="136"/>
      <c r="T97" s="137"/>
      <c r="U97" s="138" t="s">
        <v>40</v>
      </c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  <c r="AJ97" s="136"/>
      <c r="AK97" s="136"/>
      <c r="AL97" s="136"/>
      <c r="AM97" s="136"/>
      <c r="AN97" s="136"/>
      <c r="AO97" s="136"/>
      <c r="AP97" s="136"/>
      <c r="AQ97" s="136"/>
      <c r="AR97" s="136"/>
      <c r="AS97" s="136"/>
      <c r="AT97" s="136"/>
      <c r="AU97" s="136"/>
      <c r="AV97" s="136"/>
      <c r="AW97" s="136"/>
      <c r="AX97" s="136"/>
      <c r="AY97" s="139" t="s">
        <v>144</v>
      </c>
      <c r="AZ97" s="136"/>
      <c r="BA97" s="136"/>
      <c r="BB97" s="136"/>
      <c r="BC97" s="136"/>
      <c r="BD97" s="136"/>
      <c r="BE97" s="140">
        <f t="shared" si="0"/>
        <v>0</v>
      </c>
      <c r="BF97" s="140">
        <f t="shared" si="1"/>
        <v>0</v>
      </c>
      <c r="BG97" s="140">
        <f t="shared" si="2"/>
        <v>0</v>
      </c>
      <c r="BH97" s="140">
        <f t="shared" si="3"/>
        <v>0</v>
      </c>
      <c r="BI97" s="140">
        <f t="shared" si="4"/>
        <v>0</v>
      </c>
      <c r="BJ97" s="139" t="s">
        <v>80</v>
      </c>
      <c r="BK97" s="136"/>
      <c r="BL97" s="136"/>
      <c r="BM97" s="136"/>
    </row>
    <row r="98" spans="2:65" s="1" customFormat="1" ht="18" customHeight="1">
      <c r="B98" s="132"/>
      <c r="C98" s="133"/>
      <c r="D98" s="235" t="s">
        <v>148</v>
      </c>
      <c r="E98" s="258"/>
      <c r="F98" s="258"/>
      <c r="G98" s="258"/>
      <c r="H98" s="258"/>
      <c r="I98" s="133"/>
      <c r="J98" s="133"/>
      <c r="K98" s="133"/>
      <c r="L98" s="133"/>
      <c r="M98" s="133"/>
      <c r="N98" s="230">
        <f>ROUND(N88*T98,2)</f>
        <v>0</v>
      </c>
      <c r="O98" s="259"/>
      <c r="P98" s="259"/>
      <c r="Q98" s="259"/>
      <c r="R98" s="135"/>
      <c r="S98" s="136"/>
      <c r="T98" s="137"/>
      <c r="U98" s="138" t="s">
        <v>40</v>
      </c>
      <c r="V98" s="136"/>
      <c r="W98" s="136"/>
      <c r="X98" s="136"/>
      <c r="Y98" s="136"/>
      <c r="Z98" s="136"/>
      <c r="AA98" s="136"/>
      <c r="AB98" s="136"/>
      <c r="AC98" s="136"/>
      <c r="AD98" s="136"/>
      <c r="AE98" s="136"/>
      <c r="AF98" s="136"/>
      <c r="AG98" s="136"/>
      <c r="AH98" s="136"/>
      <c r="AI98" s="136"/>
      <c r="AJ98" s="136"/>
      <c r="AK98" s="136"/>
      <c r="AL98" s="136"/>
      <c r="AM98" s="136"/>
      <c r="AN98" s="136"/>
      <c r="AO98" s="136"/>
      <c r="AP98" s="136"/>
      <c r="AQ98" s="136"/>
      <c r="AR98" s="136"/>
      <c r="AS98" s="136"/>
      <c r="AT98" s="136"/>
      <c r="AU98" s="136"/>
      <c r="AV98" s="136"/>
      <c r="AW98" s="136"/>
      <c r="AX98" s="136"/>
      <c r="AY98" s="139" t="s">
        <v>144</v>
      </c>
      <c r="AZ98" s="136"/>
      <c r="BA98" s="136"/>
      <c r="BB98" s="136"/>
      <c r="BC98" s="136"/>
      <c r="BD98" s="136"/>
      <c r="BE98" s="140">
        <f t="shared" si="0"/>
        <v>0</v>
      </c>
      <c r="BF98" s="140">
        <f t="shared" si="1"/>
        <v>0</v>
      </c>
      <c r="BG98" s="140">
        <f t="shared" si="2"/>
        <v>0</v>
      </c>
      <c r="BH98" s="140">
        <f t="shared" si="3"/>
        <v>0</v>
      </c>
      <c r="BI98" s="140">
        <f t="shared" si="4"/>
        <v>0</v>
      </c>
      <c r="BJ98" s="139" t="s">
        <v>80</v>
      </c>
      <c r="BK98" s="136"/>
      <c r="BL98" s="136"/>
      <c r="BM98" s="136"/>
    </row>
    <row r="99" spans="2:65" s="1" customFormat="1" ht="18" customHeight="1">
      <c r="B99" s="132"/>
      <c r="C99" s="133"/>
      <c r="D99" s="134" t="s">
        <v>149</v>
      </c>
      <c r="E99" s="133"/>
      <c r="F99" s="133"/>
      <c r="G99" s="133"/>
      <c r="H99" s="133"/>
      <c r="I99" s="133"/>
      <c r="J99" s="133"/>
      <c r="K99" s="133"/>
      <c r="L99" s="133"/>
      <c r="M99" s="133"/>
      <c r="N99" s="230">
        <f>ROUND(N88*T99,2)</f>
        <v>0</v>
      </c>
      <c r="O99" s="259"/>
      <c r="P99" s="259"/>
      <c r="Q99" s="259"/>
      <c r="R99" s="135"/>
      <c r="S99" s="136"/>
      <c r="T99" s="141"/>
      <c r="U99" s="142" t="s">
        <v>40</v>
      </c>
      <c r="V99" s="136"/>
      <c r="W99" s="136"/>
      <c r="X99" s="136"/>
      <c r="Y99" s="136"/>
      <c r="Z99" s="136"/>
      <c r="AA99" s="136"/>
      <c r="AB99" s="136"/>
      <c r="AC99" s="136"/>
      <c r="AD99" s="136"/>
      <c r="AE99" s="136"/>
      <c r="AF99" s="136"/>
      <c r="AG99" s="136"/>
      <c r="AH99" s="136"/>
      <c r="AI99" s="136"/>
      <c r="AJ99" s="136"/>
      <c r="AK99" s="136"/>
      <c r="AL99" s="136"/>
      <c r="AM99" s="136"/>
      <c r="AN99" s="136"/>
      <c r="AO99" s="136"/>
      <c r="AP99" s="136"/>
      <c r="AQ99" s="136"/>
      <c r="AR99" s="136"/>
      <c r="AS99" s="136"/>
      <c r="AT99" s="136"/>
      <c r="AU99" s="136"/>
      <c r="AV99" s="136"/>
      <c r="AW99" s="136"/>
      <c r="AX99" s="136"/>
      <c r="AY99" s="139" t="s">
        <v>150</v>
      </c>
      <c r="AZ99" s="136"/>
      <c r="BA99" s="136"/>
      <c r="BB99" s="136"/>
      <c r="BC99" s="136"/>
      <c r="BD99" s="136"/>
      <c r="BE99" s="140">
        <f t="shared" si="0"/>
        <v>0</v>
      </c>
      <c r="BF99" s="140">
        <f t="shared" si="1"/>
        <v>0</v>
      </c>
      <c r="BG99" s="140">
        <f t="shared" si="2"/>
        <v>0</v>
      </c>
      <c r="BH99" s="140">
        <f t="shared" si="3"/>
        <v>0</v>
      </c>
      <c r="BI99" s="140">
        <f t="shared" si="4"/>
        <v>0</v>
      </c>
      <c r="BJ99" s="139" t="s">
        <v>80</v>
      </c>
      <c r="BK99" s="136"/>
      <c r="BL99" s="136"/>
      <c r="BM99" s="136"/>
    </row>
    <row r="100" spans="2:65" s="1" customFormat="1">
      <c r="B100" s="35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7"/>
    </row>
    <row r="101" spans="2:65" s="1" customFormat="1" ht="29.25" customHeight="1">
      <c r="B101" s="35"/>
      <c r="C101" s="113" t="s">
        <v>91</v>
      </c>
      <c r="D101" s="114"/>
      <c r="E101" s="114"/>
      <c r="F101" s="114"/>
      <c r="G101" s="114"/>
      <c r="H101" s="114"/>
      <c r="I101" s="114"/>
      <c r="J101" s="114"/>
      <c r="K101" s="114"/>
      <c r="L101" s="232">
        <f>ROUND(SUM(N88+N93),2)</f>
        <v>0</v>
      </c>
      <c r="M101" s="232"/>
      <c r="N101" s="232"/>
      <c r="O101" s="232"/>
      <c r="P101" s="232"/>
      <c r="Q101" s="232"/>
      <c r="R101" s="37"/>
    </row>
    <row r="102" spans="2:65" s="1" customFormat="1" ht="6.95" customHeight="1">
      <c r="B102" s="59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1"/>
    </row>
    <row r="106" spans="2:65" s="1" customFormat="1" ht="6.95" customHeight="1">
      <c r="B106" s="62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4"/>
    </row>
    <row r="107" spans="2:65" s="1" customFormat="1" ht="36.950000000000003" customHeight="1">
      <c r="B107" s="35"/>
      <c r="C107" s="196" t="s">
        <v>151</v>
      </c>
      <c r="D107" s="241"/>
      <c r="E107" s="241"/>
      <c r="F107" s="241"/>
      <c r="G107" s="241"/>
      <c r="H107" s="241"/>
      <c r="I107" s="241"/>
      <c r="J107" s="241"/>
      <c r="K107" s="241"/>
      <c r="L107" s="241"/>
      <c r="M107" s="241"/>
      <c r="N107" s="241"/>
      <c r="O107" s="241"/>
      <c r="P107" s="241"/>
      <c r="Q107" s="241"/>
      <c r="R107" s="37"/>
    </row>
    <row r="108" spans="2:65" s="1" customFormat="1" ht="6.95" customHeight="1">
      <c r="B108" s="35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7"/>
    </row>
    <row r="109" spans="2:65" s="1" customFormat="1" ht="30" customHeight="1">
      <c r="B109" s="35"/>
      <c r="C109" s="31" t="s">
        <v>18</v>
      </c>
      <c r="D109" s="36"/>
      <c r="E109" s="36"/>
      <c r="F109" s="239" t="str">
        <f>F6</f>
        <v>Materská škola - Obora</v>
      </c>
      <c r="G109" s="240"/>
      <c r="H109" s="240"/>
      <c r="I109" s="240"/>
      <c r="J109" s="240"/>
      <c r="K109" s="240"/>
      <c r="L109" s="240"/>
      <c r="M109" s="240"/>
      <c r="N109" s="240"/>
      <c r="O109" s="240"/>
      <c r="P109" s="240"/>
      <c r="Q109" s="36"/>
      <c r="R109" s="37"/>
    </row>
    <row r="110" spans="2:65" s="1" customFormat="1" ht="36.950000000000003" customHeight="1">
      <c r="B110" s="35"/>
      <c r="C110" s="69" t="s">
        <v>98</v>
      </c>
      <c r="D110" s="36"/>
      <c r="E110" s="36"/>
      <c r="F110" s="216" t="str">
        <f>F7</f>
        <v>2 - Detské ihrisko</v>
      </c>
      <c r="G110" s="241"/>
      <c r="H110" s="241"/>
      <c r="I110" s="241"/>
      <c r="J110" s="241"/>
      <c r="K110" s="241"/>
      <c r="L110" s="241"/>
      <c r="M110" s="241"/>
      <c r="N110" s="241"/>
      <c r="O110" s="241"/>
      <c r="P110" s="241"/>
      <c r="Q110" s="36"/>
      <c r="R110" s="37"/>
    </row>
    <row r="111" spans="2:65" s="1" customFormat="1" ht="6.95" customHeight="1">
      <c r="B111" s="35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7"/>
    </row>
    <row r="112" spans="2:65" s="1" customFormat="1" ht="18" customHeight="1">
      <c r="B112" s="35"/>
      <c r="C112" s="31" t="s">
        <v>22</v>
      </c>
      <c r="D112" s="36"/>
      <c r="E112" s="36"/>
      <c r="F112" s="29" t="str">
        <f>F9</f>
        <v xml:space="preserve"> </v>
      </c>
      <c r="G112" s="36"/>
      <c r="H112" s="36"/>
      <c r="I112" s="36"/>
      <c r="J112" s="36"/>
      <c r="K112" s="31" t="s">
        <v>24</v>
      </c>
      <c r="L112" s="36"/>
      <c r="M112" s="243">
        <f>IF(O9="","",O9)</f>
        <v>43728</v>
      </c>
      <c r="N112" s="243"/>
      <c r="O112" s="243"/>
      <c r="P112" s="243"/>
      <c r="Q112" s="36"/>
      <c r="R112" s="37"/>
    </row>
    <row r="113" spans="2:65" s="1" customFormat="1" ht="6.95" customHeight="1">
      <c r="B113" s="35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7"/>
    </row>
    <row r="114" spans="2:65" s="1" customFormat="1" ht="15">
      <c r="B114" s="35"/>
      <c r="C114" s="31" t="s">
        <v>25</v>
      </c>
      <c r="D114" s="36"/>
      <c r="E114" s="36"/>
      <c r="F114" s="29" t="str">
        <f>E12</f>
        <v xml:space="preserve"> </v>
      </c>
      <c r="G114" s="36"/>
      <c r="H114" s="36"/>
      <c r="I114" s="36"/>
      <c r="J114" s="36"/>
      <c r="K114" s="31" t="s">
        <v>30</v>
      </c>
      <c r="L114" s="36"/>
      <c r="M114" s="200" t="str">
        <f>E18</f>
        <v xml:space="preserve"> </v>
      </c>
      <c r="N114" s="200"/>
      <c r="O114" s="200"/>
      <c r="P114" s="200"/>
      <c r="Q114" s="200"/>
      <c r="R114" s="37"/>
    </row>
    <row r="115" spans="2:65" s="1" customFormat="1" ht="14.45" customHeight="1">
      <c r="B115" s="35"/>
      <c r="C115" s="31" t="s">
        <v>28</v>
      </c>
      <c r="D115" s="36"/>
      <c r="E115" s="36"/>
      <c r="F115" s="29" t="str">
        <f>IF(E15="","",E15)</f>
        <v>Vyplň údaj</v>
      </c>
      <c r="G115" s="36"/>
      <c r="H115" s="36"/>
      <c r="I115" s="36"/>
      <c r="J115" s="36"/>
      <c r="K115" s="31" t="s">
        <v>32</v>
      </c>
      <c r="L115" s="36"/>
      <c r="M115" s="200" t="str">
        <f>E21</f>
        <v xml:space="preserve"> </v>
      </c>
      <c r="N115" s="200"/>
      <c r="O115" s="200"/>
      <c r="P115" s="200"/>
      <c r="Q115" s="200"/>
      <c r="R115" s="37"/>
    </row>
    <row r="116" spans="2:65" s="1" customFormat="1" ht="10.35" customHeight="1">
      <c r="B116" s="35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7"/>
    </row>
    <row r="117" spans="2:65" s="8" customFormat="1" ht="29.25" customHeight="1">
      <c r="B117" s="143"/>
      <c r="C117" s="144" t="s">
        <v>152</v>
      </c>
      <c r="D117" s="145" t="s">
        <v>153</v>
      </c>
      <c r="E117" s="145" t="s">
        <v>55</v>
      </c>
      <c r="F117" s="260" t="s">
        <v>154</v>
      </c>
      <c r="G117" s="260"/>
      <c r="H117" s="260"/>
      <c r="I117" s="260"/>
      <c r="J117" s="145" t="s">
        <v>155</v>
      </c>
      <c r="K117" s="145" t="s">
        <v>156</v>
      </c>
      <c r="L117" s="260" t="s">
        <v>157</v>
      </c>
      <c r="M117" s="260"/>
      <c r="N117" s="260" t="s">
        <v>103</v>
      </c>
      <c r="O117" s="260"/>
      <c r="P117" s="260"/>
      <c r="Q117" s="261"/>
      <c r="R117" s="146"/>
      <c r="T117" s="76" t="s">
        <v>158</v>
      </c>
      <c r="U117" s="77" t="s">
        <v>37</v>
      </c>
      <c r="V117" s="77" t="s">
        <v>159</v>
      </c>
      <c r="W117" s="77" t="s">
        <v>160</v>
      </c>
      <c r="X117" s="77" t="s">
        <v>161</v>
      </c>
      <c r="Y117" s="77" t="s">
        <v>162</v>
      </c>
      <c r="Z117" s="77" t="s">
        <v>163</v>
      </c>
      <c r="AA117" s="78" t="s">
        <v>164</v>
      </c>
    </row>
    <row r="118" spans="2:65" s="1" customFormat="1" ht="29.25" customHeight="1">
      <c r="B118" s="35"/>
      <c r="C118" s="80" t="s">
        <v>100</v>
      </c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285">
        <f>BK118</f>
        <v>0</v>
      </c>
      <c r="O118" s="286"/>
      <c r="P118" s="286"/>
      <c r="Q118" s="286"/>
      <c r="R118" s="37"/>
      <c r="T118" s="79"/>
      <c r="U118" s="51"/>
      <c r="V118" s="51"/>
      <c r="W118" s="147">
        <f>W119+W131</f>
        <v>0</v>
      </c>
      <c r="X118" s="51"/>
      <c r="Y118" s="147">
        <f>Y119+Y131</f>
        <v>0</v>
      </c>
      <c r="Z118" s="51"/>
      <c r="AA118" s="148">
        <f>AA119+AA131</f>
        <v>0</v>
      </c>
      <c r="AT118" s="20" t="s">
        <v>72</v>
      </c>
      <c r="AU118" s="20" t="s">
        <v>105</v>
      </c>
      <c r="BK118" s="149">
        <f>BK119+BK131</f>
        <v>0</v>
      </c>
    </row>
    <row r="119" spans="2:65" s="9" customFormat="1" ht="37.35" customHeight="1">
      <c r="B119" s="150"/>
      <c r="C119" s="151"/>
      <c r="D119" s="152" t="s">
        <v>116</v>
      </c>
      <c r="E119" s="152"/>
      <c r="F119" s="152"/>
      <c r="G119" s="152"/>
      <c r="H119" s="152"/>
      <c r="I119" s="152"/>
      <c r="J119" s="152"/>
      <c r="K119" s="152"/>
      <c r="L119" s="152"/>
      <c r="M119" s="152"/>
      <c r="N119" s="256">
        <f>BK119</f>
        <v>0</v>
      </c>
      <c r="O119" s="253"/>
      <c r="P119" s="253"/>
      <c r="Q119" s="253"/>
      <c r="R119" s="153"/>
      <c r="T119" s="154"/>
      <c r="U119" s="151"/>
      <c r="V119" s="151"/>
      <c r="W119" s="155">
        <f>W120</f>
        <v>0</v>
      </c>
      <c r="X119" s="151"/>
      <c r="Y119" s="155">
        <f>Y120</f>
        <v>0</v>
      </c>
      <c r="Z119" s="151"/>
      <c r="AA119" s="156">
        <f>AA120</f>
        <v>0</v>
      </c>
      <c r="AR119" s="157" t="s">
        <v>80</v>
      </c>
      <c r="AT119" s="158" t="s">
        <v>72</v>
      </c>
      <c r="AU119" s="158" t="s">
        <v>10</v>
      </c>
      <c r="AY119" s="157" t="s">
        <v>165</v>
      </c>
      <c r="BK119" s="159">
        <f>BK120</f>
        <v>0</v>
      </c>
    </row>
    <row r="120" spans="2:65" s="9" customFormat="1" ht="19.899999999999999" customHeight="1">
      <c r="B120" s="150"/>
      <c r="C120" s="151"/>
      <c r="D120" s="160" t="s">
        <v>2109</v>
      </c>
      <c r="E120" s="160"/>
      <c r="F120" s="160"/>
      <c r="G120" s="160"/>
      <c r="H120" s="160"/>
      <c r="I120" s="160"/>
      <c r="J120" s="160"/>
      <c r="K120" s="160"/>
      <c r="L120" s="160"/>
      <c r="M120" s="160"/>
      <c r="N120" s="280">
        <f>BK120</f>
        <v>0</v>
      </c>
      <c r="O120" s="281"/>
      <c r="P120" s="281"/>
      <c r="Q120" s="281"/>
      <c r="R120" s="153"/>
      <c r="T120" s="154"/>
      <c r="U120" s="151"/>
      <c r="V120" s="151"/>
      <c r="W120" s="155">
        <f>SUM(W121:W130)</f>
        <v>0</v>
      </c>
      <c r="X120" s="151"/>
      <c r="Y120" s="155">
        <f>SUM(Y121:Y130)</f>
        <v>0</v>
      </c>
      <c r="Z120" s="151"/>
      <c r="AA120" s="156">
        <f>SUM(AA121:AA130)</f>
        <v>0</v>
      </c>
      <c r="AR120" s="157" t="s">
        <v>80</v>
      </c>
      <c r="AT120" s="158" t="s">
        <v>72</v>
      </c>
      <c r="AU120" s="158" t="s">
        <v>78</v>
      </c>
      <c r="AY120" s="157" t="s">
        <v>165</v>
      </c>
      <c r="BK120" s="159">
        <f>SUM(BK121:BK130)</f>
        <v>0</v>
      </c>
    </row>
    <row r="121" spans="2:65" s="1" customFormat="1" ht="16.5" customHeight="1">
      <c r="B121" s="132"/>
      <c r="C121" s="161" t="s">
        <v>78</v>
      </c>
      <c r="D121" s="161" t="s">
        <v>167</v>
      </c>
      <c r="E121" s="162" t="s">
        <v>2110</v>
      </c>
      <c r="F121" s="262" t="s">
        <v>2111</v>
      </c>
      <c r="G121" s="262"/>
      <c r="H121" s="262"/>
      <c r="I121" s="262"/>
      <c r="J121" s="163" t="s">
        <v>304</v>
      </c>
      <c r="K121" s="164">
        <v>1</v>
      </c>
      <c r="L121" s="263">
        <v>0</v>
      </c>
      <c r="M121" s="263"/>
      <c r="N121" s="264">
        <f t="shared" ref="N121:N130" si="5">ROUND(L121*K121,2)</f>
        <v>0</v>
      </c>
      <c r="O121" s="264"/>
      <c r="P121" s="264"/>
      <c r="Q121" s="264"/>
      <c r="R121" s="135"/>
      <c r="T121" s="165" t="s">
        <v>5</v>
      </c>
      <c r="U121" s="44" t="s">
        <v>40</v>
      </c>
      <c r="V121" s="36"/>
      <c r="W121" s="166">
        <f t="shared" ref="W121:W130" si="6">V121*K121</f>
        <v>0</v>
      </c>
      <c r="X121" s="166">
        <v>0</v>
      </c>
      <c r="Y121" s="166">
        <f t="shared" ref="Y121:Y130" si="7">X121*K121</f>
        <v>0</v>
      </c>
      <c r="Z121" s="166">
        <v>0</v>
      </c>
      <c r="AA121" s="167">
        <f t="shared" ref="AA121:AA130" si="8">Z121*K121</f>
        <v>0</v>
      </c>
      <c r="AR121" s="20" t="s">
        <v>222</v>
      </c>
      <c r="AT121" s="20" t="s">
        <v>167</v>
      </c>
      <c r="AU121" s="20" t="s">
        <v>80</v>
      </c>
      <c r="AY121" s="20" t="s">
        <v>165</v>
      </c>
      <c r="BE121" s="106">
        <f t="shared" ref="BE121:BE130" si="9">IF(U121="základná",N121,0)</f>
        <v>0</v>
      </c>
      <c r="BF121" s="106">
        <f t="shared" ref="BF121:BF130" si="10">IF(U121="znížená",N121,0)</f>
        <v>0</v>
      </c>
      <c r="BG121" s="106">
        <f t="shared" ref="BG121:BG130" si="11">IF(U121="zákl. prenesená",N121,0)</f>
        <v>0</v>
      </c>
      <c r="BH121" s="106">
        <f t="shared" ref="BH121:BH130" si="12">IF(U121="zníž. prenesená",N121,0)</f>
        <v>0</v>
      </c>
      <c r="BI121" s="106">
        <f t="shared" ref="BI121:BI130" si="13">IF(U121="nulová",N121,0)</f>
        <v>0</v>
      </c>
      <c r="BJ121" s="20" t="s">
        <v>80</v>
      </c>
      <c r="BK121" s="106">
        <f t="shared" ref="BK121:BK130" si="14">ROUND(L121*K121,2)</f>
        <v>0</v>
      </c>
      <c r="BL121" s="20" t="s">
        <v>222</v>
      </c>
      <c r="BM121" s="20" t="s">
        <v>2112</v>
      </c>
    </row>
    <row r="122" spans="2:65" s="1" customFormat="1" ht="16.5" customHeight="1">
      <c r="B122" s="132"/>
      <c r="C122" s="161" t="s">
        <v>80</v>
      </c>
      <c r="D122" s="161" t="s">
        <v>167</v>
      </c>
      <c r="E122" s="162" t="s">
        <v>2113</v>
      </c>
      <c r="F122" s="262" t="s">
        <v>2114</v>
      </c>
      <c r="G122" s="262"/>
      <c r="H122" s="262"/>
      <c r="I122" s="262"/>
      <c r="J122" s="163" t="s">
        <v>304</v>
      </c>
      <c r="K122" s="164">
        <v>2</v>
      </c>
      <c r="L122" s="263">
        <v>0</v>
      </c>
      <c r="M122" s="263"/>
      <c r="N122" s="264">
        <f t="shared" si="5"/>
        <v>0</v>
      </c>
      <c r="O122" s="264"/>
      <c r="P122" s="264"/>
      <c r="Q122" s="264"/>
      <c r="R122" s="135"/>
      <c r="T122" s="165" t="s">
        <v>5</v>
      </c>
      <c r="U122" s="44" t="s">
        <v>40</v>
      </c>
      <c r="V122" s="36"/>
      <c r="W122" s="166">
        <f t="shared" si="6"/>
        <v>0</v>
      </c>
      <c r="X122" s="166">
        <v>0</v>
      </c>
      <c r="Y122" s="166">
        <f t="shared" si="7"/>
        <v>0</v>
      </c>
      <c r="Z122" s="166">
        <v>0</v>
      </c>
      <c r="AA122" s="167">
        <f t="shared" si="8"/>
        <v>0</v>
      </c>
      <c r="AR122" s="20" t="s">
        <v>222</v>
      </c>
      <c r="AT122" s="20" t="s">
        <v>167</v>
      </c>
      <c r="AU122" s="20" t="s">
        <v>80</v>
      </c>
      <c r="AY122" s="20" t="s">
        <v>165</v>
      </c>
      <c r="BE122" s="106">
        <f t="shared" si="9"/>
        <v>0</v>
      </c>
      <c r="BF122" s="106">
        <f t="shared" si="10"/>
        <v>0</v>
      </c>
      <c r="BG122" s="106">
        <f t="shared" si="11"/>
        <v>0</v>
      </c>
      <c r="BH122" s="106">
        <f t="shared" si="12"/>
        <v>0</v>
      </c>
      <c r="BI122" s="106">
        <f t="shared" si="13"/>
        <v>0</v>
      </c>
      <c r="BJ122" s="20" t="s">
        <v>80</v>
      </c>
      <c r="BK122" s="106">
        <f t="shared" si="14"/>
        <v>0</v>
      </c>
      <c r="BL122" s="20" t="s">
        <v>222</v>
      </c>
      <c r="BM122" s="20" t="s">
        <v>2115</v>
      </c>
    </row>
    <row r="123" spans="2:65" s="1" customFormat="1" ht="25.5" customHeight="1">
      <c r="B123" s="132"/>
      <c r="C123" s="161" t="s">
        <v>2058</v>
      </c>
      <c r="D123" s="161" t="s">
        <v>167</v>
      </c>
      <c r="E123" s="162" t="s">
        <v>2116</v>
      </c>
      <c r="F123" s="262" t="s">
        <v>2117</v>
      </c>
      <c r="G123" s="262"/>
      <c r="H123" s="262"/>
      <c r="I123" s="262"/>
      <c r="J123" s="163" t="s">
        <v>304</v>
      </c>
      <c r="K123" s="164">
        <v>1</v>
      </c>
      <c r="L123" s="263">
        <v>0</v>
      </c>
      <c r="M123" s="263"/>
      <c r="N123" s="264">
        <f t="shared" si="5"/>
        <v>0</v>
      </c>
      <c r="O123" s="264"/>
      <c r="P123" s="264"/>
      <c r="Q123" s="264"/>
      <c r="R123" s="135"/>
      <c r="T123" s="165" t="s">
        <v>5</v>
      </c>
      <c r="U123" s="44" t="s">
        <v>40</v>
      </c>
      <c r="V123" s="36"/>
      <c r="W123" s="166">
        <f t="shared" si="6"/>
        <v>0</v>
      </c>
      <c r="X123" s="166">
        <v>0</v>
      </c>
      <c r="Y123" s="166">
        <f t="shared" si="7"/>
        <v>0</v>
      </c>
      <c r="Z123" s="166">
        <v>0</v>
      </c>
      <c r="AA123" s="167">
        <f t="shared" si="8"/>
        <v>0</v>
      </c>
      <c r="AR123" s="20" t="s">
        <v>222</v>
      </c>
      <c r="AT123" s="20" t="s">
        <v>167</v>
      </c>
      <c r="AU123" s="20" t="s">
        <v>80</v>
      </c>
      <c r="AY123" s="20" t="s">
        <v>165</v>
      </c>
      <c r="BE123" s="106">
        <f t="shared" si="9"/>
        <v>0</v>
      </c>
      <c r="BF123" s="106">
        <f t="shared" si="10"/>
        <v>0</v>
      </c>
      <c r="BG123" s="106">
        <f t="shared" si="11"/>
        <v>0</v>
      </c>
      <c r="BH123" s="106">
        <f t="shared" si="12"/>
        <v>0</v>
      </c>
      <c r="BI123" s="106">
        <f t="shared" si="13"/>
        <v>0</v>
      </c>
      <c r="BJ123" s="20" t="s">
        <v>80</v>
      </c>
      <c r="BK123" s="106">
        <f t="shared" si="14"/>
        <v>0</v>
      </c>
      <c r="BL123" s="20" t="s">
        <v>222</v>
      </c>
      <c r="BM123" s="20" t="s">
        <v>2118</v>
      </c>
    </row>
    <row r="124" spans="2:65" s="1" customFormat="1" ht="16.5" customHeight="1">
      <c r="B124" s="132"/>
      <c r="C124" s="161" t="s">
        <v>171</v>
      </c>
      <c r="D124" s="161" t="s">
        <v>167</v>
      </c>
      <c r="E124" s="162" t="s">
        <v>2119</v>
      </c>
      <c r="F124" s="262" t="s">
        <v>2120</v>
      </c>
      <c r="G124" s="262"/>
      <c r="H124" s="262"/>
      <c r="I124" s="262"/>
      <c r="J124" s="163" t="s">
        <v>304</v>
      </c>
      <c r="K124" s="164">
        <v>1</v>
      </c>
      <c r="L124" s="263">
        <v>0</v>
      </c>
      <c r="M124" s="263"/>
      <c r="N124" s="264">
        <f t="shared" si="5"/>
        <v>0</v>
      </c>
      <c r="O124" s="264"/>
      <c r="P124" s="264"/>
      <c r="Q124" s="264"/>
      <c r="R124" s="135"/>
      <c r="T124" s="165" t="s">
        <v>5</v>
      </c>
      <c r="U124" s="44" t="s">
        <v>40</v>
      </c>
      <c r="V124" s="36"/>
      <c r="W124" s="166">
        <f t="shared" si="6"/>
        <v>0</v>
      </c>
      <c r="X124" s="166">
        <v>0</v>
      </c>
      <c r="Y124" s="166">
        <f t="shared" si="7"/>
        <v>0</v>
      </c>
      <c r="Z124" s="166">
        <v>0</v>
      </c>
      <c r="AA124" s="167">
        <f t="shared" si="8"/>
        <v>0</v>
      </c>
      <c r="AR124" s="20" t="s">
        <v>222</v>
      </c>
      <c r="AT124" s="20" t="s">
        <v>167</v>
      </c>
      <c r="AU124" s="20" t="s">
        <v>80</v>
      </c>
      <c r="AY124" s="20" t="s">
        <v>165</v>
      </c>
      <c r="BE124" s="106">
        <f t="shared" si="9"/>
        <v>0</v>
      </c>
      <c r="BF124" s="106">
        <f t="shared" si="10"/>
        <v>0</v>
      </c>
      <c r="BG124" s="106">
        <f t="shared" si="11"/>
        <v>0</v>
      </c>
      <c r="BH124" s="106">
        <f t="shared" si="12"/>
        <v>0</v>
      </c>
      <c r="BI124" s="106">
        <f t="shared" si="13"/>
        <v>0</v>
      </c>
      <c r="BJ124" s="20" t="s">
        <v>80</v>
      </c>
      <c r="BK124" s="106">
        <f t="shared" si="14"/>
        <v>0</v>
      </c>
      <c r="BL124" s="20" t="s">
        <v>222</v>
      </c>
      <c r="BM124" s="20" t="s">
        <v>2121</v>
      </c>
    </row>
    <row r="125" spans="2:65" s="1" customFormat="1" ht="16.5" customHeight="1">
      <c r="B125" s="132"/>
      <c r="C125" s="161" t="s">
        <v>2122</v>
      </c>
      <c r="D125" s="161" t="s">
        <v>167</v>
      </c>
      <c r="E125" s="162" t="s">
        <v>2123</v>
      </c>
      <c r="F125" s="262" t="s">
        <v>2124</v>
      </c>
      <c r="G125" s="262"/>
      <c r="H125" s="262"/>
      <c r="I125" s="262"/>
      <c r="J125" s="163" t="s">
        <v>304</v>
      </c>
      <c r="K125" s="164">
        <v>1</v>
      </c>
      <c r="L125" s="263">
        <v>0</v>
      </c>
      <c r="M125" s="263"/>
      <c r="N125" s="264">
        <f t="shared" si="5"/>
        <v>0</v>
      </c>
      <c r="O125" s="264"/>
      <c r="P125" s="264"/>
      <c r="Q125" s="264"/>
      <c r="R125" s="135"/>
      <c r="T125" s="165" t="s">
        <v>5</v>
      </c>
      <c r="U125" s="44" t="s">
        <v>40</v>
      </c>
      <c r="V125" s="36"/>
      <c r="W125" s="166">
        <f t="shared" si="6"/>
        <v>0</v>
      </c>
      <c r="X125" s="166">
        <v>0</v>
      </c>
      <c r="Y125" s="166">
        <f t="shared" si="7"/>
        <v>0</v>
      </c>
      <c r="Z125" s="166">
        <v>0</v>
      </c>
      <c r="AA125" s="167">
        <f t="shared" si="8"/>
        <v>0</v>
      </c>
      <c r="AR125" s="20" t="s">
        <v>222</v>
      </c>
      <c r="AT125" s="20" t="s">
        <v>167</v>
      </c>
      <c r="AU125" s="20" t="s">
        <v>80</v>
      </c>
      <c r="AY125" s="20" t="s">
        <v>165</v>
      </c>
      <c r="BE125" s="106">
        <f t="shared" si="9"/>
        <v>0</v>
      </c>
      <c r="BF125" s="106">
        <f t="shared" si="10"/>
        <v>0</v>
      </c>
      <c r="BG125" s="106">
        <f t="shared" si="11"/>
        <v>0</v>
      </c>
      <c r="BH125" s="106">
        <f t="shared" si="12"/>
        <v>0</v>
      </c>
      <c r="BI125" s="106">
        <f t="shared" si="13"/>
        <v>0</v>
      </c>
      <c r="BJ125" s="20" t="s">
        <v>80</v>
      </c>
      <c r="BK125" s="106">
        <f t="shared" si="14"/>
        <v>0</v>
      </c>
      <c r="BL125" s="20" t="s">
        <v>222</v>
      </c>
      <c r="BM125" s="20" t="s">
        <v>2125</v>
      </c>
    </row>
    <row r="126" spans="2:65" s="1" customFormat="1" ht="16.5" customHeight="1">
      <c r="B126" s="132"/>
      <c r="C126" s="161" t="s">
        <v>172</v>
      </c>
      <c r="D126" s="161" t="s">
        <v>167</v>
      </c>
      <c r="E126" s="162" t="s">
        <v>2126</v>
      </c>
      <c r="F126" s="262" t="s">
        <v>2127</v>
      </c>
      <c r="G126" s="262"/>
      <c r="H126" s="262"/>
      <c r="I126" s="262"/>
      <c r="J126" s="163" t="s">
        <v>304</v>
      </c>
      <c r="K126" s="164">
        <v>1</v>
      </c>
      <c r="L126" s="263">
        <v>0</v>
      </c>
      <c r="M126" s="263"/>
      <c r="N126" s="264">
        <f t="shared" si="5"/>
        <v>0</v>
      </c>
      <c r="O126" s="264"/>
      <c r="P126" s="264"/>
      <c r="Q126" s="264"/>
      <c r="R126" s="135"/>
      <c r="T126" s="165" t="s">
        <v>5</v>
      </c>
      <c r="U126" s="44" t="s">
        <v>40</v>
      </c>
      <c r="V126" s="36"/>
      <c r="W126" s="166">
        <f t="shared" si="6"/>
        <v>0</v>
      </c>
      <c r="X126" s="166">
        <v>0</v>
      </c>
      <c r="Y126" s="166">
        <f t="shared" si="7"/>
        <v>0</v>
      </c>
      <c r="Z126" s="166">
        <v>0</v>
      </c>
      <c r="AA126" s="167">
        <f t="shared" si="8"/>
        <v>0</v>
      </c>
      <c r="AR126" s="20" t="s">
        <v>222</v>
      </c>
      <c r="AT126" s="20" t="s">
        <v>167</v>
      </c>
      <c r="AU126" s="20" t="s">
        <v>80</v>
      </c>
      <c r="AY126" s="20" t="s">
        <v>165</v>
      </c>
      <c r="BE126" s="106">
        <f t="shared" si="9"/>
        <v>0</v>
      </c>
      <c r="BF126" s="106">
        <f t="shared" si="10"/>
        <v>0</v>
      </c>
      <c r="BG126" s="106">
        <f t="shared" si="11"/>
        <v>0</v>
      </c>
      <c r="BH126" s="106">
        <f t="shared" si="12"/>
        <v>0</v>
      </c>
      <c r="BI126" s="106">
        <f t="shared" si="13"/>
        <v>0</v>
      </c>
      <c r="BJ126" s="20" t="s">
        <v>80</v>
      </c>
      <c r="BK126" s="106">
        <f t="shared" si="14"/>
        <v>0</v>
      </c>
      <c r="BL126" s="20" t="s">
        <v>222</v>
      </c>
      <c r="BM126" s="20" t="s">
        <v>2128</v>
      </c>
    </row>
    <row r="127" spans="2:65" s="1" customFormat="1" ht="16.5" customHeight="1">
      <c r="B127" s="132"/>
      <c r="C127" s="161" t="s">
        <v>177</v>
      </c>
      <c r="D127" s="161" t="s">
        <v>167</v>
      </c>
      <c r="E127" s="162" t="s">
        <v>2129</v>
      </c>
      <c r="F127" s="262" t="s">
        <v>2130</v>
      </c>
      <c r="G127" s="262"/>
      <c r="H127" s="262"/>
      <c r="I127" s="262"/>
      <c r="J127" s="163" t="s">
        <v>304</v>
      </c>
      <c r="K127" s="164">
        <v>1</v>
      </c>
      <c r="L127" s="263">
        <v>0</v>
      </c>
      <c r="M127" s="263"/>
      <c r="N127" s="264">
        <f t="shared" si="5"/>
        <v>0</v>
      </c>
      <c r="O127" s="264"/>
      <c r="P127" s="264"/>
      <c r="Q127" s="264"/>
      <c r="R127" s="135"/>
      <c r="T127" s="165" t="s">
        <v>5</v>
      </c>
      <c r="U127" s="44" t="s">
        <v>40</v>
      </c>
      <c r="V127" s="36"/>
      <c r="W127" s="166">
        <f t="shared" si="6"/>
        <v>0</v>
      </c>
      <c r="X127" s="166">
        <v>0</v>
      </c>
      <c r="Y127" s="166">
        <f t="shared" si="7"/>
        <v>0</v>
      </c>
      <c r="Z127" s="166">
        <v>0</v>
      </c>
      <c r="AA127" s="167">
        <f t="shared" si="8"/>
        <v>0</v>
      </c>
      <c r="AR127" s="20" t="s">
        <v>222</v>
      </c>
      <c r="AT127" s="20" t="s">
        <v>167</v>
      </c>
      <c r="AU127" s="20" t="s">
        <v>80</v>
      </c>
      <c r="AY127" s="20" t="s">
        <v>165</v>
      </c>
      <c r="BE127" s="106">
        <f t="shared" si="9"/>
        <v>0</v>
      </c>
      <c r="BF127" s="106">
        <f t="shared" si="10"/>
        <v>0</v>
      </c>
      <c r="BG127" s="106">
        <f t="shared" si="11"/>
        <v>0</v>
      </c>
      <c r="BH127" s="106">
        <f t="shared" si="12"/>
        <v>0</v>
      </c>
      <c r="BI127" s="106">
        <f t="shared" si="13"/>
        <v>0</v>
      </c>
      <c r="BJ127" s="20" t="s">
        <v>80</v>
      </c>
      <c r="BK127" s="106">
        <f t="shared" si="14"/>
        <v>0</v>
      </c>
      <c r="BL127" s="20" t="s">
        <v>222</v>
      </c>
      <c r="BM127" s="20" t="s">
        <v>2131</v>
      </c>
    </row>
    <row r="128" spans="2:65" s="1" customFormat="1" ht="16.5" customHeight="1">
      <c r="B128" s="132"/>
      <c r="C128" s="161" t="s">
        <v>191</v>
      </c>
      <c r="D128" s="161" t="s">
        <v>167</v>
      </c>
      <c r="E128" s="162" t="s">
        <v>2132</v>
      </c>
      <c r="F128" s="262" t="s">
        <v>2133</v>
      </c>
      <c r="G128" s="262"/>
      <c r="H128" s="262"/>
      <c r="I128" s="262"/>
      <c r="J128" s="163" t="s">
        <v>304</v>
      </c>
      <c r="K128" s="164">
        <v>2</v>
      </c>
      <c r="L128" s="263">
        <v>0</v>
      </c>
      <c r="M128" s="263"/>
      <c r="N128" s="264">
        <f t="shared" si="5"/>
        <v>0</v>
      </c>
      <c r="O128" s="264"/>
      <c r="P128" s="264"/>
      <c r="Q128" s="264"/>
      <c r="R128" s="135"/>
      <c r="T128" s="165" t="s">
        <v>5</v>
      </c>
      <c r="U128" s="44" t="s">
        <v>40</v>
      </c>
      <c r="V128" s="36"/>
      <c r="W128" s="166">
        <f t="shared" si="6"/>
        <v>0</v>
      </c>
      <c r="X128" s="166">
        <v>0</v>
      </c>
      <c r="Y128" s="166">
        <f t="shared" si="7"/>
        <v>0</v>
      </c>
      <c r="Z128" s="166">
        <v>0</v>
      </c>
      <c r="AA128" s="167">
        <f t="shared" si="8"/>
        <v>0</v>
      </c>
      <c r="AR128" s="20" t="s">
        <v>222</v>
      </c>
      <c r="AT128" s="20" t="s">
        <v>167</v>
      </c>
      <c r="AU128" s="20" t="s">
        <v>80</v>
      </c>
      <c r="AY128" s="20" t="s">
        <v>165</v>
      </c>
      <c r="BE128" s="106">
        <f t="shared" si="9"/>
        <v>0</v>
      </c>
      <c r="BF128" s="106">
        <f t="shared" si="10"/>
        <v>0</v>
      </c>
      <c r="BG128" s="106">
        <f t="shared" si="11"/>
        <v>0</v>
      </c>
      <c r="BH128" s="106">
        <f t="shared" si="12"/>
        <v>0</v>
      </c>
      <c r="BI128" s="106">
        <f t="shared" si="13"/>
        <v>0</v>
      </c>
      <c r="BJ128" s="20" t="s">
        <v>80</v>
      </c>
      <c r="BK128" s="106">
        <f t="shared" si="14"/>
        <v>0</v>
      </c>
      <c r="BL128" s="20" t="s">
        <v>222</v>
      </c>
      <c r="BM128" s="20" t="s">
        <v>2134</v>
      </c>
    </row>
    <row r="129" spans="2:65" s="1" customFormat="1" ht="16.5" customHeight="1">
      <c r="B129" s="132"/>
      <c r="C129" s="161" t="s">
        <v>2135</v>
      </c>
      <c r="D129" s="161" t="s">
        <v>167</v>
      </c>
      <c r="E129" s="162" t="s">
        <v>2136</v>
      </c>
      <c r="F129" s="262" t="s">
        <v>2137</v>
      </c>
      <c r="G129" s="262"/>
      <c r="H129" s="262"/>
      <c r="I129" s="262"/>
      <c r="J129" s="163" t="s">
        <v>304</v>
      </c>
      <c r="K129" s="164">
        <v>15</v>
      </c>
      <c r="L129" s="263">
        <v>0</v>
      </c>
      <c r="M129" s="263"/>
      <c r="N129" s="264">
        <f t="shared" si="5"/>
        <v>0</v>
      </c>
      <c r="O129" s="264"/>
      <c r="P129" s="264"/>
      <c r="Q129" s="264"/>
      <c r="R129" s="135"/>
      <c r="T129" s="165" t="s">
        <v>5</v>
      </c>
      <c r="U129" s="44" t="s">
        <v>40</v>
      </c>
      <c r="V129" s="36"/>
      <c r="W129" s="166">
        <f t="shared" si="6"/>
        <v>0</v>
      </c>
      <c r="X129" s="166">
        <v>0</v>
      </c>
      <c r="Y129" s="166">
        <f t="shared" si="7"/>
        <v>0</v>
      </c>
      <c r="Z129" s="166">
        <v>0</v>
      </c>
      <c r="AA129" s="167">
        <f t="shared" si="8"/>
        <v>0</v>
      </c>
      <c r="AR129" s="20" t="s">
        <v>222</v>
      </c>
      <c r="AT129" s="20" t="s">
        <v>167</v>
      </c>
      <c r="AU129" s="20" t="s">
        <v>80</v>
      </c>
      <c r="AY129" s="20" t="s">
        <v>165</v>
      </c>
      <c r="BE129" s="106">
        <f t="shared" si="9"/>
        <v>0</v>
      </c>
      <c r="BF129" s="106">
        <f t="shared" si="10"/>
        <v>0</v>
      </c>
      <c r="BG129" s="106">
        <f t="shared" si="11"/>
        <v>0</v>
      </c>
      <c r="BH129" s="106">
        <f t="shared" si="12"/>
        <v>0</v>
      </c>
      <c r="BI129" s="106">
        <f t="shared" si="13"/>
        <v>0</v>
      </c>
      <c r="BJ129" s="20" t="s">
        <v>80</v>
      </c>
      <c r="BK129" s="106">
        <f t="shared" si="14"/>
        <v>0</v>
      </c>
      <c r="BL129" s="20" t="s">
        <v>222</v>
      </c>
      <c r="BM129" s="20" t="s">
        <v>2138</v>
      </c>
    </row>
    <row r="130" spans="2:65" s="1" customFormat="1" ht="16.5" customHeight="1">
      <c r="B130" s="132"/>
      <c r="C130" s="161" t="s">
        <v>2139</v>
      </c>
      <c r="D130" s="161" t="s">
        <v>167</v>
      </c>
      <c r="E130" s="162" t="s">
        <v>2140</v>
      </c>
      <c r="F130" s="262" t="s">
        <v>2141</v>
      </c>
      <c r="G130" s="262"/>
      <c r="H130" s="262"/>
      <c r="I130" s="262"/>
      <c r="J130" s="163" t="s">
        <v>304</v>
      </c>
      <c r="K130" s="164">
        <v>1</v>
      </c>
      <c r="L130" s="263">
        <v>0</v>
      </c>
      <c r="M130" s="263"/>
      <c r="N130" s="264">
        <f t="shared" si="5"/>
        <v>0</v>
      </c>
      <c r="O130" s="264"/>
      <c r="P130" s="264"/>
      <c r="Q130" s="264"/>
      <c r="R130" s="135"/>
      <c r="T130" s="165" t="s">
        <v>5</v>
      </c>
      <c r="U130" s="44" t="s">
        <v>40</v>
      </c>
      <c r="V130" s="36"/>
      <c r="W130" s="166">
        <f t="shared" si="6"/>
        <v>0</v>
      </c>
      <c r="X130" s="166">
        <v>0</v>
      </c>
      <c r="Y130" s="166">
        <f t="shared" si="7"/>
        <v>0</v>
      </c>
      <c r="Z130" s="166">
        <v>0</v>
      </c>
      <c r="AA130" s="167">
        <f t="shared" si="8"/>
        <v>0</v>
      </c>
      <c r="AR130" s="20" t="s">
        <v>222</v>
      </c>
      <c r="AT130" s="20" t="s">
        <v>167</v>
      </c>
      <c r="AU130" s="20" t="s">
        <v>80</v>
      </c>
      <c r="AY130" s="20" t="s">
        <v>165</v>
      </c>
      <c r="BE130" s="106">
        <f t="shared" si="9"/>
        <v>0</v>
      </c>
      <c r="BF130" s="106">
        <f t="shared" si="10"/>
        <v>0</v>
      </c>
      <c r="BG130" s="106">
        <f t="shared" si="11"/>
        <v>0</v>
      </c>
      <c r="BH130" s="106">
        <f t="shared" si="12"/>
        <v>0</v>
      </c>
      <c r="BI130" s="106">
        <f t="shared" si="13"/>
        <v>0</v>
      </c>
      <c r="BJ130" s="20" t="s">
        <v>80</v>
      </c>
      <c r="BK130" s="106">
        <f t="shared" si="14"/>
        <v>0</v>
      </c>
      <c r="BL130" s="20" t="s">
        <v>222</v>
      </c>
      <c r="BM130" s="20" t="s">
        <v>2142</v>
      </c>
    </row>
    <row r="131" spans="2:65" s="1" customFormat="1" ht="49.9" customHeight="1">
      <c r="B131" s="35"/>
      <c r="C131" s="36"/>
      <c r="D131" s="152" t="s">
        <v>2106</v>
      </c>
      <c r="E131" s="36"/>
      <c r="F131" s="36"/>
      <c r="G131" s="36"/>
      <c r="H131" s="36"/>
      <c r="I131" s="36"/>
      <c r="J131" s="36"/>
      <c r="K131" s="36"/>
      <c r="L131" s="36"/>
      <c r="M131" s="36"/>
      <c r="N131" s="282">
        <f t="shared" ref="N131:N136" si="15">BK131</f>
        <v>0</v>
      </c>
      <c r="O131" s="283"/>
      <c r="P131" s="283"/>
      <c r="Q131" s="283"/>
      <c r="R131" s="37"/>
      <c r="T131" s="189"/>
      <c r="U131" s="36"/>
      <c r="V131" s="36"/>
      <c r="W131" s="36"/>
      <c r="X131" s="36"/>
      <c r="Y131" s="36"/>
      <c r="Z131" s="36"/>
      <c r="AA131" s="74"/>
      <c r="AT131" s="20" t="s">
        <v>72</v>
      </c>
      <c r="AU131" s="20" t="s">
        <v>10</v>
      </c>
      <c r="AY131" s="20" t="s">
        <v>2107</v>
      </c>
      <c r="BK131" s="106">
        <f>SUM(BK132:BK136)</f>
        <v>0</v>
      </c>
    </row>
    <row r="132" spans="2:65" s="1" customFormat="1" ht="22.35" customHeight="1">
      <c r="B132" s="35"/>
      <c r="C132" s="190" t="s">
        <v>5</v>
      </c>
      <c r="D132" s="190" t="s">
        <v>167</v>
      </c>
      <c r="E132" s="191" t="s">
        <v>5</v>
      </c>
      <c r="F132" s="274" t="s">
        <v>5</v>
      </c>
      <c r="G132" s="274"/>
      <c r="H132" s="274"/>
      <c r="I132" s="274"/>
      <c r="J132" s="192" t="s">
        <v>5</v>
      </c>
      <c r="K132" s="188"/>
      <c r="L132" s="263"/>
      <c r="M132" s="275"/>
      <c r="N132" s="275">
        <f t="shared" si="15"/>
        <v>0</v>
      </c>
      <c r="O132" s="275"/>
      <c r="P132" s="275"/>
      <c r="Q132" s="275"/>
      <c r="R132" s="37"/>
      <c r="T132" s="165" t="s">
        <v>5</v>
      </c>
      <c r="U132" s="193" t="s">
        <v>40</v>
      </c>
      <c r="V132" s="36"/>
      <c r="W132" s="36"/>
      <c r="X132" s="36"/>
      <c r="Y132" s="36"/>
      <c r="Z132" s="36"/>
      <c r="AA132" s="74"/>
      <c r="AT132" s="20" t="s">
        <v>2107</v>
      </c>
      <c r="AU132" s="20" t="s">
        <v>78</v>
      </c>
      <c r="AY132" s="20" t="s">
        <v>2107</v>
      </c>
      <c r="BE132" s="106">
        <f>IF(U132="základná",N132,0)</f>
        <v>0</v>
      </c>
      <c r="BF132" s="106">
        <f>IF(U132="znížená",N132,0)</f>
        <v>0</v>
      </c>
      <c r="BG132" s="106">
        <f>IF(U132="zákl. prenesená",N132,0)</f>
        <v>0</v>
      </c>
      <c r="BH132" s="106">
        <f>IF(U132="zníž. prenesená",N132,0)</f>
        <v>0</v>
      </c>
      <c r="BI132" s="106">
        <f>IF(U132="nulová",N132,0)</f>
        <v>0</v>
      </c>
      <c r="BJ132" s="20" t="s">
        <v>80</v>
      </c>
      <c r="BK132" s="106">
        <f>L132*K132</f>
        <v>0</v>
      </c>
    </row>
    <row r="133" spans="2:65" s="1" customFormat="1" ht="22.35" customHeight="1">
      <c r="B133" s="35"/>
      <c r="C133" s="190" t="s">
        <v>5</v>
      </c>
      <c r="D133" s="190" t="s">
        <v>167</v>
      </c>
      <c r="E133" s="191" t="s">
        <v>5</v>
      </c>
      <c r="F133" s="274" t="s">
        <v>5</v>
      </c>
      <c r="G133" s="274"/>
      <c r="H133" s="274"/>
      <c r="I133" s="274"/>
      <c r="J133" s="192" t="s">
        <v>5</v>
      </c>
      <c r="K133" s="188"/>
      <c r="L133" s="263"/>
      <c r="M133" s="275"/>
      <c r="N133" s="275">
        <f t="shared" si="15"/>
        <v>0</v>
      </c>
      <c r="O133" s="275"/>
      <c r="P133" s="275"/>
      <c r="Q133" s="275"/>
      <c r="R133" s="37"/>
      <c r="T133" s="165" t="s">
        <v>5</v>
      </c>
      <c r="U133" s="193" t="s">
        <v>40</v>
      </c>
      <c r="V133" s="36"/>
      <c r="W133" s="36"/>
      <c r="X133" s="36"/>
      <c r="Y133" s="36"/>
      <c r="Z133" s="36"/>
      <c r="AA133" s="74"/>
      <c r="AT133" s="20" t="s">
        <v>2107</v>
      </c>
      <c r="AU133" s="20" t="s">
        <v>78</v>
      </c>
      <c r="AY133" s="20" t="s">
        <v>2107</v>
      </c>
      <c r="BE133" s="106">
        <f>IF(U133="základná",N133,0)</f>
        <v>0</v>
      </c>
      <c r="BF133" s="106">
        <f>IF(U133="znížená",N133,0)</f>
        <v>0</v>
      </c>
      <c r="BG133" s="106">
        <f>IF(U133="zákl. prenesená",N133,0)</f>
        <v>0</v>
      </c>
      <c r="BH133" s="106">
        <f>IF(U133="zníž. prenesená",N133,0)</f>
        <v>0</v>
      </c>
      <c r="BI133" s="106">
        <f>IF(U133="nulová",N133,0)</f>
        <v>0</v>
      </c>
      <c r="BJ133" s="20" t="s">
        <v>80</v>
      </c>
      <c r="BK133" s="106">
        <f>L133*K133</f>
        <v>0</v>
      </c>
    </row>
    <row r="134" spans="2:65" s="1" customFormat="1" ht="22.35" customHeight="1">
      <c r="B134" s="35"/>
      <c r="C134" s="190" t="s">
        <v>5</v>
      </c>
      <c r="D134" s="190" t="s">
        <v>167</v>
      </c>
      <c r="E134" s="191" t="s">
        <v>5</v>
      </c>
      <c r="F134" s="274" t="s">
        <v>5</v>
      </c>
      <c r="G134" s="274"/>
      <c r="H134" s="274"/>
      <c r="I134" s="274"/>
      <c r="J134" s="192" t="s">
        <v>5</v>
      </c>
      <c r="K134" s="188"/>
      <c r="L134" s="263"/>
      <c r="M134" s="275"/>
      <c r="N134" s="275">
        <f t="shared" si="15"/>
        <v>0</v>
      </c>
      <c r="O134" s="275"/>
      <c r="P134" s="275"/>
      <c r="Q134" s="275"/>
      <c r="R134" s="37"/>
      <c r="T134" s="165" t="s">
        <v>5</v>
      </c>
      <c r="U134" s="193" t="s">
        <v>40</v>
      </c>
      <c r="V134" s="36"/>
      <c r="W134" s="36"/>
      <c r="X134" s="36"/>
      <c r="Y134" s="36"/>
      <c r="Z134" s="36"/>
      <c r="AA134" s="74"/>
      <c r="AT134" s="20" t="s">
        <v>2107</v>
      </c>
      <c r="AU134" s="20" t="s">
        <v>78</v>
      </c>
      <c r="AY134" s="20" t="s">
        <v>2107</v>
      </c>
      <c r="BE134" s="106">
        <f>IF(U134="základná",N134,0)</f>
        <v>0</v>
      </c>
      <c r="BF134" s="106">
        <f>IF(U134="znížená",N134,0)</f>
        <v>0</v>
      </c>
      <c r="BG134" s="106">
        <f>IF(U134="zákl. prenesená",N134,0)</f>
        <v>0</v>
      </c>
      <c r="BH134" s="106">
        <f>IF(U134="zníž. prenesená",N134,0)</f>
        <v>0</v>
      </c>
      <c r="BI134" s="106">
        <f>IF(U134="nulová",N134,0)</f>
        <v>0</v>
      </c>
      <c r="BJ134" s="20" t="s">
        <v>80</v>
      </c>
      <c r="BK134" s="106">
        <f>L134*K134</f>
        <v>0</v>
      </c>
    </row>
    <row r="135" spans="2:65" s="1" customFormat="1" ht="22.35" customHeight="1">
      <c r="B135" s="35"/>
      <c r="C135" s="190" t="s">
        <v>5</v>
      </c>
      <c r="D135" s="190" t="s">
        <v>167</v>
      </c>
      <c r="E135" s="191" t="s">
        <v>5</v>
      </c>
      <c r="F135" s="274" t="s">
        <v>5</v>
      </c>
      <c r="G135" s="274"/>
      <c r="H135" s="274"/>
      <c r="I135" s="274"/>
      <c r="J135" s="192" t="s">
        <v>5</v>
      </c>
      <c r="K135" s="188"/>
      <c r="L135" s="263"/>
      <c r="M135" s="275"/>
      <c r="N135" s="275">
        <f t="shared" si="15"/>
        <v>0</v>
      </c>
      <c r="O135" s="275"/>
      <c r="P135" s="275"/>
      <c r="Q135" s="275"/>
      <c r="R135" s="37"/>
      <c r="T135" s="165" t="s">
        <v>5</v>
      </c>
      <c r="U135" s="193" t="s">
        <v>40</v>
      </c>
      <c r="V135" s="36"/>
      <c r="W135" s="36"/>
      <c r="X135" s="36"/>
      <c r="Y135" s="36"/>
      <c r="Z135" s="36"/>
      <c r="AA135" s="74"/>
      <c r="AT135" s="20" t="s">
        <v>2107</v>
      </c>
      <c r="AU135" s="20" t="s">
        <v>78</v>
      </c>
      <c r="AY135" s="20" t="s">
        <v>2107</v>
      </c>
      <c r="BE135" s="106">
        <f>IF(U135="základná",N135,0)</f>
        <v>0</v>
      </c>
      <c r="BF135" s="106">
        <f>IF(U135="znížená",N135,0)</f>
        <v>0</v>
      </c>
      <c r="BG135" s="106">
        <f>IF(U135="zákl. prenesená",N135,0)</f>
        <v>0</v>
      </c>
      <c r="BH135" s="106">
        <f>IF(U135="zníž. prenesená",N135,0)</f>
        <v>0</v>
      </c>
      <c r="BI135" s="106">
        <f>IF(U135="nulová",N135,0)</f>
        <v>0</v>
      </c>
      <c r="BJ135" s="20" t="s">
        <v>80</v>
      </c>
      <c r="BK135" s="106">
        <f>L135*K135</f>
        <v>0</v>
      </c>
    </row>
    <row r="136" spans="2:65" s="1" customFormat="1" ht="22.35" customHeight="1">
      <c r="B136" s="35"/>
      <c r="C136" s="190" t="s">
        <v>5</v>
      </c>
      <c r="D136" s="190" t="s">
        <v>167</v>
      </c>
      <c r="E136" s="191" t="s">
        <v>5</v>
      </c>
      <c r="F136" s="274" t="s">
        <v>5</v>
      </c>
      <c r="G136" s="274"/>
      <c r="H136" s="274"/>
      <c r="I136" s="274"/>
      <c r="J136" s="192" t="s">
        <v>5</v>
      </c>
      <c r="K136" s="188"/>
      <c r="L136" s="263"/>
      <c r="M136" s="275"/>
      <c r="N136" s="275">
        <f t="shared" si="15"/>
        <v>0</v>
      </c>
      <c r="O136" s="275"/>
      <c r="P136" s="275"/>
      <c r="Q136" s="275"/>
      <c r="R136" s="37"/>
      <c r="T136" s="165" t="s">
        <v>5</v>
      </c>
      <c r="U136" s="193" t="s">
        <v>40</v>
      </c>
      <c r="V136" s="56"/>
      <c r="W136" s="56"/>
      <c r="X136" s="56"/>
      <c r="Y136" s="56"/>
      <c r="Z136" s="56"/>
      <c r="AA136" s="58"/>
      <c r="AT136" s="20" t="s">
        <v>2107</v>
      </c>
      <c r="AU136" s="20" t="s">
        <v>78</v>
      </c>
      <c r="AY136" s="20" t="s">
        <v>2107</v>
      </c>
      <c r="BE136" s="106">
        <f>IF(U136="základná",N136,0)</f>
        <v>0</v>
      </c>
      <c r="BF136" s="106">
        <f>IF(U136="znížená",N136,0)</f>
        <v>0</v>
      </c>
      <c r="BG136" s="106">
        <f>IF(U136="zákl. prenesená",N136,0)</f>
        <v>0</v>
      </c>
      <c r="BH136" s="106">
        <f>IF(U136="zníž. prenesená",N136,0)</f>
        <v>0</v>
      </c>
      <c r="BI136" s="106">
        <f>IF(U136="nulová",N136,0)</f>
        <v>0</v>
      </c>
      <c r="BJ136" s="20" t="s">
        <v>80</v>
      </c>
      <c r="BK136" s="106">
        <f>L136*K136</f>
        <v>0</v>
      </c>
    </row>
    <row r="137" spans="2:65" s="1" customFormat="1" ht="6.95" customHeight="1">
      <c r="B137" s="59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1"/>
    </row>
  </sheetData>
  <mergeCells count="114">
    <mergeCell ref="H1:K1"/>
    <mergeCell ref="S2:AC2"/>
    <mergeCell ref="F135:I135"/>
    <mergeCell ref="L135:M135"/>
    <mergeCell ref="N135:Q135"/>
    <mergeCell ref="F136:I136"/>
    <mergeCell ref="L136:M136"/>
    <mergeCell ref="N136:Q136"/>
    <mergeCell ref="N118:Q118"/>
    <mergeCell ref="N119:Q119"/>
    <mergeCell ref="N120:Q120"/>
    <mergeCell ref="N131:Q131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F125:I125"/>
    <mergeCell ref="L125:M125"/>
    <mergeCell ref="N125:Q125"/>
    <mergeCell ref="F126:I126"/>
    <mergeCell ref="L126:M126"/>
    <mergeCell ref="N126:Q126"/>
    <mergeCell ref="F127:I127"/>
    <mergeCell ref="L127:M127"/>
    <mergeCell ref="N127:Q127"/>
    <mergeCell ref="F122:I122"/>
    <mergeCell ref="L122:M122"/>
    <mergeCell ref="N122:Q122"/>
    <mergeCell ref="F123:I123"/>
    <mergeCell ref="L123:M123"/>
    <mergeCell ref="N123:Q123"/>
    <mergeCell ref="F124:I124"/>
    <mergeCell ref="L124:M124"/>
    <mergeCell ref="N124:Q124"/>
    <mergeCell ref="M112:P112"/>
    <mergeCell ref="M114:Q114"/>
    <mergeCell ref="M115:Q115"/>
    <mergeCell ref="F117:I117"/>
    <mergeCell ref="L117:M117"/>
    <mergeCell ref="N117:Q117"/>
    <mergeCell ref="F121:I121"/>
    <mergeCell ref="L121:M121"/>
    <mergeCell ref="N121:Q121"/>
    <mergeCell ref="D97:H97"/>
    <mergeCell ref="N97:Q97"/>
    <mergeCell ref="D98:H98"/>
    <mergeCell ref="N98:Q98"/>
    <mergeCell ref="N99:Q99"/>
    <mergeCell ref="L101:Q101"/>
    <mergeCell ref="C107:Q107"/>
    <mergeCell ref="F109:P109"/>
    <mergeCell ref="F110:P110"/>
    <mergeCell ref="N89:Q89"/>
    <mergeCell ref="N90:Q90"/>
    <mergeCell ref="N91:Q91"/>
    <mergeCell ref="N93:Q93"/>
    <mergeCell ref="D94:H94"/>
    <mergeCell ref="N94:Q94"/>
    <mergeCell ref="D95:H95"/>
    <mergeCell ref="N95:Q95"/>
    <mergeCell ref="D96:H96"/>
    <mergeCell ref="N96:Q96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</mergeCells>
  <dataValidations count="2">
    <dataValidation type="list" allowBlank="1" showInputMessage="1" showErrorMessage="1" error="Povolené sú hodnoty K, M." sqref="D132:D137" xr:uid="{00000000-0002-0000-0200-000000000000}">
      <formula1>"K, M"</formula1>
    </dataValidation>
    <dataValidation type="list" allowBlank="1" showInputMessage="1" showErrorMessage="1" error="Povolené sú hodnoty základná, znížená, nulová." sqref="U132:U137" xr:uid="{00000000-0002-0000-0200-000001000000}">
      <formula1>"základná, znížená, nulová"</formula1>
    </dataValidation>
  </dataValidations>
  <hyperlinks>
    <hyperlink ref="F1:G1" location="C2" display="1) Krycí list rozpočtu" xr:uid="{00000000-0004-0000-0200-000000000000}"/>
    <hyperlink ref="H1:K1" location="C86" display="2) Rekapitulácia rozpočtu" xr:uid="{00000000-0004-0000-0200-000001000000}"/>
    <hyperlink ref="L1" location="C117" display="3) Rozpočet" xr:uid="{00000000-0004-0000-0200-000002000000}"/>
    <hyperlink ref="S1:T1" location="'Rekapitulácia stavby'!C2" display="Rekapitulácia stavby" xr:uid="{00000000-0004-0000-0200-000003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1 - Objekt</vt:lpstr>
      <vt:lpstr>2 - Detské ihrisko</vt:lpstr>
      <vt:lpstr>'1 - Objekt'!Názvy_tlače</vt:lpstr>
      <vt:lpstr>'2 - Detské ihrisko'!Názvy_tlače</vt:lpstr>
      <vt:lpstr>'Rekapitulácia stavby'!Názvy_tlače</vt:lpstr>
      <vt:lpstr>'1 - Objekt'!Oblasť_tlače</vt:lpstr>
      <vt:lpstr>'2 - Detské ihrisko'!Oblasť_tlače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 Brezniak</dc:creator>
  <cp:lastModifiedBy>autor</cp:lastModifiedBy>
  <cp:lastPrinted>2019-04-29T17:17:24Z</cp:lastPrinted>
  <dcterms:created xsi:type="dcterms:W3CDTF">2018-08-01T13:52:43Z</dcterms:created>
  <dcterms:modified xsi:type="dcterms:W3CDTF">2019-11-12T13:33:39Z</dcterms:modified>
</cp:coreProperties>
</file>