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29_2024__VC Moravský Ján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ponuka'!$A$1:$O$45</definedName>
  </definedNames>
  <calcPr calcId="162913"/>
</workbook>
</file>

<file path=xl/calcChain.xml><?xml version="1.0" encoding="utf-8"?>
<calcChain xmlns="http://schemas.openxmlformats.org/spreadsheetml/2006/main">
  <c r="O20" i="1" l="1"/>
  <c r="G20" i="1" l="1"/>
  <c r="O22" i="1"/>
  <c r="G22" i="1"/>
  <c r="O14" i="1"/>
  <c r="G14" i="1"/>
  <c r="G13" i="1"/>
  <c r="O13" i="1" s="1"/>
  <c r="O21" i="1" l="1"/>
  <c r="G24" i="1"/>
  <c r="O24" i="1" s="1"/>
  <c r="G25" i="1"/>
  <c r="O25" i="1" s="1"/>
  <c r="G26" i="1"/>
  <c r="O26" i="1" s="1"/>
  <c r="G18" i="1"/>
  <c r="G29" i="1" s="1"/>
  <c r="O29" i="1" s="1"/>
  <c r="G19" i="1"/>
  <c r="O19" i="1" s="1"/>
  <c r="G21" i="1"/>
  <c r="G23" i="1"/>
  <c r="O23" i="1" s="1"/>
  <c r="O18" i="1" l="1"/>
  <c r="O30" i="1" s="1"/>
  <c r="L30" i="1"/>
  <c r="G15" i="1"/>
  <c r="G16" i="1"/>
  <c r="G17" i="1"/>
  <c r="G27" i="1"/>
  <c r="G28" i="1"/>
  <c r="G12" i="1"/>
  <c r="O28" i="1" l="1"/>
  <c r="P28" i="1" s="1"/>
  <c r="I4" i="4" l="1"/>
  <c r="F4" i="4"/>
  <c r="C4" i="4"/>
  <c r="B7" i="4" l="1"/>
  <c r="O16" i="1"/>
  <c r="O12" i="1"/>
  <c r="P12" i="1" l="1"/>
  <c r="P16" i="1"/>
  <c r="O27" i="1" l="1"/>
  <c r="P27" i="1" s="1"/>
  <c r="O17" i="1"/>
  <c r="P17" i="1" s="1"/>
  <c r="O15" i="1"/>
  <c r="P30" i="1" l="1"/>
  <c r="P15" i="1"/>
  <c r="O32" i="1" l="1"/>
  <c r="O31" i="1" s="1"/>
</calcChain>
</file>

<file path=xl/sharedStrings.xml><?xml version="1.0" encoding="utf-8"?>
<sst xmlns="http://schemas.openxmlformats.org/spreadsheetml/2006/main" count="141" uniqueCount="102">
  <si>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</si>
  <si>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</si>
  <si>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</si>
  <si>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</si>
  <si>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</si>
  <si>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</si>
  <si>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</si>
  <si>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</si>
  <si>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</si>
  <si>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</si>
  <si>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</si>
  <si>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</si>
  <si>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</si>
  <si>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</si>
  <si>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</si>
  <si>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</si>
  <si>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</si>
  <si>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</si>
  <si>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</si>
  <si>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</si>
  <si>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</si>
  <si>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</si>
  <si>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</si>
  <si>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</si>
  <si>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</si>
  <si>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</si>
  <si>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</si>
  <si>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</si>
  <si>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</si>
  <si>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</si>
  <si>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</si>
  <si>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</si>
  <si>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</si>
  <si>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</si>
  <si>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</si>
  <si>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</si>
  <si>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</si>
  <si>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</si>
  <si>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</si>
  <si>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</si>
  <si>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</si>
  <si>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</si>
  <si>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</si>
  <si>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</si>
  <si>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</si>
  <si>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</si>
  <si>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</si>
  <si>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</si>
  <si>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</si>
  <si>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</si>
  <si>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</si>
  <si>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</si>
  <si>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</si>
  <si>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</si>
  <si>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</si>
  <si>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</si>
  <si>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</si>
  <si>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</si>
  <si>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</si>
  <si>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</si>
  <si>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</si>
  <si>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</si>
  <si>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</si>
  <si>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</si>
  <si>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</si>
  <si>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</si>
  <si>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</si>
  <si>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</si>
  <si>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</si>
  <si>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</si>
  <si>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</si>
  <si>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>VÚ-50r.</t>
  </si>
  <si>
    <t>Lesy SR š.p. OZ Karpaty</t>
  </si>
  <si>
    <t>06 Piesočná</t>
  </si>
  <si>
    <t>572B0</t>
  </si>
  <si>
    <t>706B0</t>
  </si>
  <si>
    <t>711C0</t>
  </si>
  <si>
    <t>725B0</t>
  </si>
  <si>
    <t>07 Tomky</t>
  </si>
  <si>
    <t>389A0</t>
  </si>
  <si>
    <t>393A0</t>
  </si>
  <si>
    <t>478B1</t>
  </si>
  <si>
    <t>478B2</t>
  </si>
  <si>
    <t>486C0</t>
  </si>
  <si>
    <t>570A0-2</t>
  </si>
  <si>
    <t>570A0-3</t>
  </si>
  <si>
    <t>571B0-2</t>
  </si>
  <si>
    <t>571B0-3</t>
  </si>
  <si>
    <t>725D0-3</t>
  </si>
  <si>
    <t>725C0-2</t>
  </si>
  <si>
    <t>725C0-3</t>
  </si>
  <si>
    <t>0,32/0,15</t>
  </si>
  <si>
    <t>0,131/0,369</t>
  </si>
  <si>
    <t>0,167/0,214</t>
  </si>
  <si>
    <t>0,171/0,344</t>
  </si>
  <si>
    <t>0,091/0,082</t>
  </si>
  <si>
    <t>725D0-2</t>
  </si>
  <si>
    <t>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</t>
  </si>
  <si>
    <t>Ing. Smolarčík 25.4.2024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</si>
  <si>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máj 2024 až december 2024. Zo SP je požadovaná technológia z bodu 3. Predmet zákazky - (bližšie vymedzenie predmetu zákazky) : 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mm.                                                       Objednávateľ na požiadanie dodávateľa prác umožní obhliadku porastov. Kontaktná osoba: Ing.Swan Peter 0918688674</t>
    </r>
  </si>
  <si>
    <t>príloha č. 2 Výzvy na predloženie ponuky</t>
  </si>
  <si>
    <t xml:space="preserve">Lesnícke služby v ťažbovom procese - viacoperačné technológie na OZ Karpaty, VC Moravský Ján, LS Malacky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</si>
</sst>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4" fontId="6" fillId="3" borderId="26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29" xfId="0" applyFont="1" applyFill="1" applyBorder="1" applyProtection="1"/>
    <xf numFmtId="0" fontId="10" fillId="3" borderId="25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24" xfId="0" applyNumberFormat="1" applyFont="1" applyFill="1" applyBorder="1" applyAlignment="1" applyProtection="1">
      <alignment horizontal="right" vertical="center"/>
    </xf>
    <xf numFmtId="4" fontId="10" fillId="3" borderId="33" xfId="0" applyNumberFormat="1" applyFont="1" applyFill="1" applyBorder="1" applyAlignment="1" applyProtection="1">
      <alignment horizontal="right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2" fontId="10" fillId="3" borderId="39" xfId="0" applyNumberFormat="1" applyFont="1" applyFill="1" applyBorder="1" applyAlignment="1" applyProtection="1">
      <alignment horizontal="right" vertical="center" wrapText="1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40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</xf>
    <xf numFmtId="4" fontId="10" fillId="3" borderId="10" xfId="0" applyNumberFormat="1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</xf>
    <xf numFmtId="11" fontId="10" fillId="3" borderId="1" xfId="0" applyNumberFormat="1" applyFont="1" applyFill="1" applyBorder="1" applyAlignment="1" applyProtection="1">
      <alignment horizontal="center" vertical="center" wrapText="1"/>
    </xf>
    <xf numFmtId="0" fontId="0" fillId="3" borderId="41" xfId="0" applyFill="1" applyBorder="1" applyProtection="1"/>
    <xf numFmtId="0" fontId="6" fillId="3" borderId="42" xfId="0" applyFont="1" applyFill="1" applyBorder="1" applyAlignment="1" applyProtection="1">
      <alignment vertical="center"/>
    </xf>
    <xf numFmtId="2" fontId="10" fillId="3" borderId="37" xfId="0" applyNumberFormat="1" applyFont="1" applyFill="1" applyBorder="1" applyAlignment="1" applyProtection="1">
      <alignment horizontal="right" vertical="center" wrapText="1"/>
    </xf>
    <xf numFmtId="0" fontId="10" fillId="3" borderId="44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center" vertical="center"/>
    </xf>
    <xf numFmtId="4" fontId="10" fillId="3" borderId="46" xfId="0" applyNumberFormat="1" applyFont="1" applyFill="1" applyBorder="1" applyAlignment="1" applyProtection="1">
      <alignment horizontal="right" vertical="center"/>
    </xf>
    <xf numFmtId="4" fontId="10" fillId="3" borderId="47" xfId="0" applyNumberFormat="1" applyFont="1" applyFill="1" applyBorder="1" applyAlignment="1" applyProtection="1">
      <alignment horizontal="right" vertical="center"/>
    </xf>
    <xf numFmtId="2" fontId="10" fillId="3" borderId="48" xfId="0" applyNumberFormat="1" applyFont="1" applyFill="1" applyBorder="1" applyAlignment="1" applyProtection="1">
      <alignment horizontal="right" vertical="center" wrapText="1"/>
    </xf>
    <xf numFmtId="4" fontId="10" fillId="3" borderId="49" xfId="0" applyNumberFormat="1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right" vertical="center" wrapText="1"/>
    </xf>
    <xf numFmtId="2" fontId="10" fillId="3" borderId="38" xfId="0" applyNumberFormat="1" applyFont="1" applyFill="1" applyBorder="1" applyAlignment="1" applyProtection="1">
      <alignment horizontal="right" vertical="center" wrapText="1"/>
    </xf>
    <xf numFmtId="4" fontId="10" fillId="3" borderId="51" xfId="0" applyNumberFormat="1" applyFont="1" applyFill="1" applyBorder="1" applyAlignment="1" applyProtection="1">
      <alignment horizontal="center" vertical="center"/>
    </xf>
    <xf numFmtId="4" fontId="6" fillId="3" borderId="52" xfId="0" applyNumberFormat="1" applyFont="1" applyFill="1" applyBorder="1" applyAlignment="1" applyProtection="1">
      <alignment horizontal="center" vertical="center"/>
      <protection locked="0"/>
    </xf>
    <xf numFmtId="0" fontId="10" fillId="3" borderId="53" xfId="0" applyFont="1" applyFill="1" applyBorder="1" applyAlignment="1" applyProtection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right" vertical="center" wrapText="1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" fontId="10" fillId="3" borderId="42" xfId="0" applyNumberFormat="1" applyFont="1" applyFill="1" applyBorder="1" applyAlignment="1" applyProtection="1">
      <alignment horizontal="right" vertical="center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0" fontId="10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 wrapText="1"/>
    </xf>
    <xf numFmtId="0" fontId="3" fillId="3" borderId="42" xfId="0" applyFont="1" applyFill="1" applyBorder="1" applyAlignment="1" applyProtection="1">
      <alignment horizontal="center" vertical="center"/>
    </xf>
    <xf numFmtId="4" fontId="10" fillId="3" borderId="19" xfId="0" applyNumberFormat="1" applyFont="1" applyFill="1" applyBorder="1" applyAlignment="1" applyProtection="1">
      <alignment horizontal="center" vertical="center"/>
    </xf>
    <xf numFmtId="4" fontId="6" fillId="3" borderId="0" xfId="0" applyNumberFormat="1" applyFont="1" applyFill="1" applyBorder="1" applyAlignment="1" applyProtection="1">
      <alignment horizontal="center" vertical="center"/>
    </xf>
    <xf numFmtId="4" fontId="6" fillId="3" borderId="13" xfId="0" applyNumberFormat="1" applyFont="1" applyFill="1" applyBorder="1" applyAlignment="1" applyProtection="1">
      <alignment horizontal="center" vertical="center"/>
      <protection locked="0"/>
    </xf>
    <xf numFmtId="4" fontId="6" fillId="3" borderId="2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10" fillId="3" borderId="54" xfId="0" applyFont="1" applyFill="1" applyBorder="1" applyAlignment="1" applyProtection="1">
      <alignment horizontal="center" vertical="center" wrapText="1"/>
    </xf>
    <xf numFmtId="0" fontId="10" fillId="3" borderId="53" xfId="0" applyFont="1" applyFill="1" applyBorder="1" applyAlignment="1" applyProtection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3" borderId="42" xfId="0" applyFont="1" applyFill="1" applyBorder="1" applyAlignment="1" applyProtection="1">
      <alignment horizontal="right" vertical="center"/>
    </xf>
    <xf numFmtId="0" fontId="6" fillId="3" borderId="43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view="pageBreakPreview" topLeftCell="A10" zoomScale="110" zoomScaleNormal="100" zoomScaleSheetLayoutView="110" workbookViewId="0">
      <selection activeCell="K6" sqref="K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9" t="s">
        <v>64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6" t="s">
        <v>100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109" t="s">
        <v>101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ht="1.5" customHeight="1" x14ac:dyDescent="0.25">
      <c r="A5" s="18"/>
      <c r="B5" s="18"/>
      <c r="C5" s="18"/>
      <c r="D5" s="18"/>
      <c r="E5" s="102"/>
      <c r="F5" s="10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03" t="s">
        <v>72</v>
      </c>
      <c r="C6" s="103"/>
      <c r="D6" s="103"/>
      <c r="E6" s="103"/>
      <c r="F6" s="103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04"/>
      <c r="C7" s="104"/>
      <c r="D7" s="104"/>
      <c r="E7" s="104"/>
      <c r="F7" s="104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0" t="s">
        <v>66</v>
      </c>
      <c r="B8" s="10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44" t="s">
        <v>69</v>
      </c>
      <c r="B9" s="105" t="s">
        <v>2</v>
      </c>
      <c r="C9" s="126" t="s">
        <v>53</v>
      </c>
      <c r="D9" s="127"/>
      <c r="E9" s="128" t="s">
        <v>3</v>
      </c>
      <c r="F9" s="129"/>
      <c r="G9" s="130"/>
      <c r="H9" s="118" t="s">
        <v>4</v>
      </c>
      <c r="I9" s="107" t="s">
        <v>5</v>
      </c>
      <c r="J9" s="121" t="s">
        <v>6</v>
      </c>
      <c r="K9" s="124" t="s">
        <v>7</v>
      </c>
      <c r="L9" s="107" t="s">
        <v>54</v>
      </c>
      <c r="M9" s="107" t="s">
        <v>60</v>
      </c>
      <c r="N9" s="110" t="s">
        <v>58</v>
      </c>
      <c r="O9" s="131" t="s">
        <v>59</v>
      </c>
    </row>
    <row r="10" spans="1:16" ht="21.75" customHeight="1" x14ac:dyDescent="0.25">
      <c r="A10" s="25"/>
      <c r="B10" s="106"/>
      <c r="C10" s="133" t="s">
        <v>67</v>
      </c>
      <c r="D10" s="134"/>
      <c r="E10" s="133" t="s">
        <v>9</v>
      </c>
      <c r="F10" s="135" t="s">
        <v>10</v>
      </c>
      <c r="G10" s="137" t="s">
        <v>11</v>
      </c>
      <c r="H10" s="119"/>
      <c r="I10" s="108"/>
      <c r="J10" s="122"/>
      <c r="K10" s="125"/>
      <c r="L10" s="108"/>
      <c r="M10" s="108"/>
      <c r="N10" s="111"/>
      <c r="O10" s="132"/>
    </row>
    <row r="11" spans="1:16" ht="50.25" customHeight="1" thickBot="1" x14ac:dyDescent="0.3">
      <c r="A11" s="26"/>
      <c r="B11" s="106"/>
      <c r="C11" s="133"/>
      <c r="D11" s="134"/>
      <c r="E11" s="133"/>
      <c r="F11" s="136"/>
      <c r="G11" s="138"/>
      <c r="H11" s="120"/>
      <c r="I11" s="108"/>
      <c r="J11" s="123"/>
      <c r="K11" s="125"/>
      <c r="L11" s="108"/>
      <c r="M11" s="139"/>
      <c r="N11" s="111"/>
      <c r="O11" s="132"/>
    </row>
    <row r="12" spans="1:16" ht="15.75" thickBot="1" x14ac:dyDescent="0.3">
      <c r="A12" s="54" t="s">
        <v>73</v>
      </c>
      <c r="B12" s="47" t="s">
        <v>84</v>
      </c>
      <c r="C12" s="112" t="s">
        <v>97</v>
      </c>
      <c r="D12" s="113"/>
      <c r="E12" s="48">
        <v>53</v>
      </c>
      <c r="F12" s="49"/>
      <c r="G12" s="68">
        <f t="shared" ref="G12:G28" si="0">E12+F12</f>
        <v>53</v>
      </c>
      <c r="H12" s="83" t="s">
        <v>71</v>
      </c>
      <c r="I12" s="84">
        <v>0</v>
      </c>
      <c r="J12" s="50">
        <v>7.0000000000000007E-2</v>
      </c>
      <c r="K12" s="51">
        <v>300</v>
      </c>
      <c r="L12" s="63">
        <v>1597.95</v>
      </c>
      <c r="M12" s="62" t="s">
        <v>61</v>
      </c>
      <c r="N12" s="59"/>
      <c r="O12" s="60">
        <f>SUM(N12*G12)</f>
        <v>0</v>
      </c>
      <c r="P12" s="12" t="str">
        <f>IF( O12=0," ", IF(100-((L12/O12)*100)&gt;20,"viac ako 20%",0))</f>
        <v xml:space="preserve"> </v>
      </c>
    </row>
    <row r="13" spans="1:16" ht="15.75" thickBot="1" x14ac:dyDescent="0.3">
      <c r="A13" s="77"/>
      <c r="B13" s="78" t="s">
        <v>85</v>
      </c>
      <c r="C13" s="114"/>
      <c r="D13" s="115"/>
      <c r="E13" s="79">
        <v>136</v>
      </c>
      <c r="F13" s="79"/>
      <c r="G13" s="85">
        <f t="shared" si="0"/>
        <v>136</v>
      </c>
      <c r="H13" s="28" t="s">
        <v>71</v>
      </c>
      <c r="I13" s="28">
        <v>0</v>
      </c>
      <c r="J13" s="31">
        <v>7.0000000000000007E-2</v>
      </c>
      <c r="K13" s="43">
        <v>300</v>
      </c>
      <c r="L13" s="81">
        <v>4100.3999999999996</v>
      </c>
      <c r="M13" s="30" t="s">
        <v>61</v>
      </c>
      <c r="N13" s="82"/>
      <c r="O13" s="60">
        <f>SUM(N13*G13)</f>
        <v>0</v>
      </c>
      <c r="P13" s="12"/>
    </row>
    <row r="14" spans="1:16" x14ac:dyDescent="0.25">
      <c r="A14" s="77"/>
      <c r="B14" s="28" t="s">
        <v>86</v>
      </c>
      <c r="C14" s="114"/>
      <c r="D14" s="115"/>
      <c r="E14" s="79">
        <v>41</v>
      </c>
      <c r="F14" s="79"/>
      <c r="G14" s="85">
        <f t="shared" si="0"/>
        <v>41</v>
      </c>
      <c r="H14" s="28" t="s">
        <v>71</v>
      </c>
      <c r="I14" s="28">
        <v>0</v>
      </c>
      <c r="J14" s="31">
        <v>0.08</v>
      </c>
      <c r="K14" s="43">
        <v>300</v>
      </c>
      <c r="L14" s="81">
        <v>1061.9000000000001</v>
      </c>
      <c r="M14" s="62" t="s">
        <v>61</v>
      </c>
      <c r="N14" s="82"/>
      <c r="O14" s="60">
        <f>SUM(N14*G14)</f>
        <v>0</v>
      </c>
      <c r="P14" s="12"/>
    </row>
    <row r="15" spans="1:16" x14ac:dyDescent="0.25">
      <c r="A15" s="27"/>
      <c r="B15" s="28" t="s">
        <v>87</v>
      </c>
      <c r="C15" s="114"/>
      <c r="D15" s="115"/>
      <c r="E15" s="55">
        <v>45</v>
      </c>
      <c r="F15" s="55"/>
      <c r="G15" s="80">
        <f t="shared" si="0"/>
        <v>45</v>
      </c>
      <c r="H15" s="46" t="s">
        <v>71</v>
      </c>
      <c r="I15" s="31">
        <v>0</v>
      </c>
      <c r="J15" s="28">
        <v>0.08</v>
      </c>
      <c r="K15" s="64">
        <v>300</v>
      </c>
      <c r="L15" s="52">
        <v>1165.5</v>
      </c>
      <c r="M15" s="32" t="s">
        <v>61</v>
      </c>
      <c r="N15" s="61"/>
      <c r="O15" s="29">
        <f>SUM(N15*G15)</f>
        <v>0</v>
      </c>
      <c r="P15" s="12" t="str">
        <f t="shared" ref="P15" si="1">IF( O15=0," ", IF(100-((L15/O15)*100)&gt;20,"viac ako 20%",0))</f>
        <v xml:space="preserve"> </v>
      </c>
    </row>
    <row r="16" spans="1:16" x14ac:dyDescent="0.25">
      <c r="A16" s="27"/>
      <c r="B16" s="31" t="s">
        <v>74</v>
      </c>
      <c r="C16" s="114"/>
      <c r="D16" s="115"/>
      <c r="E16" s="56">
        <v>180</v>
      </c>
      <c r="F16" s="56"/>
      <c r="G16" s="58">
        <f t="shared" si="0"/>
        <v>180</v>
      </c>
      <c r="H16" s="46" t="s">
        <v>71</v>
      </c>
      <c r="I16" s="31">
        <v>0</v>
      </c>
      <c r="J16" s="31">
        <v>0.12</v>
      </c>
      <c r="K16" s="43">
        <v>600</v>
      </c>
      <c r="L16" s="52">
        <v>4285.8</v>
      </c>
      <c r="M16" s="30" t="s">
        <v>61</v>
      </c>
      <c r="N16" s="61"/>
      <c r="O16" s="29">
        <f>SUM(N16*G16)</f>
        <v>0</v>
      </c>
      <c r="P16" s="12" t="str">
        <f>IF( O16=0," ", IF(100-((L16/O16)*100)&gt;20,"viac ako 20%",0))</f>
        <v xml:space="preserve"> </v>
      </c>
    </row>
    <row r="17" spans="1:16" x14ac:dyDescent="0.25">
      <c r="A17" s="27"/>
      <c r="B17" s="65" t="s">
        <v>75</v>
      </c>
      <c r="C17" s="114"/>
      <c r="D17" s="115"/>
      <c r="E17" s="55">
        <v>152</v>
      </c>
      <c r="F17" s="56"/>
      <c r="G17" s="58">
        <f t="shared" si="0"/>
        <v>152</v>
      </c>
      <c r="H17" s="45" t="s">
        <v>71</v>
      </c>
      <c r="I17" s="28">
        <v>0</v>
      </c>
      <c r="J17" s="28">
        <v>0.08</v>
      </c>
      <c r="K17" s="64">
        <v>300</v>
      </c>
      <c r="L17" s="52">
        <v>4307.68</v>
      </c>
      <c r="M17" s="32" t="s">
        <v>61</v>
      </c>
      <c r="N17" s="61"/>
      <c r="O17" s="29">
        <f t="shared" ref="O17:O29" si="2">SUM(N17*G17)</f>
        <v>0</v>
      </c>
      <c r="P17" s="12" t="str">
        <f t="shared" ref="P17:P28" si="3">IF( O17=0," ", IF(100-((L17/O17)*100)&gt;20,"viac ako 20%",0))</f>
        <v xml:space="preserve"> </v>
      </c>
    </row>
    <row r="18" spans="1:16" x14ac:dyDescent="0.25">
      <c r="A18" s="27"/>
      <c r="B18" s="65" t="s">
        <v>76</v>
      </c>
      <c r="C18" s="114"/>
      <c r="D18" s="115"/>
      <c r="E18" s="55">
        <v>151.25</v>
      </c>
      <c r="F18" s="56">
        <v>6.9160000000000004</v>
      </c>
      <c r="G18" s="58">
        <f t="shared" si="0"/>
        <v>158.166</v>
      </c>
      <c r="H18" s="45" t="s">
        <v>71</v>
      </c>
      <c r="I18" s="28">
        <v>0</v>
      </c>
      <c r="J18" s="28" t="s">
        <v>91</v>
      </c>
      <c r="K18" s="76">
        <v>500</v>
      </c>
      <c r="L18" s="52">
        <v>2630.47</v>
      </c>
      <c r="M18" s="32" t="s">
        <v>61</v>
      </c>
      <c r="N18" s="61"/>
      <c r="O18" s="29">
        <f t="shared" si="2"/>
        <v>0</v>
      </c>
      <c r="P18" s="12"/>
    </row>
    <row r="19" spans="1:16" x14ac:dyDescent="0.25">
      <c r="A19" s="27"/>
      <c r="B19" s="65" t="s">
        <v>77</v>
      </c>
      <c r="C19" s="114"/>
      <c r="D19" s="115"/>
      <c r="E19" s="55">
        <v>52.47</v>
      </c>
      <c r="F19" s="56"/>
      <c r="G19" s="58">
        <f t="shared" si="0"/>
        <v>52.47</v>
      </c>
      <c r="H19" s="45" t="s">
        <v>71</v>
      </c>
      <c r="I19" s="28">
        <v>0</v>
      </c>
      <c r="J19" s="28">
        <v>9.0999999999999998E-2</v>
      </c>
      <c r="K19" s="76">
        <v>200</v>
      </c>
      <c r="L19" s="52">
        <v>1186.8699999999999</v>
      </c>
      <c r="M19" s="32" t="s">
        <v>61</v>
      </c>
      <c r="N19" s="61"/>
      <c r="O19" s="29">
        <f t="shared" si="2"/>
        <v>0</v>
      </c>
      <c r="P19" s="12"/>
    </row>
    <row r="20" spans="1:16" x14ac:dyDescent="0.25">
      <c r="A20" s="27"/>
      <c r="B20" s="65" t="s">
        <v>89</v>
      </c>
      <c r="C20" s="114"/>
      <c r="D20" s="115"/>
      <c r="E20" s="55"/>
      <c r="F20" s="56">
        <v>12</v>
      </c>
      <c r="G20" s="58">
        <f t="shared" si="0"/>
        <v>12</v>
      </c>
      <c r="H20" s="45" t="s">
        <v>71</v>
      </c>
      <c r="I20" s="28">
        <v>0</v>
      </c>
      <c r="J20" s="28">
        <v>0.16</v>
      </c>
      <c r="K20" s="76">
        <v>200</v>
      </c>
      <c r="L20" s="52">
        <v>349.2</v>
      </c>
      <c r="M20" s="32" t="s">
        <v>61</v>
      </c>
      <c r="N20" s="61"/>
      <c r="O20" s="29">
        <f t="shared" si="2"/>
        <v>0</v>
      </c>
      <c r="P20" s="12"/>
    </row>
    <row r="21" spans="1:16" x14ac:dyDescent="0.25">
      <c r="A21" s="27"/>
      <c r="B21" s="65" t="s">
        <v>90</v>
      </c>
      <c r="C21" s="114"/>
      <c r="D21" s="115"/>
      <c r="E21" s="55"/>
      <c r="F21" s="56">
        <v>5</v>
      </c>
      <c r="G21" s="58">
        <f t="shared" si="0"/>
        <v>5</v>
      </c>
      <c r="H21" s="45" t="s">
        <v>71</v>
      </c>
      <c r="I21" s="28">
        <v>0</v>
      </c>
      <c r="J21" s="28">
        <v>0.16</v>
      </c>
      <c r="K21" s="76">
        <v>200</v>
      </c>
      <c r="L21" s="52">
        <v>145.5</v>
      </c>
      <c r="M21" s="32" t="s">
        <v>61</v>
      </c>
      <c r="N21" s="61"/>
      <c r="O21" s="29">
        <f t="shared" si="2"/>
        <v>0</v>
      </c>
      <c r="P21" s="12"/>
    </row>
    <row r="22" spans="1:16" x14ac:dyDescent="0.25">
      <c r="A22" s="27"/>
      <c r="B22" s="65" t="s">
        <v>96</v>
      </c>
      <c r="C22" s="114"/>
      <c r="D22" s="115"/>
      <c r="E22" s="55">
        <v>28</v>
      </c>
      <c r="F22" s="56"/>
      <c r="G22" s="58">
        <f t="shared" si="0"/>
        <v>28</v>
      </c>
      <c r="H22" s="45" t="s">
        <v>71</v>
      </c>
      <c r="I22" s="28">
        <v>0</v>
      </c>
      <c r="J22" s="28">
        <v>0.18</v>
      </c>
      <c r="K22" s="76">
        <v>200</v>
      </c>
      <c r="L22" s="52">
        <v>664.16</v>
      </c>
      <c r="M22" s="32" t="s">
        <v>61</v>
      </c>
      <c r="N22" s="61"/>
      <c r="O22" s="29">
        <f t="shared" si="2"/>
        <v>0</v>
      </c>
      <c r="P22" s="12"/>
    </row>
    <row r="23" spans="1:16" x14ac:dyDescent="0.25">
      <c r="A23" s="27"/>
      <c r="B23" s="65" t="s">
        <v>88</v>
      </c>
      <c r="C23" s="114"/>
      <c r="D23" s="115"/>
      <c r="E23" s="55">
        <v>10</v>
      </c>
      <c r="F23" s="56"/>
      <c r="G23" s="58">
        <f t="shared" si="0"/>
        <v>10</v>
      </c>
      <c r="H23" s="45" t="s">
        <v>71</v>
      </c>
      <c r="I23" s="28">
        <v>0</v>
      </c>
      <c r="J23" s="28">
        <v>0.18</v>
      </c>
      <c r="K23" s="76">
        <v>200</v>
      </c>
      <c r="L23" s="52">
        <v>237.2</v>
      </c>
      <c r="M23" s="32" t="s">
        <v>61</v>
      </c>
      <c r="N23" s="61"/>
      <c r="O23" s="29">
        <f t="shared" si="2"/>
        <v>0</v>
      </c>
      <c r="P23" s="12"/>
    </row>
    <row r="24" spans="1:16" ht="17.25" customHeight="1" x14ac:dyDescent="0.25">
      <c r="A24" s="27" t="s">
        <v>78</v>
      </c>
      <c r="B24" s="65" t="s">
        <v>79</v>
      </c>
      <c r="C24" s="114"/>
      <c r="D24" s="115"/>
      <c r="E24" s="55">
        <v>92.56</v>
      </c>
      <c r="F24" s="56">
        <v>38.72</v>
      </c>
      <c r="G24" s="58">
        <f t="shared" si="0"/>
        <v>131.28</v>
      </c>
      <c r="H24" s="45" t="s">
        <v>71</v>
      </c>
      <c r="I24" s="28">
        <v>0</v>
      </c>
      <c r="J24" s="28" t="s">
        <v>92</v>
      </c>
      <c r="K24" s="76">
        <v>300</v>
      </c>
      <c r="L24" s="52">
        <v>2871.21</v>
      </c>
      <c r="M24" s="32" t="s">
        <v>61</v>
      </c>
      <c r="N24" s="61"/>
      <c r="O24" s="29">
        <f t="shared" si="2"/>
        <v>0</v>
      </c>
      <c r="P24" s="12"/>
    </row>
    <row r="25" spans="1:16" ht="17.25" customHeight="1" x14ac:dyDescent="0.25">
      <c r="A25" s="27"/>
      <c r="B25" s="65" t="s">
        <v>80</v>
      </c>
      <c r="C25" s="114"/>
      <c r="D25" s="115"/>
      <c r="E25" s="55">
        <v>366.63</v>
      </c>
      <c r="F25" s="56">
        <v>123.24</v>
      </c>
      <c r="G25" s="58">
        <f t="shared" si="0"/>
        <v>489.87</v>
      </c>
      <c r="H25" s="45" t="s">
        <v>71</v>
      </c>
      <c r="I25" s="28">
        <v>0</v>
      </c>
      <c r="J25" s="28" t="s">
        <v>93</v>
      </c>
      <c r="K25" s="76">
        <v>400</v>
      </c>
      <c r="L25" s="52">
        <v>11069.28</v>
      </c>
      <c r="M25" s="32" t="s">
        <v>61</v>
      </c>
      <c r="N25" s="61"/>
      <c r="O25" s="29">
        <f t="shared" si="2"/>
        <v>0</v>
      </c>
      <c r="P25" s="12"/>
    </row>
    <row r="26" spans="1:16" ht="16.5" customHeight="1" x14ac:dyDescent="0.25">
      <c r="A26" s="27"/>
      <c r="B26" s="65" t="s">
        <v>81</v>
      </c>
      <c r="C26" s="114"/>
      <c r="D26" s="115"/>
      <c r="E26" s="55">
        <v>9.0500000000000007</v>
      </c>
      <c r="F26" s="56">
        <v>24.11</v>
      </c>
      <c r="G26" s="58">
        <f t="shared" si="0"/>
        <v>33.159999999999997</v>
      </c>
      <c r="H26" s="45" t="s">
        <v>71</v>
      </c>
      <c r="I26" s="28">
        <v>0</v>
      </c>
      <c r="J26" s="28" t="s">
        <v>94</v>
      </c>
      <c r="K26" s="76">
        <v>100</v>
      </c>
      <c r="L26" s="52">
        <v>667.85</v>
      </c>
      <c r="M26" s="32" t="s">
        <v>61</v>
      </c>
      <c r="N26" s="61"/>
      <c r="O26" s="29">
        <f t="shared" si="2"/>
        <v>0</v>
      </c>
      <c r="P26" s="12"/>
    </row>
    <row r="27" spans="1:16" ht="15" customHeight="1" x14ac:dyDescent="0.25">
      <c r="A27" s="27"/>
      <c r="B27" s="28" t="s">
        <v>82</v>
      </c>
      <c r="C27" s="114"/>
      <c r="D27" s="115"/>
      <c r="E27" s="55">
        <v>11.91</v>
      </c>
      <c r="F27" s="56">
        <v>2.39</v>
      </c>
      <c r="G27" s="58">
        <f t="shared" si="0"/>
        <v>14.3</v>
      </c>
      <c r="H27" s="45" t="s">
        <v>71</v>
      </c>
      <c r="I27" s="28">
        <v>0</v>
      </c>
      <c r="J27" s="28" t="s">
        <v>95</v>
      </c>
      <c r="K27" s="64">
        <v>200</v>
      </c>
      <c r="L27" s="52">
        <v>374.13</v>
      </c>
      <c r="M27" s="32" t="s">
        <v>61</v>
      </c>
      <c r="N27" s="61"/>
      <c r="O27" s="29">
        <f t="shared" si="2"/>
        <v>0</v>
      </c>
      <c r="P27" s="12" t="str">
        <f t="shared" si="3"/>
        <v xml:space="preserve"> </v>
      </c>
    </row>
    <row r="28" spans="1:16" ht="15.75" thickBot="1" x14ac:dyDescent="0.3">
      <c r="A28" s="69"/>
      <c r="B28" s="70" t="s">
        <v>83</v>
      </c>
      <c r="C28" s="116"/>
      <c r="D28" s="117"/>
      <c r="E28" s="72">
        <v>21.01</v>
      </c>
      <c r="F28" s="73"/>
      <c r="G28" s="74">
        <f t="shared" si="0"/>
        <v>21.01</v>
      </c>
      <c r="H28" s="45" t="s">
        <v>71</v>
      </c>
      <c r="I28" s="28">
        <v>0</v>
      </c>
      <c r="J28" s="70">
        <v>0.122</v>
      </c>
      <c r="K28" s="71">
        <v>100</v>
      </c>
      <c r="L28" s="75">
        <v>518.74</v>
      </c>
      <c r="M28" s="32" t="s">
        <v>61</v>
      </c>
      <c r="N28" s="61"/>
      <c r="O28" s="57">
        <f t="shared" si="2"/>
        <v>0</v>
      </c>
      <c r="P28" s="12" t="str">
        <f t="shared" si="3"/>
        <v xml:space="preserve"> </v>
      </c>
    </row>
    <row r="29" spans="1:16" ht="15.75" thickBot="1" x14ac:dyDescent="0.3">
      <c r="A29" s="86"/>
      <c r="B29" s="87"/>
      <c r="C29" s="88"/>
      <c r="D29" s="88"/>
      <c r="E29" s="89"/>
      <c r="F29" s="89"/>
      <c r="G29" s="90">
        <f>SUM(G12:G28)</f>
        <v>1562.2560000000001</v>
      </c>
      <c r="H29" s="91"/>
      <c r="I29" s="92"/>
      <c r="J29" s="87"/>
      <c r="K29" s="93"/>
      <c r="L29" s="94"/>
      <c r="M29" s="95"/>
      <c r="N29" s="96"/>
      <c r="O29" s="97">
        <f t="shared" si="2"/>
        <v>0</v>
      </c>
      <c r="P29" s="12"/>
    </row>
    <row r="30" spans="1:16" ht="15.75" thickBot="1" x14ac:dyDescent="0.3">
      <c r="A30" s="66"/>
      <c r="B30" s="67"/>
      <c r="C30" s="67"/>
      <c r="D30" s="67"/>
      <c r="E30" s="67"/>
      <c r="F30" s="67"/>
      <c r="G30" s="67"/>
      <c r="H30" s="98"/>
      <c r="I30" s="98"/>
      <c r="J30" s="151" t="s">
        <v>13</v>
      </c>
      <c r="K30" s="152"/>
      <c r="L30" s="35">
        <f>SUM(L12:L28)</f>
        <v>37233.839999999997</v>
      </c>
      <c r="M30" s="34"/>
      <c r="N30" s="36" t="s">
        <v>14</v>
      </c>
      <c r="O30" s="33">
        <f>SUM(O12:O29)</f>
        <v>0</v>
      </c>
      <c r="P30" s="12" t="str">
        <f>IF(O30&gt;L30,"prekročená cena","nižšia ako stanovená")</f>
        <v>nižšia ako stanovená</v>
      </c>
    </row>
    <row r="31" spans="1:16" ht="15.75" thickBot="1" x14ac:dyDescent="0.3">
      <c r="A31" s="153" t="s">
        <v>15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5"/>
      <c r="O31" s="33">
        <f>O32-O30</f>
        <v>0</v>
      </c>
    </row>
    <row r="32" spans="1:16" ht="15.75" thickBot="1" x14ac:dyDescent="0.3">
      <c r="A32" s="153" t="s">
        <v>16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5"/>
      <c r="O32" s="33">
        <f>IF("nie"=MID(I40,1,3),O30,(O30*1.2))</f>
        <v>0</v>
      </c>
    </row>
    <row r="33" spans="1:15" x14ac:dyDescent="0.25">
      <c r="A33" s="146" t="s">
        <v>17</v>
      </c>
      <c r="B33" s="146"/>
      <c r="C33" s="14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  <row r="34" spans="1:15" x14ac:dyDescent="0.25">
      <c r="A34" s="156" t="s">
        <v>65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</row>
    <row r="35" spans="1:15" ht="19.5" customHeight="1" x14ac:dyDescent="0.25">
      <c r="A35" s="38" t="s">
        <v>57</v>
      </c>
      <c r="B35" s="38"/>
      <c r="C35" s="38"/>
      <c r="D35" s="38"/>
      <c r="E35" s="38"/>
      <c r="F35" s="38"/>
      <c r="G35" s="39" t="s">
        <v>55</v>
      </c>
      <c r="H35" s="38"/>
      <c r="I35" s="38"/>
      <c r="J35" s="40"/>
      <c r="K35" s="40"/>
      <c r="L35" s="40"/>
      <c r="M35" s="40"/>
      <c r="N35" s="40"/>
      <c r="O35" s="40"/>
    </row>
    <row r="36" spans="1:15" ht="15" customHeight="1" x14ac:dyDescent="0.25">
      <c r="A36" s="148" t="s">
        <v>99</v>
      </c>
      <c r="B36" s="148"/>
      <c r="C36" s="148"/>
      <c r="D36" s="148"/>
      <c r="E36" s="148"/>
      <c r="F36" s="147" t="s">
        <v>56</v>
      </c>
      <c r="G36" s="41" t="s">
        <v>18</v>
      </c>
      <c r="H36" s="140"/>
      <c r="I36" s="141"/>
      <c r="J36" s="141"/>
      <c r="K36" s="141"/>
      <c r="L36" s="141"/>
      <c r="M36" s="141"/>
      <c r="N36" s="141"/>
      <c r="O36" s="142"/>
    </row>
    <row r="37" spans="1:15" x14ac:dyDescent="0.25">
      <c r="A37" s="149"/>
      <c r="B37" s="149"/>
      <c r="C37" s="149"/>
      <c r="D37" s="149"/>
      <c r="E37" s="149"/>
      <c r="F37" s="147"/>
      <c r="G37" s="41" t="s">
        <v>19</v>
      </c>
      <c r="H37" s="140"/>
      <c r="I37" s="141"/>
      <c r="J37" s="141"/>
      <c r="K37" s="141"/>
      <c r="L37" s="141"/>
      <c r="M37" s="141"/>
      <c r="N37" s="141"/>
      <c r="O37" s="142"/>
    </row>
    <row r="38" spans="1:15" ht="18" customHeight="1" x14ac:dyDescent="0.25">
      <c r="A38" s="149"/>
      <c r="B38" s="149"/>
      <c r="C38" s="149"/>
      <c r="D38" s="149"/>
      <c r="E38" s="149"/>
      <c r="F38" s="147"/>
      <c r="G38" s="41" t="s">
        <v>20</v>
      </c>
      <c r="H38" s="140"/>
      <c r="I38" s="141"/>
      <c r="J38" s="141"/>
      <c r="K38" s="141"/>
      <c r="L38" s="141"/>
      <c r="M38" s="141"/>
      <c r="N38" s="141"/>
      <c r="O38" s="142"/>
    </row>
    <row r="39" spans="1:15" x14ac:dyDescent="0.25">
      <c r="A39" s="149"/>
      <c r="B39" s="149"/>
      <c r="C39" s="149"/>
      <c r="D39" s="149"/>
      <c r="E39" s="149"/>
      <c r="F39" s="147"/>
      <c r="G39" s="41" t="s">
        <v>21</v>
      </c>
      <c r="H39" s="140"/>
      <c r="I39" s="141"/>
      <c r="J39" s="141"/>
      <c r="K39" s="141"/>
      <c r="L39" s="141"/>
      <c r="M39" s="141"/>
      <c r="N39" s="141"/>
      <c r="O39" s="142"/>
    </row>
    <row r="40" spans="1:15" x14ac:dyDescent="0.25">
      <c r="A40" s="149"/>
      <c r="B40" s="149"/>
      <c r="C40" s="149"/>
      <c r="D40" s="149"/>
      <c r="E40" s="149"/>
      <c r="F40" s="147"/>
      <c r="G40" s="41" t="s">
        <v>22</v>
      </c>
      <c r="H40" s="140"/>
      <c r="I40" s="141"/>
      <c r="J40" s="141"/>
      <c r="K40" s="141"/>
      <c r="L40" s="141"/>
      <c r="M40" s="141"/>
      <c r="N40" s="141"/>
      <c r="O40" s="142"/>
    </row>
    <row r="41" spans="1:15" x14ac:dyDescent="0.25">
      <c r="A41" s="149"/>
      <c r="B41" s="149"/>
      <c r="C41" s="149"/>
      <c r="D41" s="149"/>
      <c r="E41" s="149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A42" s="149"/>
      <c r="B42" s="149"/>
      <c r="C42" s="149"/>
      <c r="D42" s="149"/>
      <c r="E42" s="149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A43" s="149"/>
      <c r="B43" s="149"/>
      <c r="C43" s="149"/>
      <c r="D43" s="149"/>
      <c r="E43" s="149"/>
      <c r="F43" s="40"/>
      <c r="G43" s="24"/>
      <c r="H43" s="18"/>
      <c r="I43" s="24"/>
      <c r="J43" s="24" t="s">
        <v>23</v>
      </c>
      <c r="K43" s="24"/>
      <c r="L43" s="143"/>
      <c r="M43" s="144"/>
      <c r="N43" s="145"/>
      <c r="O43" s="24"/>
    </row>
    <row r="44" spans="1:15" x14ac:dyDescent="0.25">
      <c r="A44" s="150"/>
      <c r="B44" s="150"/>
      <c r="C44" s="150"/>
      <c r="D44" s="150"/>
      <c r="E44" s="150"/>
      <c r="F44" s="40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A45" s="21" t="s">
        <v>98</v>
      </c>
      <c r="B45" s="21"/>
      <c r="C45" s="21"/>
      <c r="D45" s="21"/>
      <c r="E45" s="21"/>
      <c r="F45" s="21"/>
      <c r="G45" s="24"/>
      <c r="H45" s="24"/>
      <c r="I45" s="24"/>
      <c r="J45" s="24"/>
      <c r="K45" s="24"/>
      <c r="L45" s="24"/>
      <c r="M45" s="24"/>
      <c r="N45" s="24"/>
      <c r="O45" s="24"/>
    </row>
  </sheetData>
  <mergeCells count="35">
    <mergeCell ref="J30:K30"/>
    <mergeCell ref="A31:N31"/>
    <mergeCell ref="A32:N32"/>
    <mergeCell ref="A34:O34"/>
    <mergeCell ref="H40:O40"/>
    <mergeCell ref="L43:N43"/>
    <mergeCell ref="A33:C33"/>
    <mergeCell ref="F36:F40"/>
    <mergeCell ref="H36:O36"/>
    <mergeCell ref="H37:O37"/>
    <mergeCell ref="H38:O38"/>
    <mergeCell ref="H39:O39"/>
    <mergeCell ref="A36:E44"/>
    <mergeCell ref="O9:O11"/>
    <mergeCell ref="C10:D11"/>
    <mergeCell ref="E10:E11"/>
    <mergeCell ref="F10:F11"/>
    <mergeCell ref="G10:G11"/>
    <mergeCell ref="M9:M11"/>
    <mergeCell ref="B9:B11"/>
    <mergeCell ref="L9:L11"/>
    <mergeCell ref="C3:N3"/>
    <mergeCell ref="N9:N11"/>
    <mergeCell ref="C12:D28"/>
    <mergeCell ref="H9:H11"/>
    <mergeCell ref="I9:I11"/>
    <mergeCell ref="J9:J11"/>
    <mergeCell ref="K9:K11"/>
    <mergeCell ref="C9:D9"/>
    <mergeCell ref="E9:G9"/>
    <mergeCell ref="A1:L1"/>
    <mergeCell ref="A8:B8"/>
    <mergeCell ref="E5:F5"/>
    <mergeCell ref="B6:F6"/>
    <mergeCell ref="B7:F7"/>
  </mergeCells>
  <pageMargins left="0.23622047244094491" right="0.23622047244094491" top="0.15748031496062992" bottom="0.15748031496062992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I4" sqref="I4"/>
    </sheetView>
  </sheetViews>
  <sheetFormatPr defaultRowHeight="15" x14ac:dyDescent="0.25"/>
  <cols>
    <col min="2" max="2" width="16.28515625" bestFit="1" customWidth="1"/>
  </cols>
  <sheetData>
    <row r="3" spans="1:9" x14ac:dyDescent="0.25">
      <c r="A3" s="53" t="s">
        <v>61</v>
      </c>
      <c r="B3" s="53" t="s">
        <v>70</v>
      </c>
      <c r="C3" s="53"/>
      <c r="D3" s="53" t="s">
        <v>61</v>
      </c>
      <c r="E3" s="53" t="s">
        <v>70</v>
      </c>
      <c r="F3" s="53"/>
      <c r="G3" s="53" t="s">
        <v>61</v>
      </c>
      <c r="H3" s="53" t="s">
        <v>70</v>
      </c>
    </row>
    <row r="4" spans="1:9" x14ac:dyDescent="0.25">
      <c r="A4" s="53">
        <v>13.4</v>
      </c>
      <c r="B4" s="53">
        <v>25.19</v>
      </c>
      <c r="C4" s="53">
        <f>A4*B4</f>
        <v>337.54600000000005</v>
      </c>
      <c r="D4" s="53">
        <v>83</v>
      </c>
      <c r="E4" s="53">
        <v>26.05</v>
      </c>
      <c r="F4" s="53">
        <f>D4*E4</f>
        <v>2162.15</v>
      </c>
      <c r="G4" s="53">
        <v>13</v>
      </c>
      <c r="H4" s="53">
        <v>17.32</v>
      </c>
      <c r="I4" s="53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62" t="s">
        <v>51</v>
      </c>
      <c r="M2" s="162"/>
    </row>
    <row r="3" spans="1:14" x14ac:dyDescent="0.25">
      <c r="A3" s="5" t="s">
        <v>25</v>
      </c>
      <c r="B3" s="159" t="s">
        <v>26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4" x14ac:dyDescent="0.25">
      <c r="A4" s="5" t="s">
        <v>27</v>
      </c>
      <c r="B4" s="159" t="s">
        <v>28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4" x14ac:dyDescent="0.25">
      <c r="A5" s="5" t="s">
        <v>8</v>
      </c>
      <c r="B5" s="159" t="s">
        <v>29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1:14" x14ac:dyDescent="0.25">
      <c r="A6" s="5" t="s">
        <v>2</v>
      </c>
      <c r="B6" s="159" t="s">
        <v>30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1:14" x14ac:dyDescent="0.25">
      <c r="A7" s="6" t="s">
        <v>31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1"/>
    </row>
    <row r="8" spans="1:14" x14ac:dyDescent="0.25">
      <c r="A8" s="5" t="s">
        <v>12</v>
      </c>
      <c r="B8" s="159" t="s">
        <v>32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1:14" x14ac:dyDescent="0.25">
      <c r="A9" s="7" t="s">
        <v>33</v>
      </c>
      <c r="B9" s="159" t="s">
        <v>34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x14ac:dyDescent="0.25">
      <c r="A10" s="7" t="s">
        <v>35</v>
      </c>
      <c r="B10" s="159" t="s">
        <v>36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x14ac:dyDescent="0.25">
      <c r="A11" s="8" t="s">
        <v>37</v>
      </c>
      <c r="B11" s="159" t="s">
        <v>38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</row>
    <row r="12" spans="1:14" x14ac:dyDescent="0.25">
      <c r="A12" s="9" t="s">
        <v>39</v>
      </c>
      <c r="B12" s="159" t="s">
        <v>40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3" spans="1:14" ht="24" customHeight="1" x14ac:dyDescent="0.25">
      <c r="A13" s="8" t="s">
        <v>41</v>
      </c>
      <c r="B13" s="159" t="s">
        <v>42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</row>
    <row r="14" spans="1:14" ht="16.5" customHeight="1" x14ac:dyDescent="0.25">
      <c r="A14" s="8" t="s">
        <v>5</v>
      </c>
      <c r="B14" s="159" t="s">
        <v>52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</row>
    <row r="15" spans="1:14" x14ac:dyDescent="0.25">
      <c r="A15" s="8" t="s">
        <v>43</v>
      </c>
      <c r="B15" s="159" t="s">
        <v>44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</row>
    <row r="16" spans="1:14" ht="38.25" x14ac:dyDescent="0.25">
      <c r="A16" s="10" t="s">
        <v>45</v>
      </c>
      <c r="B16" s="159" t="s">
        <v>46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pans="1:14" ht="28.5" customHeight="1" x14ac:dyDescent="0.25">
      <c r="A17" s="10" t="s">
        <v>47</v>
      </c>
      <c r="B17" s="159" t="s">
        <v>48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pans="1:14" ht="27" customHeight="1" x14ac:dyDescent="0.25">
      <c r="A18" s="11" t="s">
        <v>49</v>
      </c>
      <c r="B18" s="159" t="s">
        <v>50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</row>
    <row r="19" spans="1:14" ht="75" customHeight="1" x14ac:dyDescent="0.25">
      <c r="A19" s="42" t="s">
        <v>62</v>
      </c>
      <c r="B19" s="158" t="s">
        <v>63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2024-04-25T11:33:29Z</cp:lastPrinted>
  <dcterms:created xsi:type="dcterms:W3CDTF">2012-08-13T12:29:09Z</dcterms:created>
  <dcterms:modified xsi:type="dcterms:W3CDTF">2024-05-02T08:53:50Z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