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Školy a školky\ZŠ nám. Republiky\2024 Oprava chodby a šaten\rozpocet\"/>
    </mc:Choice>
  </mc:AlternateContent>
  <xr:revisionPtr revIDLastSave="0" documentId="13_ncr:1_{B8A08169-0E41-41A5-89A1-7967DC1C4F0F}" xr6:coauthVersionLast="47" xr6:coauthVersionMax="47" xr10:uidLastSave="{00000000-0000-0000-0000-000000000000}"/>
  <bookViews>
    <workbookView xWindow="-23148" yWindow="-12" windowWidth="23256" windowHeight="12576" xr2:uid="{00000000-000D-0000-FFFF-FFFF00000000}"/>
  </bookViews>
  <sheets>
    <sheet name="Stavba" sheetId="1" r:id="rId1"/>
    <sheet name="VzorPolozky" sheetId="10" state="hidden" r:id="rId2"/>
    <sheet name="02 2315_02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'02 2315_02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'02 2315_02 Pol'!$A$1:$G$291</definedName>
    <definedName name="_xlnm.Print_Area" localSheetId="0">Stavba!$A$1:$J$70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G8" i="12" s="1"/>
  <c r="I49" i="1" s="1"/>
  <c r="G13" i="12"/>
  <c r="G16" i="12"/>
  <c r="G19" i="12"/>
  <c r="G22" i="12"/>
  <c r="G26" i="12"/>
  <c r="G28" i="12"/>
  <c r="G36" i="12"/>
  <c r="G46" i="12"/>
  <c r="G49" i="12"/>
  <c r="G51" i="12"/>
  <c r="G45" i="12" s="1"/>
  <c r="I53" i="1" s="1"/>
  <c r="G54" i="12"/>
  <c r="G53" i="12" s="1"/>
  <c r="I54" i="1" s="1"/>
  <c r="G57" i="12"/>
  <c r="G59" i="12"/>
  <c r="G61" i="12"/>
  <c r="G63" i="12"/>
  <c r="G65" i="12"/>
  <c r="G68" i="12"/>
  <c r="G72" i="12"/>
  <c r="G74" i="12"/>
  <c r="G76" i="12"/>
  <c r="G78" i="12"/>
  <c r="G80" i="12"/>
  <c r="G82" i="12"/>
  <c r="G85" i="12"/>
  <c r="G88" i="12"/>
  <c r="G90" i="12"/>
  <c r="G98" i="12"/>
  <c r="G101" i="12"/>
  <c r="G104" i="12"/>
  <c r="I57" i="1" s="1"/>
  <c r="G105" i="12"/>
  <c r="G106" i="12"/>
  <c r="I58" i="1" s="1"/>
  <c r="G107" i="12"/>
  <c r="G109" i="12"/>
  <c r="G111" i="12"/>
  <c r="G113" i="12"/>
  <c r="G115" i="12"/>
  <c r="G117" i="12"/>
  <c r="G119" i="12"/>
  <c r="G121" i="12"/>
  <c r="G131" i="12"/>
  <c r="G134" i="12"/>
  <c r="G137" i="12"/>
  <c r="G139" i="12"/>
  <c r="G141" i="12"/>
  <c r="G143" i="12"/>
  <c r="G144" i="12"/>
  <c r="G145" i="12"/>
  <c r="G146" i="12"/>
  <c r="G148" i="12"/>
  <c r="G150" i="12"/>
  <c r="G151" i="12"/>
  <c r="G157" i="12"/>
  <c r="G158" i="12"/>
  <c r="G160" i="12"/>
  <c r="G163" i="12"/>
  <c r="G167" i="12"/>
  <c r="G169" i="12"/>
  <c r="G171" i="12"/>
  <c r="G173" i="12"/>
  <c r="G175" i="12"/>
  <c r="G177" i="12"/>
  <c r="G179" i="12"/>
  <c r="G181" i="12"/>
  <c r="G188" i="12"/>
  <c r="G190" i="12"/>
  <c r="G192" i="12"/>
  <c r="G193" i="12"/>
  <c r="I62" i="1" s="1"/>
  <c r="G194" i="12"/>
  <c r="G196" i="12"/>
  <c r="G198" i="12"/>
  <c r="G197" i="12" s="1"/>
  <c r="I63" i="1" s="1"/>
  <c r="G200" i="12"/>
  <c r="G202" i="12"/>
  <c r="G205" i="12"/>
  <c r="G210" i="12"/>
  <c r="G213" i="12"/>
  <c r="G215" i="12"/>
  <c r="G214" i="12" s="1"/>
  <c r="I65" i="1" s="1"/>
  <c r="G221" i="12"/>
  <c r="G223" i="12"/>
  <c r="G225" i="12"/>
  <c r="G227" i="12"/>
  <c r="G229" i="12"/>
  <c r="G231" i="12"/>
  <c r="G233" i="12"/>
  <c r="G236" i="12"/>
  <c r="G238" i="12"/>
  <c r="G240" i="12"/>
  <c r="G243" i="12"/>
  <c r="G246" i="12"/>
  <c r="G248" i="12"/>
  <c r="G250" i="12"/>
  <c r="G252" i="12"/>
  <c r="G254" i="12"/>
  <c r="G256" i="12"/>
  <c r="G258" i="12"/>
  <c r="G260" i="12"/>
  <c r="G261" i="12"/>
  <c r="G263" i="12"/>
  <c r="G266" i="12"/>
  <c r="G267" i="12"/>
  <c r="G270" i="12"/>
  <c r="G271" i="12"/>
  <c r="G272" i="12"/>
  <c r="G273" i="12"/>
  <c r="G274" i="12"/>
  <c r="G275" i="12"/>
  <c r="G276" i="12"/>
  <c r="I69" i="1" s="1"/>
  <c r="I20" i="1" s="1"/>
  <c r="G277" i="12"/>
  <c r="G278" i="12"/>
  <c r="G279" i="12"/>
  <c r="M281" i="12"/>
  <c r="F41" i="1" s="1"/>
  <c r="I19" i="1"/>
  <c r="J28" i="1"/>
  <c r="J26" i="1"/>
  <c r="G38" i="1"/>
  <c r="F38" i="1"/>
  <c r="J23" i="1"/>
  <c r="J24" i="1"/>
  <c r="J25" i="1"/>
  <c r="J27" i="1"/>
  <c r="E24" i="1"/>
  <c r="E26" i="1"/>
  <c r="G21" i="12" l="1"/>
  <c r="I52" i="1" s="1"/>
  <c r="G269" i="12"/>
  <c r="I68" i="1" s="1"/>
  <c r="G170" i="12"/>
  <c r="I61" i="1" s="1"/>
  <c r="G118" i="12"/>
  <c r="I60" i="1" s="1"/>
  <c r="G110" i="12"/>
  <c r="I59" i="1" s="1"/>
  <c r="I17" i="1" s="1"/>
  <c r="G71" i="12"/>
  <c r="I56" i="1" s="1"/>
  <c r="G56" i="12"/>
  <c r="I55" i="1" s="1"/>
  <c r="G15" i="12"/>
  <c r="I51" i="1" s="1"/>
  <c r="G242" i="12"/>
  <c r="F39" i="1"/>
  <c r="F42" i="1" s="1"/>
  <c r="F40" i="1"/>
  <c r="G201" i="12"/>
  <c r="I64" i="1" s="1"/>
  <c r="N281" i="12"/>
  <c r="G12" i="12"/>
  <c r="I50" i="1" s="1"/>
  <c r="I16" i="1" s="1"/>
  <c r="G232" i="12"/>
  <c r="I66" i="1" s="1"/>
  <c r="G41" i="1" l="1"/>
  <c r="H41" i="1" s="1"/>
  <c r="I41" i="1" s="1"/>
  <c r="G40" i="1"/>
  <c r="G39" i="1"/>
  <c r="H40" i="1"/>
  <c r="I40" i="1" s="1"/>
  <c r="I67" i="1"/>
  <c r="G281" i="12"/>
  <c r="A23" i="1"/>
  <c r="I18" i="1" l="1"/>
  <c r="I21" i="1" s="1"/>
  <c r="I70" i="1"/>
  <c r="G42" i="1"/>
  <c r="H39" i="1"/>
  <c r="G24" i="1"/>
  <c r="A24" i="1"/>
  <c r="A25" i="1" l="1"/>
  <c r="G28" i="1"/>
  <c r="H42" i="1"/>
  <c r="I39" i="1"/>
  <c r="I42" i="1" s="1"/>
  <c r="J49" i="1"/>
  <c r="J64" i="1"/>
  <c r="J58" i="1"/>
  <c r="J52" i="1"/>
  <c r="J65" i="1"/>
  <c r="J59" i="1"/>
  <c r="J53" i="1"/>
  <c r="J69" i="1"/>
  <c r="J63" i="1"/>
  <c r="J57" i="1"/>
  <c r="J51" i="1"/>
  <c r="J67" i="1"/>
  <c r="J61" i="1"/>
  <c r="J55" i="1"/>
  <c r="J68" i="1"/>
  <c r="J62" i="1"/>
  <c r="J56" i="1"/>
  <c r="J50" i="1"/>
  <c r="J66" i="1"/>
  <c r="J60" i="1"/>
  <c r="J54" i="1"/>
  <c r="J70" i="1" l="1"/>
  <c r="J40" i="1"/>
  <c r="J39" i="1"/>
  <c r="J42" i="1" s="1"/>
  <c r="J41" i="1"/>
  <c r="A26" i="1"/>
  <c r="G26" i="1"/>
  <c r="A27" i="1" s="1"/>
  <c r="A29" i="1" s="1"/>
  <c r="G29" i="1" s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<sst xmlns="http://schemas.openxmlformats.org/spreadsheetml/2006/main" count="965" uniqueCount="451">
  <si>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</si>
  <si>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</si>
  <si>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</si>
  <si>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</si>
  <si>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</si>
  <si>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</si>
  <si>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</si>
  <si>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</si>
  <si>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</si>
  <si>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</si>
  <si>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</si>
  <si>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</si>
  <si>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</si>
  <si>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</si>
  <si>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</si>
  <si>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</si>
  <si>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</si>
  <si>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</si>
  <si>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</si>
  <si>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</si>
  <si>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</si>
  <si>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</si>
  <si>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</si>
  <si>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</si>
  <si>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</si>
  <si>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</si>
  <si>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</si>
  <si>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</si>
  <si>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</si>
  <si>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</si>
  <si>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</si>
  <si>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</si>
  <si>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</si>
  <si>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</si>
  <si>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</si>
  <si>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</si>
  <si>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</si>
  <si>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</si>
  <si>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</si>
  <si>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2315_02</t>
  </si>
  <si>
    <t>Úpravy chodeb a šatny ve 2.NP</t>
  </si>
  <si>
    <t>02</t>
  </si>
  <si>
    <t>Objekt:</t>
  </si>
  <si>
    <t>Rozpočet:</t>
  </si>
  <si>
    <t>2023/15</t>
  </si>
  <si>
    <t>ZŠ nám. Republiky - úpravy vstupu a chodeb</t>
  </si>
  <si>
    <t>Stavba</t>
  </si>
  <si>
    <t>Celkem za stavbu</t>
  </si>
  <si>
    <t>CZK</t>
  </si>
  <si>
    <t>Rekapitulace dílů</t>
  </si>
  <si>
    <t>Typ dílu</t>
  </si>
  <si>
    <t>3</t>
  </si>
  <si>
    <t>Svislé a kompletní konstrukce</t>
  </si>
  <si>
    <t>416</t>
  </si>
  <si>
    <t>Podhledy a mezistropy montované lehké</t>
  </si>
  <si>
    <t>6</t>
  </si>
  <si>
    <t>Úpravy povrchu, podlahy</t>
  </si>
  <si>
    <t>61</t>
  </si>
  <si>
    <t>Úpravy povrchů vnitřní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</si>
  <si>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</si>
  <si>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</si>
  <si>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</si>
  <si>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</si>
  <si>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</si>
  <si>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</si>
  <si>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</si>
  <si>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</si>
  <si>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</si>
  <si>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</si>
  <si>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722</t>
  </si>
  <si>
    <t>Vnitřní vodovod</t>
  </si>
  <si>
    <t>735</t>
  </si>
  <si>
    <t>Otopná tělesa</t>
  </si>
  <si>
    <t>766</t>
  </si>
  <si>
    <t>Konstrukce truhlářské</t>
  </si>
  <si>
    <t>767</t>
  </si>
  <si>
    <t>Konstrukce zámečnické</t>
  </si>
  <si>
    <t>771</t>
  </si>
  <si>
    <t>Podlahy z dlaždic a obklady</t>
  </si>
  <si>
    <t>776</t>
  </si>
  <si>
    <t>Podlahy povlakové</t>
  </si>
  <si>
    <t>777</t>
  </si>
  <si>
    <t>Podlahy ze syntetických hmot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</si>
  <si>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</si>
  <si>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</si>
  <si>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</si>
  <si>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</si>
  <si>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</si>
  <si>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</si>
  <si>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</si>
  <si>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</si>
  <si>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</si>
  <si>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</si>
  <si>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</si>
  <si>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</si>
  <si>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</si>
  <si>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</si>
  <si>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</si>
  <si>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</si>
  <si>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</si>
  <si>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</si>
  <si>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</si>
  <si>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</si>
  <si>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</si>
  <si>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</si>
  <si>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Díl:</t>
  </si>
  <si>
    <t>DIL</t>
  </si>
  <si>
    <t>310238211RT1</t>
  </si>
  <si>
    <t>Zazdívka otvorů plochy do 1 m2 cihlami na MVC s použitím suché maltové směsi</t>
  </si>
  <si>
    <t>m3</t>
  </si>
  <si>
    <t>POL1_</t>
  </si>
  <si>
    <t>hydrant : 0,25*0,65*0,65</t>
  </si>
  <si>
    <t>VV</t>
  </si>
  <si>
    <t>rozvaděč : 0,2*0,5*0,75*2</t>
  </si>
  <si>
    <t>342265122RT6</t>
  </si>
  <si>
    <t>Úprava podkroví sádrokarton. na ocel. rošt, šikmá desky protipožární tl. 12,5 mm, bez izolace</t>
  </si>
  <si>
    <t>m2</t>
  </si>
  <si>
    <t>schodiště : (0,9+3,6)*1,8</t>
  </si>
  <si>
    <t>601016193R00</t>
  </si>
  <si>
    <t>Penetrace hloubková stropů PROFI Akryl-Tiefengrund</t>
  </si>
  <si>
    <t>průvlaky : 0,63*1,5</t>
  </si>
  <si>
    <t>0,68*1,5</t>
  </si>
  <si>
    <t>602016193R00</t>
  </si>
  <si>
    <t>Penetrace hloubková stěn PROFI Akryl-Tiefengrund</t>
  </si>
  <si>
    <t>Odkaz na mn. položky pořadí 8 : 478,72400*0,5</t>
  </si>
  <si>
    <t>611471413R00</t>
  </si>
  <si>
    <t>Úprava stropů aktiv. štukem s přísadou, tl. 2-3 mm</t>
  </si>
  <si>
    <t>2.vrstva : 1,96</t>
  </si>
  <si>
    <t>612403380R00</t>
  </si>
  <si>
    <t>Hrubá výplň rýh ve stěnách do 3x3 cm maltou ze SMS</t>
  </si>
  <si>
    <t>m</t>
  </si>
  <si>
    <t>Odkaz na mn. položky pořadí 24 : 196,50000</t>
  </si>
  <si>
    <t>612421421R00</t>
  </si>
  <si>
    <t>Oprava vápen.omítek stěn do 50 % pl. - hladkých</t>
  </si>
  <si>
    <t>3*(1,5*2+10,9*2)</t>
  </si>
  <si>
    <t>2,7*(11,1*2+3,2*2+0,55*2)</t>
  </si>
  <si>
    <t>4,5*(4,1*2+6,3+4,5+1,8*2+1,8)</t>
  </si>
  <si>
    <t>-(1,1*2*2+1,2*1,5*6+1,2*1,8*3+1,8*1+0,8*2+0,7*2*2+0,6*2+0,9*2)</t>
  </si>
  <si>
    <t>-(1,9*3,5+1,6*4*3)</t>
  </si>
  <si>
    <t>ostění : 0,4*(1,2+1,8*2)*3+0,4*(1,2+1,5*2)*6+0,4*(1,75+1*2)</t>
  </si>
  <si>
    <t>0,7*(1,5+2,51*2)+0,5*(1,6+4,1*2)*2</t>
  </si>
  <si>
    <t>612471411RT2</t>
  </si>
  <si>
    <t>Úprava vnitřních stěn aktivovaným štukem s použitím suché maltové směsi</t>
  </si>
  <si>
    <t>2. vrstva : 239,36</t>
  </si>
  <si>
    <t>632411901R00</t>
  </si>
  <si>
    <t>Nátěr nesavých podkladů, adhézní můstek Cemix</t>
  </si>
  <si>
    <t>podlahy : 35,06+13,44+7,22+7,02</t>
  </si>
  <si>
    <t>čela stupňů : 0,18*1,75*15</t>
  </si>
  <si>
    <t>632411906R00</t>
  </si>
  <si>
    <t>Penetrace velmi savých podkladů Cemix 0,35 l/m2</t>
  </si>
  <si>
    <t>soklíky : 0,1*(1,5+9,5+13,5+11+12,6+0,6+1,6+1,7+0,7+2,6+6+4,5+0,7)</t>
  </si>
  <si>
    <t>632415106RT4</t>
  </si>
  <si>
    <t>Potěr Morfico samonivelační ručně tl. 6 mm MFC Level 340 - s rozptýlenou výztuží</t>
  </si>
  <si>
    <t>941955004R00</t>
  </si>
  <si>
    <t>Lešení lehké pomocné, výška podlahy do 3,5 m</t>
  </si>
  <si>
    <t>35,06+13,44+7,22+7,02</t>
  </si>
  <si>
    <t>952901111R00</t>
  </si>
  <si>
    <t>Vyčištění budov o výšce podlaží do 4 m</t>
  </si>
  <si>
    <t>953981103R00</t>
  </si>
  <si>
    <t>Chemické kotvy do betonu, hl. 110 mm, M 12, ampule</t>
  </si>
  <si>
    <t>kus</t>
  </si>
  <si>
    <t>kotvení šatních stěn : 10</t>
  </si>
  <si>
    <t>95-100</t>
  </si>
  <si>
    <t>Informační magnetická tebule s krycí deskou uzamykatelná, 8xA4</t>
  </si>
  <si>
    <t>cena zahrnuje dodávku nástěnky, její zapuštěnou montáž do dřevěného obložení včetně zapravení hran obkladu : 5</t>
  </si>
  <si>
    <t>95-101</t>
  </si>
  <si>
    <t xml:space="preserve">Dodávka montáž piktogramů, provedení nerez </t>
  </si>
  <si>
    <t>15</t>
  </si>
  <si>
    <t>95-103</t>
  </si>
  <si>
    <t>Lavička-" rám obrazu", dodávka + montáž</t>
  </si>
  <si>
    <t>Lavička bude tvořit rám 300x200cm z hoblovaného DB hranolu 30x15cm, podepřený 2x nohou z pozink trubky D 100mm, výšky 160cm : 1</t>
  </si>
  <si>
    <t xml:space="preserve">na horní straně nohou bude roznášecí plech P-8, 300x300mm, rám bude opatřen 3x kvalitním lazurovacím nátěrem : </t>
  </si>
  <si>
    <t>900      RT3</t>
  </si>
  <si>
    <t>HZS Práce v tarifní třídě 6 (např. tesař)</t>
  </si>
  <si>
    <t>h</t>
  </si>
  <si>
    <t>POL10_</t>
  </si>
  <si>
    <t>práce jinde nespecifikované : 15</t>
  </si>
  <si>
    <t>R : 20</t>
  </si>
  <si>
    <t>965081702R00</t>
  </si>
  <si>
    <t xml:space="preserve">Bourání soklíků z dlažeb keramických </t>
  </si>
  <si>
    <t>1,5+9,5+13,5+11+12,6+0,6+1,6+1,7+0,7+2,6+6+4,5+0,7</t>
  </si>
  <si>
    <t>968061125R00</t>
  </si>
  <si>
    <t>Vyvěšení dřevěných a plastových dveřních křídel pl. do 2 m2</t>
  </si>
  <si>
    <t>5</t>
  </si>
  <si>
    <t>968061126R00</t>
  </si>
  <si>
    <t>Vyvěšení dřevěných a plastových dveřních křídel pl. nad 2 m2</t>
  </si>
  <si>
    <t>2</t>
  </si>
  <si>
    <t>968095002R00</t>
  </si>
  <si>
    <t>Bourání parapetů dřevěných š. do 50 cm</t>
  </si>
  <si>
    <t>1,2*9+1,9</t>
  </si>
  <si>
    <t>973031616R00</t>
  </si>
  <si>
    <t>Vysekání kapes zeď cih. špalíky, krabice 10x10x5cm</t>
  </si>
  <si>
    <t>elektro : 13</t>
  </si>
  <si>
    <t>974082112R00</t>
  </si>
  <si>
    <t>Vysekání rýh pro vodiče omítka stěn MVC šířka 3 cm</t>
  </si>
  <si>
    <t>Odkaz na mn. položky pořadí 92 : 42,00000</t>
  </si>
  <si>
    <t>Odkaz na mn. položky pořadí 91 : 154,50000</t>
  </si>
  <si>
    <t>976071111R00</t>
  </si>
  <si>
    <t>Vybourání kovových zábradlí a madel</t>
  </si>
  <si>
    <t>zábradlí : 1,9</t>
  </si>
  <si>
    <t>madlo : 5,2+5,2</t>
  </si>
  <si>
    <t>976083131R00</t>
  </si>
  <si>
    <t>Vybourání škrabáků,konzol apod.ze zdiva cihelného</t>
  </si>
  <si>
    <t>vybourání rozvaděče : 1</t>
  </si>
  <si>
    <t>978013161R00</t>
  </si>
  <si>
    <t>Otlučení omítek vnitřních stěn v rozsahu do 50 %</t>
  </si>
  <si>
    <t>978011211R00</t>
  </si>
  <si>
    <t>Odstranění štukové vrstvy vnitřních stropů</t>
  </si>
  <si>
    <t>978013211R00</t>
  </si>
  <si>
    <t xml:space="preserve">Odstranění štukové vrstvy omítky z vnitřních stěn </t>
  </si>
  <si>
    <t>celk. plocha stěn : 239,36</t>
  </si>
  <si>
    <t>celkově otloukané : -239,36/2</t>
  </si>
  <si>
    <t>999281145R00</t>
  </si>
  <si>
    <t>Přesun hmot pro opravy a údržbu do v. 6 m, nošením</t>
  </si>
  <si>
    <t>t</t>
  </si>
  <si>
    <t>POL7_</t>
  </si>
  <si>
    <t>722254110R00</t>
  </si>
  <si>
    <t>Demontáž hydrantových skříní</t>
  </si>
  <si>
    <t>soubor</t>
  </si>
  <si>
    <t>1</t>
  </si>
  <si>
    <t>998722201R00</t>
  </si>
  <si>
    <t>Přesun hmot pro vnitřní vodovod, výšky do 6 m</t>
  </si>
  <si>
    <t>735111810R00</t>
  </si>
  <si>
    <t>Demontáž těles otopných litinových článkových</t>
  </si>
  <si>
    <t>0,15*0,6*15*4</t>
  </si>
  <si>
    <t>735192911R00</t>
  </si>
  <si>
    <t>Zpětná montáž otopných těles článků litinových</t>
  </si>
  <si>
    <t>Odkaz na mn. položky pořadí 33 : 5,40000</t>
  </si>
  <si>
    <t>735494811R00</t>
  </si>
  <si>
    <t>Vypuštění vody z otopných těles</t>
  </si>
  <si>
    <t>998735201R00</t>
  </si>
  <si>
    <t>Přesun hmot pro otopná tělesa, výšky do 6 m</t>
  </si>
  <si>
    <t>766211200R00</t>
  </si>
  <si>
    <t>Montáž madel schodišť. dřevěných průběžných</t>
  </si>
  <si>
    <t>5,1*2</t>
  </si>
  <si>
    <t>766414142R00</t>
  </si>
  <si>
    <t>Obložení stěn pl. do 5 m2, deskami do 1,5 m2</t>
  </si>
  <si>
    <t>pohled 1 : 1,92*(0,1+0,8+1,4+0,1)+1,92*(1,775+0,1+0,05+0,68+10,49+0,63)-(1,2*1,1*3)+1,92*1,55-1,1*1,92</t>
  </si>
  <si>
    <t>pohled 2 : 1,92*9,5-1,2*1,1*3</t>
  </si>
  <si>
    <t>pohled 3 : 1,92*10-1,1*1,92</t>
  </si>
  <si>
    <t>pohled 4 : 1,92*(5,3+0,55+0,68+1,77+0,1*2+0,5+4+0,1)-(0,7*1,92*2+0,6*1,92+0,9*1,92)</t>
  </si>
  <si>
    <t>pohled 5 : 1,92*1,6</t>
  </si>
  <si>
    <t>pohled 6 : 1,92*7,95-1,2*1,1*3</t>
  </si>
  <si>
    <t>pohled 7 : 1,92*1,7</t>
  </si>
  <si>
    <t>pohled 8 : 1,92*2,57</t>
  </si>
  <si>
    <t>pohled 9 : 1,92*0,66</t>
  </si>
  <si>
    <t>766417111R00</t>
  </si>
  <si>
    <t>Podkladový rošt pod obložení stěn</t>
  </si>
  <si>
    <t>vodorovné : 102,65/1,92*3</t>
  </si>
  <si>
    <t>svislé : 1,92*63</t>
  </si>
  <si>
    <t>766411811R00</t>
  </si>
  <si>
    <t>Demontáž obložení stěn panely velikosti do 1,5 m2</t>
  </si>
  <si>
    <t>0,8*1,7*2+2,1*3+1,5*11,1+1*1,6+1,7*1,6+5,5*1,5-(0,7*1,5*3)</t>
  </si>
  <si>
    <t>3*2-0,9*2+1,8*4+2,6*2+0,6*2</t>
  </si>
  <si>
    <t>766411822R00</t>
  </si>
  <si>
    <t>Demontáž podkladových roštů obložení stěn</t>
  </si>
  <si>
    <t>Odkaz na mn. položky pořadí 40 : 52,89000</t>
  </si>
  <si>
    <t>766694122R00</t>
  </si>
  <si>
    <t>Montáž parapetních desek š.nad 30 cm,dl.do 160 cm</t>
  </si>
  <si>
    <t>9</t>
  </si>
  <si>
    <t>766694123R00</t>
  </si>
  <si>
    <t>Montáž parapetních desek š.nad 30 cm,dl.do 260 cm</t>
  </si>
  <si>
    <t>766-101</t>
  </si>
  <si>
    <t>Příplatek za otevíravé prvky, otvory, vypínače  apod. v obložení, vč. potřebného kování, dod.+mont</t>
  </si>
  <si>
    <t>kpl</t>
  </si>
  <si>
    <t>766-102</t>
  </si>
  <si>
    <t xml:space="preserve">Práce spojené s formátováním desek, ohranění vč. dodávky ABS hrany, doprava </t>
  </si>
  <si>
    <t>766-103</t>
  </si>
  <si>
    <t>Spojovací materiál - obložení stěn</t>
  </si>
  <si>
    <t>766-104</t>
  </si>
  <si>
    <t>Panel s věšáky 160x20cm, DTD deska s ASB hranou,nerez háčky, dod.+ mont.  specifikace viz PD</t>
  </si>
  <si>
    <t>766-105</t>
  </si>
  <si>
    <t>Lavice s policemi pro 14 párů bot 150x50x40cm, DTD deska s ASB hranou, dod.+ mont.  specifikace viz PD</t>
  </si>
  <si>
    <t>766-106</t>
  </si>
  <si>
    <t>Lavice šatnová 100x50x40cm, DTD deska s ASB hranou, dod.+ mont.  specifikace viz PD</t>
  </si>
  <si>
    <t>766699731RV</t>
  </si>
  <si>
    <t xml:space="preserve">Montáž horní lišty z HPL panelu, š. 40mm </t>
  </si>
  <si>
    <t>1+1+7+1,1+1,3+1,3+0,2</t>
  </si>
  <si>
    <t>1+1,9+1,9+1,1</t>
  </si>
  <si>
    <t>2+0,4+0,7+1,1+1+4+7,1+1,7</t>
  </si>
  <si>
    <t>1,7+0,6+1,1+1,2+1,8+1,6+2,6+0,1+0,7+0,1*4</t>
  </si>
  <si>
    <t>0,6</t>
  </si>
  <si>
    <t>55347004RV</t>
  </si>
  <si>
    <t>Podpěra madla - nerez</t>
  </si>
  <si>
    <t>POL3_</t>
  </si>
  <si>
    <t>60512522V</t>
  </si>
  <si>
    <t>Lať smrková sušená 80x18mm</t>
  </si>
  <si>
    <t>Odkaz na mn. položky pořadí 39 : 281,35063*1,2</t>
  </si>
  <si>
    <t>60714615V</t>
  </si>
  <si>
    <t>Deska s povrch úpravou HPL, tl. 18mm - dub světlý gladstone</t>
  </si>
  <si>
    <t>102,65*1,1</t>
  </si>
  <si>
    <t>Odkaz na mn. položky pořadí 54 : 19,28700*-1</t>
  </si>
  <si>
    <t>60714615V1</t>
  </si>
  <si>
    <t>Deska s povrch úpravou HPL, tl. 18mm - odstín zelený NSC S1060-G40Y</t>
  </si>
  <si>
    <t>stěny : (1,2*0,85*6+1,2*0,85*3)*1,1</t>
  </si>
  <si>
    <t>horní lišty : 49,2*0,05*1,2</t>
  </si>
  <si>
    <t>parapety : (1,2*0,45*9+1,8*0,45)*1,1</t>
  </si>
  <si>
    <t>61191426R</t>
  </si>
  <si>
    <t>Madlo bukové HL 65 BUK 3+</t>
  </si>
  <si>
    <t>5,1*2*1,1</t>
  </si>
  <si>
    <t>998766201R00</t>
  </si>
  <si>
    <t>Přesun hmot pro truhlářské konstr., výšky do 6 m</t>
  </si>
  <si>
    <t>767122111R00</t>
  </si>
  <si>
    <t>Montáž stěn s výplní drátěnou sítí, šroubovaných</t>
  </si>
  <si>
    <t>2,45*(7,4+1,6*2)</t>
  </si>
  <si>
    <t>767122812R00</t>
  </si>
  <si>
    <t>Demontáž stěn s drátěnou sítí svařovaných</t>
  </si>
  <si>
    <t>šatní kóje : 2,75*(7,5+1,7*3)</t>
  </si>
  <si>
    <t>767586101RT1</t>
  </si>
  <si>
    <t>Nosný rošt podhledu Armstrong, Prelude 24 modul 60 x 60 cm (kazety)</t>
  </si>
  <si>
    <t>55</t>
  </si>
  <si>
    <t>767586201RV5</t>
  </si>
  <si>
    <t>Podhled minerální Armstrong, hrana Board  kazety Optima, tl. 20 mm</t>
  </si>
  <si>
    <t>767647912R00</t>
  </si>
  <si>
    <t>Oprava dveří - výměna klik a štítků</t>
  </si>
  <si>
    <t>sada</t>
  </si>
  <si>
    <t>7</t>
  </si>
  <si>
    <t>767-100</t>
  </si>
  <si>
    <t>Šatní kóje výšky 245cm, kov + DTD desky, dodávka vč. dopravy, specifikace viz PD</t>
  </si>
  <si>
    <t>zámečnický výrobek, stěna 2,45x 7,4+2x1,7 m kotvená přes chemické kotvy do stropu a stěn, : 1</t>
  </si>
  <si>
    <t xml:space="preserve">- nosná ocel. kce z profilů 50x50x2 mm, vč. lakování barva bílá, příp. světle šedá : </t>
  </si>
  <si>
    <t xml:space="preserve">- výplň z pletiva 50x50/3 mm vč. lakování barva bílá, příp. světle šedá : </t>
  </si>
  <si>
    <t xml:space="preserve">a z panelů např. DTD (HPL), odstín zelený a světlý dub : </t>
  </si>
  <si>
    <t xml:space="preserve">- čistý otvor pro dveře 800x1970 mm (3x dveře) : </t>
  </si>
  <si>
    <t xml:space="preserve">- 3x štítek na dveře : </t>
  </si>
  <si>
    <t>767-101</t>
  </si>
  <si>
    <t xml:space="preserve">Oprava nebo výměna poškozených prvků zábradlí </t>
  </si>
  <si>
    <t>výměna nebo oprava 1ks ozdobné litinové výplně : 1</t>
  </si>
  <si>
    <t>54914628R</t>
  </si>
  <si>
    <t>Dveřní kování STRATO klíč Cr</t>
  </si>
  <si>
    <t>998767201R00</t>
  </si>
  <si>
    <t>Přesun hmot pro zámečnické konstr., výšky do 6 m</t>
  </si>
  <si>
    <t>771577111RT2</t>
  </si>
  <si>
    <t>Hrana schodů z hliníkového profilu  74/A samolepicí 24,5 x 19 mm</t>
  </si>
  <si>
    <t>1,8*15</t>
  </si>
  <si>
    <t>998771201R00</t>
  </si>
  <si>
    <t>Přesun hmot pro podlahy z dlaždic, výšky do 6 m</t>
  </si>
  <si>
    <t>776981112R00</t>
  </si>
  <si>
    <t>Lišta hliníková přechod., stejná výška povl.podlah</t>
  </si>
  <si>
    <t>do dveří : 1,1*2+0,9+0,8+0,7*2+0,6</t>
  </si>
  <si>
    <t>998776201R00</t>
  </si>
  <si>
    <t>Přesun hmot pro podlahy povlakové, výšky do 6 m</t>
  </si>
  <si>
    <t>777101101R00</t>
  </si>
  <si>
    <t>Příprava podkladu - vysávání podlah prům.vysavačem</t>
  </si>
  <si>
    <t>777155020RV</t>
  </si>
  <si>
    <t>Podlahy lité polyuretanové, protiskluzné</t>
  </si>
  <si>
    <t xml:space="preserve">Dvouvrstvá litá podlaha s odolností proti otěru. Obsahuje impregnační nátěr, tmelení a vrstvení celé plochy reakční hmotou, posyp křemičitým pískem a vrchní barevný nátěr. : </t>
  </si>
  <si>
    <t xml:space="preserve">Tloušťka cca 2,5 mm. : </t>
  </si>
  <si>
    <t/>
  </si>
  <si>
    <t>778511112RV</t>
  </si>
  <si>
    <t>Stěnová stěrka polyuretanová vč. podkladního nátěru, DTTO podlahy</t>
  </si>
  <si>
    <t>998777201R00</t>
  </si>
  <si>
    <t>Přesun hmot pro podlahy syntetické, výšky do 6 m</t>
  </si>
  <si>
    <t>783224900R00</t>
  </si>
  <si>
    <t>Údržba, nátěr syntetický kov. konstr.1x + 1x email</t>
  </si>
  <si>
    <t>zárubně : (0,15+0,05)*(1,97*2+1,1)*2</t>
  </si>
  <si>
    <t>(0,15+0,05)*(1,97*2+0,7)*2</t>
  </si>
  <si>
    <t>(0,15+0,05)*(1,97*2+0,8)</t>
  </si>
  <si>
    <t>(0,15+0,05)*(1,97*2+0,6)</t>
  </si>
  <si>
    <t>(0,15+0,05)*(1,97*2+0,9)</t>
  </si>
  <si>
    <t>783324340R00</t>
  </si>
  <si>
    <t>Nátěr syntetický litin. radiátorů Z +2x + 2x email</t>
  </si>
  <si>
    <t>(2,4+2,25)*4</t>
  </si>
  <si>
    <t>783424140R00</t>
  </si>
  <si>
    <t>Nátěr syntetický potrubí do DN 50 mm  Z + 2x</t>
  </si>
  <si>
    <t>topení : 2*2+0,5+2,5*2+0,5</t>
  </si>
  <si>
    <t>783601813R00</t>
  </si>
  <si>
    <t>Odstranění nátěrů truhlářských, dveří oškrábáním</t>
  </si>
  <si>
    <t>Odkaz na mn. položky pořadí 79 : 23,24600</t>
  </si>
  <si>
    <t>783626300R00</t>
  </si>
  <si>
    <t>Nátěr lazurovací truhlářských výrobků 3x lakování</t>
  </si>
  <si>
    <t>madlo : 0,1*4*5,1*2</t>
  </si>
  <si>
    <t>783625930R00</t>
  </si>
  <si>
    <t>Údržba, nátěr synt. truhl.výr. 2x +2x email +2x tm</t>
  </si>
  <si>
    <t>dveře : 1,1*1,97*2*2+0,8*1,97*2+0,7*1,97*2*2+0,6*1,97*2+0,9*1,97*2</t>
  </si>
  <si>
    <t>783-100</t>
  </si>
  <si>
    <t>Popisek na dveřích</t>
  </si>
  <si>
    <t>784161101R00</t>
  </si>
  <si>
    <t>Penetrace podkladu nátěrem HET, A - Grund 1x</t>
  </si>
  <si>
    <t>Odkaz na mn. položky pořadí 4 : 239,36200</t>
  </si>
  <si>
    <t>-102,65</t>
  </si>
  <si>
    <t>784165521R00</t>
  </si>
  <si>
    <t>Malba HET Klasik, barva, bez penetrace, 1 x</t>
  </si>
  <si>
    <t>Odkaz na mn. položky pořadí 81 : 136,71200</t>
  </si>
  <si>
    <t>784165522R00</t>
  </si>
  <si>
    <t>Malba HET Klasik, barva, bez penetrace, 2 x</t>
  </si>
  <si>
    <t>784011222RT2</t>
  </si>
  <si>
    <t>Zakrytí podlah, včetně odstranění včetně papírové lepenky</t>
  </si>
  <si>
    <t>210010320RT2</t>
  </si>
  <si>
    <t>Krabice přístrojová KP, se zapojením, kruhová KP/2 (bez dodávky)</t>
  </si>
  <si>
    <t>vypínače : 6</t>
  </si>
  <si>
    <t>zásuvky : 3</t>
  </si>
  <si>
    <t>210020302RT1</t>
  </si>
  <si>
    <t>Žlab kabelový s příslušenstvím, 62/50 mm bez víka včetně dodávky žlabu 62/50</t>
  </si>
  <si>
    <t>32+1,5</t>
  </si>
  <si>
    <t>210100001R00</t>
  </si>
  <si>
    <t>Ukončení vodičů v rozvaděči + zapojení do 2,5 mm2</t>
  </si>
  <si>
    <t>4</t>
  </si>
  <si>
    <t>210100060R00</t>
  </si>
  <si>
    <t>Ukončení vodičů v krabici + zapoj. do 2,5 mm2</t>
  </si>
  <si>
    <t>5+3</t>
  </si>
  <si>
    <t>210110043RT6</t>
  </si>
  <si>
    <t>Spínač zapuštěný seriový, řazení 5 vč. dodávky strojku, rámečku a krytu</t>
  </si>
  <si>
    <t>210111011RT6</t>
  </si>
  <si>
    <t>Zásuvka domovní zapuštěná - provedení 2P+PE včetně dodávky zásuvky a rámečku</t>
  </si>
  <si>
    <t>210800105RT1</t>
  </si>
  <si>
    <t>Kabel CYKY 750 V 3x1,5 mm2 uložený pod omítkou včetně dodávky kabelu</t>
  </si>
  <si>
    <t>osvětlení : 20+4*2+25*3+1,5*10+4*3+1,5+10+5+4*2</t>
  </si>
  <si>
    <t>210800106RT1</t>
  </si>
  <si>
    <t>Kabel CYKY 750 V 3x2,5 mm2 uložený pod omítkou včetně dodávky kabelu</t>
  </si>
  <si>
    <t>zásuvky : 25+5*3+2</t>
  </si>
  <si>
    <t>650101511R00</t>
  </si>
  <si>
    <t>Montáž LED svítidla stropního vestavného</t>
  </si>
  <si>
    <t>650801113R00</t>
  </si>
  <si>
    <t>Demontáž svítidla stropního přisazeného</t>
  </si>
  <si>
    <t>4+6+6+2</t>
  </si>
  <si>
    <t>900      RT4</t>
  </si>
  <si>
    <t>HZS Práce v tarifní třídě 7 (např. tesař)</t>
  </si>
  <si>
    <t>práce elektro - jinde nespecifikované-napojení v rozvaděči apod. : 18</t>
  </si>
  <si>
    <t xml:space="preserve">dopravné : </t>
  </si>
  <si>
    <t>21-100</t>
  </si>
  <si>
    <t>Svítidlo LED 600x600 do podhledu, 14W, IP20</t>
  </si>
  <si>
    <t>34571511R</t>
  </si>
  <si>
    <t>Krabice přístrojová kruhová KP 68/2 d 74 x 30 mm</t>
  </si>
  <si>
    <t>979086112R00</t>
  </si>
  <si>
    <t>Nakládání nebo překládání suti a vybouraných hmot</t>
  </si>
  <si>
    <t>POL8_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</si>
  <si>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</si>
  <si>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</si>
  <si>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</si>
  <si>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</si>
  <si>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</si>
  <si>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</si>
  <si>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</si>
  <si>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</si>
  <si>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979990162R00</t>
  </si>
  <si>
    <t>Poplatek za uložení suti - dřevo+sklo, skupina odpadu 170904</t>
  </si>
  <si>
    <t>005121 R</t>
  </si>
  <si>
    <t>Zařízení staveniště</t>
  </si>
  <si>
    <t>Soubor</t>
  </si>
  <si>
    <t>POL99_2</t>
  </si>
  <si>
    <t>005231010R</t>
  </si>
  <si>
    <t>Revize</t>
  </si>
  <si>
    <t>POL99_8</t>
  </si>
  <si>
    <t>005241010R</t>
  </si>
  <si>
    <t>Dokumentace skutečného provedení - elektro</t>
  </si>
  <si>
    <t>SUM</t>
  </si>
  <si>
    <t>Poznámky uchazeče k zadání</t>
  </si>
  <si>
    <t>POPUZIV</t>
  </si>
  <si>
    <t>END</t>
  </si>
  <si>
    <t>Zadavatel upozorňuje zájemce o veřejnou zakázku, že popis stavebních prací, dodávek nebo služeb, které jsou předmětem veřejné zakázky, popisem PŘEDPOKLÁDANÝM a zadavatel nezaručuje jeho úplnost, a proto je zájemce povinen vzít v úvahu všechny související podklady a informace a předvídat případné překážky a vyzvat zadavatele k doplnění případně chybějících položek potřebných pro celé, úplné a funkční dílo, které mají být zahrnuty v ceně.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</si>
</sst>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shrinkToFit="1"/>
    </xf>
    <xf numFmtId="3" fontId="0" fillId="2" borderId="39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2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2" borderId="39" xfId="0" applyNumberFormat="1" applyFont="1" applyFill="1" applyBorder="1" applyAlignment="1">
      <alignment horizontal="center" vertical="center"/>
    </xf>
    <xf numFmtId="4" fontId="7" fillId="2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2" borderId="21" xfId="0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4" fontId="16" fillId="0" borderId="0" xfId="0" applyNumberFormat="1" applyFont="1" applyAlignment="1">
      <alignment vertical="top" shrinkToFit="1"/>
    </xf>
    <xf numFmtId="4" fontId="16" fillId="3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40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3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3" borderId="0" xfId="0" applyNumberFormat="1" applyFont="1" applyFill="1" applyAlignment="1" applyProtection="1">
      <alignment vertical="top" shrinkToFit="1"/>
      <protection locked="0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" fontId="0" fillId="2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40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3"/>
  <sheetViews>
    <sheetView showGridLines="0" tabSelected="1" topLeftCell="B1" zoomScaleNormal="100" zoomScaleSheetLayoutView="75" workbookViewId="0">
      <selection activeCell="M33" sqref="M33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25" t="s">
        <v>4</v>
      </c>
      <c r="C1" s="226"/>
      <c r="D1" s="226"/>
      <c r="E1" s="226"/>
      <c r="F1" s="226"/>
      <c r="G1" s="226"/>
      <c r="H1" s="226"/>
      <c r="I1" s="226"/>
      <c r="J1" s="227"/>
    </row>
    <row r="2" spans="1:15" ht="36" customHeight="1" x14ac:dyDescent="0.25">
      <c r="A2" s="2"/>
      <c r="B2" s="78" t="s">
        <v>24</v>
      </c>
      <c r="C2" s="79"/>
      <c r="D2" s="80" t="s">
        <v>44</v>
      </c>
      <c r="E2" s="231" t="s">
        <v>45</v>
      </c>
      <c r="F2" s="232"/>
      <c r="G2" s="232"/>
      <c r="H2" s="232"/>
      <c r="I2" s="232"/>
      <c r="J2" s="233"/>
      <c r="O2" s="1"/>
    </row>
    <row r="3" spans="1:15" ht="27" customHeight="1" x14ac:dyDescent="0.25">
      <c r="A3" s="2"/>
      <c r="B3" s="81" t="s">
        <v>42</v>
      </c>
      <c r="C3" s="79"/>
      <c r="D3" s="82" t="s">
        <v>41</v>
      </c>
      <c r="E3" s="234" t="s">
        <v>40</v>
      </c>
      <c r="F3" s="235"/>
      <c r="G3" s="235"/>
      <c r="H3" s="235"/>
      <c r="I3" s="235"/>
      <c r="J3" s="236"/>
    </row>
    <row r="4" spans="1:15" ht="23.25" customHeight="1" x14ac:dyDescent="0.25">
      <c r="A4" s="76">
        <v>1962</v>
      </c>
      <c r="B4" s="83" t="s">
        <v>43</v>
      </c>
      <c r="C4" s="84"/>
      <c r="D4" s="85" t="s">
        <v>39</v>
      </c>
      <c r="E4" s="214" t="s">
        <v>40</v>
      </c>
      <c r="F4" s="215"/>
      <c r="G4" s="215"/>
      <c r="H4" s="215"/>
      <c r="I4" s="215"/>
      <c r="J4" s="216"/>
    </row>
    <row r="5" spans="1:15" ht="24" customHeight="1" x14ac:dyDescent="0.25">
      <c r="A5" s="2"/>
      <c r="B5" s="31" t="s">
        <v>23</v>
      </c>
      <c r="D5" s="219"/>
      <c r="E5" s="220"/>
      <c r="F5" s="220"/>
      <c r="G5" s="220"/>
      <c r="H5" s="18" t="s">
        <v>38</v>
      </c>
      <c r="I5" s="86"/>
      <c r="J5" s="8"/>
    </row>
    <row r="6" spans="1:15" ht="15.75" customHeight="1" x14ac:dyDescent="0.25">
      <c r="A6" s="2"/>
      <c r="B6" s="28"/>
      <c r="C6" s="55"/>
      <c r="D6" s="221"/>
      <c r="E6" s="222"/>
      <c r="F6" s="222"/>
      <c r="G6" s="222"/>
      <c r="H6" s="18" t="s">
        <v>34</v>
      </c>
      <c r="I6" s="86"/>
      <c r="J6" s="8"/>
    </row>
    <row r="7" spans="1:15" ht="15.75" customHeight="1" x14ac:dyDescent="0.25">
      <c r="A7" s="2"/>
      <c r="B7" s="29"/>
      <c r="C7" s="56"/>
      <c r="D7" s="77"/>
      <c r="E7" s="223"/>
      <c r="F7" s="224"/>
      <c r="G7" s="224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38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38"/>
      <c r="E11" s="238"/>
      <c r="F11" s="238"/>
      <c r="G11" s="238"/>
      <c r="H11" s="18" t="s">
        <v>38</v>
      </c>
      <c r="I11" s="87"/>
      <c r="J11" s="8"/>
    </row>
    <row r="12" spans="1:15" ht="15.75" customHeight="1" x14ac:dyDescent="0.25">
      <c r="A12" s="2"/>
      <c r="B12" s="28"/>
      <c r="C12" s="55"/>
      <c r="D12" s="213"/>
      <c r="E12" s="213"/>
      <c r="F12" s="213"/>
      <c r="G12" s="213"/>
      <c r="H12" s="18" t="s">
        <v>34</v>
      </c>
      <c r="I12" s="87"/>
      <c r="J12" s="8"/>
    </row>
    <row r="13" spans="1:15" ht="15.75" customHeight="1" x14ac:dyDescent="0.25">
      <c r="A13" s="2"/>
      <c r="B13" s="29"/>
      <c r="C13" s="56"/>
      <c r="D13" s="88"/>
      <c r="E13" s="217"/>
      <c r="F13" s="218"/>
      <c r="G13" s="218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37"/>
      <c r="F15" s="237"/>
      <c r="G15" s="239"/>
      <c r="H15" s="239"/>
      <c r="I15" s="239" t="s">
        <v>31</v>
      </c>
      <c r="J15" s="240"/>
    </row>
    <row r="16" spans="1:15" ht="23.25" customHeight="1" x14ac:dyDescent="0.25">
      <c r="A16" s="141" t="s">
        <v>26</v>
      </c>
      <c r="B16" s="38" t="s">
        <v>26</v>
      </c>
      <c r="C16" s="62"/>
      <c r="D16" s="63"/>
      <c r="E16" s="202"/>
      <c r="F16" s="203"/>
      <c r="G16" s="202"/>
      <c r="H16" s="203"/>
      <c r="I16" s="202">
        <f>SUMIF(F49:F69,A16,I49:I69)+SUMIF(F49:F69,"PSU",I49:I69)</f>
        <v>0</v>
      </c>
      <c r="J16" s="204"/>
    </row>
    <row r="17" spans="1:10" ht="23.25" customHeight="1" x14ac:dyDescent="0.25">
      <c r="A17" s="141" t="s">
        <v>27</v>
      </c>
      <c r="B17" s="38" t="s">
        <v>27</v>
      </c>
      <c r="C17" s="62"/>
      <c r="D17" s="63"/>
      <c r="E17" s="202"/>
      <c r="F17" s="203"/>
      <c r="G17" s="202"/>
      <c r="H17" s="203"/>
      <c r="I17" s="202">
        <f>SUMIF(F49:F69,A17,I49:I69)</f>
        <v>0</v>
      </c>
      <c r="J17" s="204"/>
    </row>
    <row r="18" spans="1:10" ht="23.25" customHeight="1" x14ac:dyDescent="0.25">
      <c r="A18" s="141" t="s">
        <v>28</v>
      </c>
      <c r="B18" s="38" t="s">
        <v>28</v>
      </c>
      <c r="C18" s="62"/>
      <c r="D18" s="63"/>
      <c r="E18" s="202"/>
      <c r="F18" s="203"/>
      <c r="G18" s="202"/>
      <c r="H18" s="203"/>
      <c r="I18" s="202">
        <f>SUMIF(F49:F69,A18,I49:I69)</f>
        <v>0</v>
      </c>
      <c r="J18" s="204"/>
    </row>
    <row r="19" spans="1:10" ht="23.25" customHeight="1" x14ac:dyDescent="0.25">
      <c r="A19" s="141" t="s">
        <v>93</v>
      </c>
      <c r="B19" s="38" t="s">
        <v>29</v>
      </c>
      <c r="C19" s="62"/>
      <c r="D19" s="63"/>
      <c r="E19" s="202"/>
      <c r="F19" s="203"/>
      <c r="G19" s="202"/>
      <c r="H19" s="203"/>
      <c r="I19" s="202">
        <f>SUMIF(F49:F69,A19,I49:I69)</f>
        <v>0</v>
      </c>
      <c r="J19" s="204"/>
    </row>
    <row r="20" spans="1:10" ht="23.25" customHeight="1" x14ac:dyDescent="0.25">
      <c r="A20" s="141" t="s">
        <v>92</v>
      </c>
      <c r="B20" s="38" t="s">
        <v>30</v>
      </c>
      <c r="C20" s="62"/>
      <c r="D20" s="63"/>
      <c r="E20" s="202"/>
      <c r="F20" s="203"/>
      <c r="G20" s="202"/>
      <c r="H20" s="203"/>
      <c r="I20" s="202">
        <f>SUMIF(F49:F69,A20,I49:I69)</f>
        <v>0</v>
      </c>
      <c r="J20" s="204"/>
    </row>
    <row r="21" spans="1:10" ht="23.25" customHeight="1" x14ac:dyDescent="0.25">
      <c r="A21" s="2"/>
      <c r="B21" s="48" t="s">
        <v>31</v>
      </c>
      <c r="C21" s="64"/>
      <c r="D21" s="65"/>
      <c r="E21" s="205"/>
      <c r="F21" s="241"/>
      <c r="G21" s="205"/>
      <c r="H21" s="241"/>
      <c r="I21" s="205">
        <f>SUM(I16:J20)</f>
        <v>0</v>
      </c>
      <c r="J21" s="206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00">
        <v>0</v>
      </c>
      <c r="H23" s="201"/>
      <c r="I23" s="201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198">
        <f>A23</f>
        <v>0</v>
      </c>
      <c r="H24" s="199"/>
      <c r="I24" s="199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0">
        <v>0</v>
      </c>
      <c r="H25" s="201"/>
      <c r="I25" s="201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28">
        <f>A25</f>
        <v>0</v>
      </c>
      <c r="H26" s="229"/>
      <c r="I26" s="229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0">
        <f>CenaCelkem-(ZakladDPHSni+DPHSni+ZakladDPHZakl+DPHZakl)</f>
        <v>0</v>
      </c>
      <c r="H27" s="230"/>
      <c r="I27" s="230"/>
      <c r="J27" s="41" t="str">
        <f t="shared" si="0"/>
        <v>CZK</v>
      </c>
    </row>
    <row r="28" spans="1:10" ht="27.75" hidden="1" customHeight="1" thickBot="1" x14ac:dyDescent="0.3">
      <c r="A28" s="2"/>
      <c r="B28" s="114" t="s">
        <v>25</v>
      </c>
      <c r="C28" s="115"/>
      <c r="D28" s="115"/>
      <c r="E28" s="116"/>
      <c r="F28" s="117"/>
      <c r="G28" s="208" t="e">
        <f>ZakladDPHSniVypocet+ZakladDPHZaklVypocet</f>
        <v>#REF!</v>
      </c>
      <c r="H28" s="208"/>
      <c r="I28" s="208"/>
      <c r="J28" s="118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14" t="s">
        <v>35</v>
      </c>
      <c r="C29" s="119"/>
      <c r="D29" s="119"/>
      <c r="E29" s="119"/>
      <c r="F29" s="120"/>
      <c r="G29" s="207">
        <f>IF(A29&gt;50, ROUNDUP(A27, 0), ROUNDDOWN(A27, 0))</f>
        <v>0</v>
      </c>
      <c r="H29" s="207"/>
      <c r="I29" s="207"/>
      <c r="J29" s="121" t="s">
        <v>48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09"/>
      <c r="E34" s="210"/>
      <c r="G34" s="211"/>
      <c r="H34" s="212"/>
      <c r="I34" s="212"/>
      <c r="J34" s="25"/>
    </row>
    <row r="35" spans="1:10" ht="12.75" customHeight="1" x14ac:dyDescent="0.25">
      <c r="A35" s="2"/>
      <c r="B35" s="2"/>
      <c r="D35" s="197" t="s">
        <v>2</v>
      </c>
      <c r="E35" s="197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5">
      <c r="A38" s="90" t="s">
        <v>37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8" t="s">
        <v>1</v>
      </c>
      <c r="J38" s="99" t="s">
        <v>0</v>
      </c>
    </row>
    <row r="39" spans="1:10" ht="25.5" hidden="1" customHeight="1" x14ac:dyDescent="0.25">
      <c r="A39" s="90">
        <v>1</v>
      </c>
      <c r="B39" s="100" t="s">
        <v>46</v>
      </c>
      <c r="C39" s="192"/>
      <c r="D39" s="192"/>
      <c r="E39" s="192"/>
      <c r="F39" s="101" t="e">
        <f>'02 2315_02 Pol'!M281</f>
        <v>#REF!</v>
      </c>
      <c r="G39" s="102" t="e">
        <f>'02 2315_02 Pol'!N281</f>
        <v>#REF!</v>
      </c>
      <c r="H39" s="103" t="e">
        <f>(F39*SazbaDPH1/100)+(G39*SazbaDPH2/100)</f>
        <v>#REF!</v>
      </c>
      <c r="I39" s="103" t="e">
        <f>F39+G39+H39</f>
        <v>#REF!</v>
      </c>
      <c r="J39" s="104" t="e">
        <f>IF(CenaCelkemVypocet=0,"",I39/CenaCelkemVypocet*100)</f>
        <v>#REF!</v>
      </c>
    </row>
    <row r="40" spans="1:10" ht="25.5" hidden="1" customHeight="1" x14ac:dyDescent="0.25">
      <c r="A40" s="90">
        <v>2</v>
      </c>
      <c r="B40" s="105" t="s">
        <v>41</v>
      </c>
      <c r="C40" s="193" t="s">
        <v>40</v>
      </c>
      <c r="D40" s="193"/>
      <c r="E40" s="193"/>
      <c r="F40" s="106" t="e">
        <f>'02 2315_02 Pol'!M281</f>
        <v>#REF!</v>
      </c>
      <c r="G40" s="107" t="e">
        <f>'02 2315_02 Pol'!N281</f>
        <v>#REF!</v>
      </c>
      <c r="H40" s="107" t="e">
        <f>(F40*SazbaDPH1/100)+(G40*SazbaDPH2/100)</f>
        <v>#REF!</v>
      </c>
      <c r="I40" s="107" t="e">
        <f>F40+G40+H40</f>
        <v>#REF!</v>
      </c>
      <c r="J40" s="108" t="e">
        <f>IF(CenaCelkemVypocet=0,"",I40/CenaCelkemVypocet*100)</f>
        <v>#REF!</v>
      </c>
    </row>
    <row r="41" spans="1:10" ht="25.5" hidden="1" customHeight="1" x14ac:dyDescent="0.25">
      <c r="A41" s="90">
        <v>3</v>
      </c>
      <c r="B41" s="109" t="s">
        <v>39</v>
      </c>
      <c r="C41" s="192" t="s">
        <v>40</v>
      </c>
      <c r="D41" s="192"/>
      <c r="E41" s="192"/>
      <c r="F41" s="110" t="e">
        <f>'02 2315_02 Pol'!M281</f>
        <v>#REF!</v>
      </c>
      <c r="G41" s="103" t="e">
        <f>'02 2315_02 Pol'!N281</f>
        <v>#REF!</v>
      </c>
      <c r="H41" s="103" t="e">
        <f>(F41*SazbaDPH1/100)+(G41*SazbaDPH2/100)</f>
        <v>#REF!</v>
      </c>
      <c r="I41" s="103" t="e">
        <f>F41+G41+H41</f>
        <v>#REF!</v>
      </c>
      <c r="J41" s="104" t="e">
        <f>IF(CenaCelkemVypocet=0,"",I41/CenaCelkemVypocet*100)</f>
        <v>#REF!</v>
      </c>
    </row>
    <row r="42" spans="1:10" ht="25.5" hidden="1" customHeight="1" x14ac:dyDescent="0.25">
      <c r="A42" s="90"/>
      <c r="B42" s="194" t="s">
        <v>47</v>
      </c>
      <c r="C42" s="195"/>
      <c r="D42" s="195"/>
      <c r="E42" s="196"/>
      <c r="F42" s="111" t="e">
        <f>SUMIF(A39:A41,"=1",F39:F41)</f>
        <v>#REF!</v>
      </c>
      <c r="G42" s="112" t="e">
        <f>SUMIF(A39:A41,"=1",G39:G41)</f>
        <v>#REF!</v>
      </c>
      <c r="H42" s="112" t="e">
        <f>SUMIF(A39:A41,"=1",H39:H41)</f>
        <v>#REF!</v>
      </c>
      <c r="I42" s="112" t="e">
        <f>SUMIF(A39:A41,"=1",I39:I41)</f>
        <v>#REF!</v>
      </c>
      <c r="J42" s="113" t="e">
        <f>SUMIF(A39:A41,"=1",J39:J41)</f>
        <v>#REF!</v>
      </c>
    </row>
    <row r="44" spans="1:10" ht="52.8" customHeight="1" x14ac:dyDescent="0.25">
      <c r="B44" s="267" t="s">
        <v>450</v>
      </c>
      <c r="C44" s="267"/>
      <c r="D44" s="267"/>
      <c r="E44" s="267"/>
      <c r="F44" s="267"/>
      <c r="G44" s="267"/>
      <c r="H44" s="267"/>
      <c r="I44" s="267"/>
      <c r="J44" s="267"/>
    </row>
    <row r="46" spans="1:10" ht="15.6" x14ac:dyDescent="0.3">
      <c r="B46" s="122" t="s">
        <v>49</v>
      </c>
    </row>
    <row r="48" spans="1:10" ht="25.5" customHeight="1" x14ac:dyDescent="0.25">
      <c r="A48" s="124"/>
      <c r="B48" s="127" t="s">
        <v>18</v>
      </c>
      <c r="C48" s="127" t="s">
        <v>6</v>
      </c>
      <c r="D48" s="128"/>
      <c r="E48" s="128"/>
      <c r="F48" s="129" t="s">
        <v>50</v>
      </c>
      <c r="G48" s="129"/>
      <c r="H48" s="129"/>
      <c r="I48" s="129" t="s">
        <v>31</v>
      </c>
      <c r="J48" s="129" t="s">
        <v>0</v>
      </c>
    </row>
    <row r="49" spans="1:10" ht="36.75" customHeight="1" x14ac:dyDescent="0.25">
      <c r="A49" s="125"/>
      <c r="B49" s="130" t="s">
        <v>51</v>
      </c>
      <c r="C49" s="190" t="s">
        <v>52</v>
      </c>
      <c r="D49" s="191"/>
      <c r="E49" s="191"/>
      <c r="F49" s="137" t="s">
        <v>26</v>
      </c>
      <c r="G49" s="138"/>
      <c r="H49" s="138"/>
      <c r="I49" s="138">
        <f>'02 2315_02 Pol'!G8</f>
        <v>0</v>
      </c>
      <c r="J49" s="134" t="str">
        <f>IF(I70=0,"",I49/I70*100)</f>
        <v/>
      </c>
    </row>
    <row r="50" spans="1:10" ht="36.75" customHeight="1" x14ac:dyDescent="0.25">
      <c r="A50" s="125"/>
      <c r="B50" s="130" t="s">
        <v>53</v>
      </c>
      <c r="C50" s="190" t="s">
        <v>54</v>
      </c>
      <c r="D50" s="191"/>
      <c r="E50" s="191"/>
      <c r="F50" s="137" t="s">
        <v>26</v>
      </c>
      <c r="G50" s="138"/>
      <c r="H50" s="138"/>
      <c r="I50" s="138">
        <f>'02 2315_02 Pol'!G12</f>
        <v>0</v>
      </c>
      <c r="J50" s="134" t="str">
        <f>IF(I70=0,"",I50/I70*100)</f>
        <v/>
      </c>
    </row>
    <row r="51" spans="1:10" ht="36.75" customHeight="1" x14ac:dyDescent="0.25">
      <c r="A51" s="125"/>
      <c r="B51" s="130" t="s">
        <v>55</v>
      </c>
      <c r="C51" s="190" t="s">
        <v>56</v>
      </c>
      <c r="D51" s="191"/>
      <c r="E51" s="191"/>
      <c r="F51" s="137" t="s">
        <v>26</v>
      </c>
      <c r="G51" s="138"/>
      <c r="H51" s="138"/>
      <c r="I51" s="138">
        <f>'02 2315_02 Pol'!G15</f>
        <v>0</v>
      </c>
      <c r="J51" s="134" t="str">
        <f>IF(I70=0,"",I51/I70*100)</f>
        <v/>
      </c>
    </row>
    <row r="52" spans="1:10" ht="36.75" customHeight="1" x14ac:dyDescent="0.25">
      <c r="A52" s="125"/>
      <c r="B52" s="130" t="s">
        <v>57</v>
      </c>
      <c r="C52" s="190" t="s">
        <v>58</v>
      </c>
      <c r="D52" s="191"/>
      <c r="E52" s="191"/>
      <c r="F52" s="137" t="s">
        <v>26</v>
      </c>
      <c r="G52" s="138"/>
      <c r="H52" s="138"/>
      <c r="I52" s="138">
        <f>'02 2315_02 Pol'!G21</f>
        <v>0</v>
      </c>
      <c r="J52" s="134" t="str">
        <f>IF(I70=0,"",I52/I70*100)</f>
        <v/>
      </c>
    </row>
    <row r="53" spans="1:10" ht="36.75" customHeight="1" x14ac:dyDescent="0.25">
      <c r="A53" s="125"/>
      <c r="B53" s="130" t="s">
        <v>59</v>
      </c>
      <c r="C53" s="190" t="s">
        <v>60</v>
      </c>
      <c r="D53" s="191"/>
      <c r="E53" s="191"/>
      <c r="F53" s="137" t="s">
        <v>26</v>
      </c>
      <c r="G53" s="138"/>
      <c r="H53" s="138"/>
      <c r="I53" s="138">
        <f>'02 2315_02 Pol'!G45</f>
        <v>0</v>
      </c>
      <c r="J53" s="134" t="str">
        <f>IF(I70=0,"",I53/I70*100)</f>
        <v/>
      </c>
    </row>
    <row r="54" spans="1:10" ht="36.75" customHeight="1" x14ac:dyDescent="0.25">
      <c r="A54" s="125"/>
      <c r="B54" s="130" t="s">
        <v>61</v>
      </c>
      <c r="C54" s="190" t="s">
        <v>62</v>
      </c>
      <c r="D54" s="191"/>
      <c r="E54" s="191"/>
      <c r="F54" s="137" t="s">
        <v>26</v>
      </c>
      <c r="G54" s="138"/>
      <c r="H54" s="138"/>
      <c r="I54" s="138">
        <f>'02 2315_02 Pol'!G53</f>
        <v>0</v>
      </c>
      <c r="J54" s="134" t="str">
        <f>IF(I70=0,"",I54/I70*100)</f>
        <v/>
      </c>
    </row>
    <row r="55" spans="1:10" ht="36.75" customHeight="1" x14ac:dyDescent="0.25">
      <c r="A55" s="125"/>
      <c r="B55" s="130" t="s">
        <v>63</v>
      </c>
      <c r="C55" s="190" t="s">
        <v>64</v>
      </c>
      <c r="D55" s="191"/>
      <c r="E55" s="191"/>
      <c r="F55" s="137" t="s">
        <v>26</v>
      </c>
      <c r="G55" s="138"/>
      <c r="H55" s="138"/>
      <c r="I55" s="138">
        <f>'02 2315_02 Pol'!G56</f>
        <v>0</v>
      </c>
      <c r="J55" s="134" t="str">
        <f>IF(I70=0,"",I55/I70*100)</f>
        <v/>
      </c>
    </row>
    <row r="56" spans="1:10" ht="36.75" customHeight="1" x14ac:dyDescent="0.25">
      <c r="A56" s="125"/>
      <c r="B56" s="130" t="s">
        <v>65</v>
      </c>
      <c r="C56" s="190" t="s">
        <v>66</v>
      </c>
      <c r="D56" s="191"/>
      <c r="E56" s="191"/>
      <c r="F56" s="137" t="s">
        <v>26</v>
      </c>
      <c r="G56" s="138"/>
      <c r="H56" s="138"/>
      <c r="I56" s="138">
        <f>'02 2315_02 Pol'!G71</f>
        <v>0</v>
      </c>
      <c r="J56" s="134" t="str">
        <f>IF(I70=0,"",I56/I70*100)</f>
        <v/>
      </c>
    </row>
    <row r="57" spans="1:10" ht="36.75" customHeight="1" x14ac:dyDescent="0.25">
      <c r="A57" s="125"/>
      <c r="B57" s="130" t="s">
        <v>67</v>
      </c>
      <c r="C57" s="190" t="s">
        <v>68</v>
      </c>
      <c r="D57" s="191"/>
      <c r="E57" s="191"/>
      <c r="F57" s="137" t="s">
        <v>26</v>
      </c>
      <c r="G57" s="138"/>
      <c r="H57" s="138"/>
      <c r="I57" s="138">
        <f>'02 2315_02 Pol'!G104</f>
        <v>0</v>
      </c>
      <c r="J57" s="134" t="str">
        <f>IF(I70=0,"",I57/I70*100)</f>
        <v/>
      </c>
    </row>
    <row r="58" spans="1:10" ht="36.75" customHeight="1" x14ac:dyDescent="0.25">
      <c r="A58" s="125"/>
      <c r="B58" s="130" t="s">
        <v>69</v>
      </c>
      <c r="C58" s="190" t="s">
        <v>70</v>
      </c>
      <c r="D58" s="191"/>
      <c r="E58" s="191"/>
      <c r="F58" s="137" t="s">
        <v>27</v>
      </c>
      <c r="G58" s="138"/>
      <c r="H58" s="138"/>
      <c r="I58" s="138">
        <f>'02 2315_02 Pol'!G106</f>
        <v>0</v>
      </c>
      <c r="J58" s="134" t="str">
        <f>IF(I70=0,"",I58/I70*100)</f>
        <v/>
      </c>
    </row>
    <row r="59" spans="1:10" ht="36.75" customHeight="1" x14ac:dyDescent="0.25">
      <c r="A59" s="125"/>
      <c r="B59" s="130" t="s">
        <v>71</v>
      </c>
      <c r="C59" s="190" t="s">
        <v>72</v>
      </c>
      <c r="D59" s="191"/>
      <c r="E59" s="191"/>
      <c r="F59" s="137" t="s">
        <v>27</v>
      </c>
      <c r="G59" s="138"/>
      <c r="H59" s="138"/>
      <c r="I59" s="138">
        <f>'02 2315_02 Pol'!G110</f>
        <v>0</v>
      </c>
      <c r="J59" s="134" t="str">
        <f>IF(I70=0,"",I59/I70*100)</f>
        <v/>
      </c>
    </row>
    <row r="60" spans="1:10" ht="36.75" customHeight="1" x14ac:dyDescent="0.25">
      <c r="A60" s="125"/>
      <c r="B60" s="130" t="s">
        <v>73</v>
      </c>
      <c r="C60" s="190" t="s">
        <v>74</v>
      </c>
      <c r="D60" s="191"/>
      <c r="E60" s="191"/>
      <c r="F60" s="137" t="s">
        <v>27</v>
      </c>
      <c r="G60" s="138"/>
      <c r="H60" s="138"/>
      <c r="I60" s="138">
        <f>'02 2315_02 Pol'!G118</f>
        <v>0</v>
      </c>
      <c r="J60" s="134" t="str">
        <f>IF(I70=0,"",I60/I70*100)</f>
        <v/>
      </c>
    </row>
    <row r="61" spans="1:10" ht="36.75" customHeight="1" x14ac:dyDescent="0.25">
      <c r="A61" s="125"/>
      <c r="B61" s="130" t="s">
        <v>75</v>
      </c>
      <c r="C61" s="190" t="s">
        <v>76</v>
      </c>
      <c r="D61" s="191"/>
      <c r="E61" s="191"/>
      <c r="F61" s="137" t="s">
        <v>27</v>
      </c>
      <c r="G61" s="138"/>
      <c r="H61" s="138"/>
      <c r="I61" s="138">
        <f>'02 2315_02 Pol'!G170</f>
        <v>0</v>
      </c>
      <c r="J61" s="134" t="str">
        <f>IF(I70=0,"",I61/I70*100)</f>
        <v/>
      </c>
    </row>
    <row r="62" spans="1:10" ht="36.75" customHeight="1" x14ac:dyDescent="0.25">
      <c r="A62" s="125"/>
      <c r="B62" s="130" t="s">
        <v>77</v>
      </c>
      <c r="C62" s="190" t="s">
        <v>78</v>
      </c>
      <c r="D62" s="191"/>
      <c r="E62" s="191"/>
      <c r="F62" s="137" t="s">
        <v>27</v>
      </c>
      <c r="G62" s="138"/>
      <c r="H62" s="138"/>
      <c r="I62" s="138">
        <f>'02 2315_02 Pol'!G193</f>
        <v>0</v>
      </c>
      <c r="J62" s="134" t="str">
        <f>IF(I70=0,"",I62/I70*100)</f>
        <v/>
      </c>
    </row>
    <row r="63" spans="1:10" ht="36.75" customHeight="1" x14ac:dyDescent="0.25">
      <c r="A63" s="125"/>
      <c r="B63" s="130" t="s">
        <v>79</v>
      </c>
      <c r="C63" s="190" t="s">
        <v>80</v>
      </c>
      <c r="D63" s="191"/>
      <c r="E63" s="191"/>
      <c r="F63" s="137" t="s">
        <v>27</v>
      </c>
      <c r="G63" s="138"/>
      <c r="H63" s="138"/>
      <c r="I63" s="138">
        <f>'02 2315_02 Pol'!G197</f>
        <v>0</v>
      </c>
      <c r="J63" s="134" t="str">
        <f>IF(I70=0,"",I63/I70*100)</f>
        <v/>
      </c>
    </row>
    <row r="64" spans="1:10" ht="36.75" customHeight="1" x14ac:dyDescent="0.25">
      <c r="A64" s="125"/>
      <c r="B64" s="130" t="s">
        <v>81</v>
      </c>
      <c r="C64" s="190" t="s">
        <v>82</v>
      </c>
      <c r="D64" s="191"/>
      <c r="E64" s="191"/>
      <c r="F64" s="137" t="s">
        <v>27</v>
      </c>
      <c r="G64" s="138"/>
      <c r="H64" s="138"/>
      <c r="I64" s="138">
        <f>'02 2315_02 Pol'!G201</f>
        <v>0</v>
      </c>
      <c r="J64" s="134" t="str">
        <f>IF(I70=0,"",I64/I70*100)</f>
        <v/>
      </c>
    </row>
    <row r="65" spans="1:10" ht="36.75" customHeight="1" x14ac:dyDescent="0.25">
      <c r="A65" s="125"/>
      <c r="B65" s="130" t="s">
        <v>83</v>
      </c>
      <c r="C65" s="190" t="s">
        <v>84</v>
      </c>
      <c r="D65" s="191"/>
      <c r="E65" s="191"/>
      <c r="F65" s="137" t="s">
        <v>27</v>
      </c>
      <c r="G65" s="138"/>
      <c r="H65" s="138"/>
      <c r="I65" s="138">
        <f>'02 2315_02 Pol'!G214</f>
        <v>0</v>
      </c>
      <c r="J65" s="134" t="str">
        <f>IF(I70=0,"",I65/I70*100)</f>
        <v/>
      </c>
    </row>
    <row r="66" spans="1:10" ht="36.75" customHeight="1" x14ac:dyDescent="0.25">
      <c r="A66" s="125"/>
      <c r="B66" s="130" t="s">
        <v>85</v>
      </c>
      <c r="C66" s="190" t="s">
        <v>86</v>
      </c>
      <c r="D66" s="191"/>
      <c r="E66" s="191"/>
      <c r="F66" s="137" t="s">
        <v>27</v>
      </c>
      <c r="G66" s="138"/>
      <c r="H66" s="138"/>
      <c r="I66" s="138">
        <f>'02 2315_02 Pol'!G232</f>
        <v>0</v>
      </c>
      <c r="J66" s="134" t="str">
        <f>IF(I70=0,"",I66/I70*100)</f>
        <v/>
      </c>
    </row>
    <row r="67" spans="1:10" ht="36.75" customHeight="1" x14ac:dyDescent="0.25">
      <c r="A67" s="125"/>
      <c r="B67" s="130" t="s">
        <v>87</v>
      </c>
      <c r="C67" s="190" t="s">
        <v>88</v>
      </c>
      <c r="D67" s="191"/>
      <c r="E67" s="191"/>
      <c r="F67" s="137" t="s">
        <v>28</v>
      </c>
      <c r="G67" s="138"/>
      <c r="H67" s="138"/>
      <c r="I67" s="138">
        <f>'02 2315_02 Pol'!G242</f>
        <v>0</v>
      </c>
      <c r="J67" s="134" t="str">
        <f>IF(I70=0,"",I67/I70*100)</f>
        <v/>
      </c>
    </row>
    <row r="68" spans="1:10" ht="36.75" customHeight="1" x14ac:dyDescent="0.25">
      <c r="A68" s="125"/>
      <c r="B68" s="130" t="s">
        <v>89</v>
      </c>
      <c r="C68" s="190" t="s">
        <v>90</v>
      </c>
      <c r="D68" s="191"/>
      <c r="E68" s="191"/>
      <c r="F68" s="137" t="s">
        <v>91</v>
      </c>
      <c r="G68" s="138"/>
      <c r="H68" s="138"/>
      <c r="I68" s="138">
        <f>'02 2315_02 Pol'!G269</f>
        <v>0</v>
      </c>
      <c r="J68" s="134" t="str">
        <f>IF(I70=0,"",I68/I70*100)</f>
        <v/>
      </c>
    </row>
    <row r="69" spans="1:10" ht="36.75" customHeight="1" x14ac:dyDescent="0.25">
      <c r="A69" s="125"/>
      <c r="B69" s="130" t="s">
        <v>92</v>
      </c>
      <c r="C69" s="190" t="s">
        <v>30</v>
      </c>
      <c r="D69" s="191"/>
      <c r="E69" s="191"/>
      <c r="F69" s="137" t="s">
        <v>92</v>
      </c>
      <c r="G69" s="138"/>
      <c r="H69" s="138"/>
      <c r="I69" s="138">
        <f>'02 2315_02 Pol'!G276</f>
        <v>0</v>
      </c>
      <c r="J69" s="134" t="str">
        <f>IF(I70=0,"",I69/I70*100)</f>
        <v/>
      </c>
    </row>
    <row r="70" spans="1:10" ht="25.5" customHeight="1" x14ac:dyDescent="0.25">
      <c r="A70" s="126"/>
      <c r="B70" s="131" t="s">
        <v>1</v>
      </c>
      <c r="C70" s="132"/>
      <c r="D70" s="133"/>
      <c r="E70" s="133"/>
      <c r="F70" s="139"/>
      <c r="G70" s="140"/>
      <c r="H70" s="140"/>
      <c r="I70" s="140">
        <f>SUM(I49:I69)</f>
        <v>0</v>
      </c>
      <c r="J70" s="135">
        <f>SUM(J49:J69)</f>
        <v>0</v>
      </c>
    </row>
    <row r="71" spans="1:10" x14ac:dyDescent="0.25">
      <c r="F71" s="89"/>
      <c r="G71" s="89"/>
      <c r="H71" s="89"/>
      <c r="I71" s="89"/>
      <c r="J71" s="136"/>
    </row>
    <row r="72" spans="1:10" x14ac:dyDescent="0.25">
      <c r="F72" s="89"/>
      <c r="G72" s="89"/>
      <c r="H72" s="89"/>
      <c r="I72" s="89"/>
      <c r="J72" s="136"/>
    </row>
    <row r="73" spans="1:10" x14ac:dyDescent="0.25">
      <c r="F73" s="89"/>
      <c r="G73" s="89"/>
      <c r="H73" s="89"/>
      <c r="I73" s="89"/>
      <c r="J73" s="13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7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B44:J44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3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2" t="s">
        <v>7</v>
      </c>
      <c r="B1" s="242"/>
      <c r="C1" s="243"/>
      <c r="D1" s="242"/>
      <c r="E1" s="242"/>
      <c r="F1" s="242"/>
      <c r="G1" s="242"/>
    </row>
    <row r="2" spans="1:7" ht="24.9" customHeight="1" x14ac:dyDescent="0.25">
      <c r="A2" s="50" t="s">
        <v>8</v>
      </c>
      <c r="B2" s="49"/>
      <c r="C2" s="244"/>
      <c r="D2" s="244"/>
      <c r="E2" s="244"/>
      <c r="F2" s="244"/>
      <c r="G2" s="245"/>
    </row>
    <row r="3" spans="1:7" ht="24.9" customHeight="1" x14ac:dyDescent="0.25">
      <c r="A3" s="50" t="s">
        <v>9</v>
      </c>
      <c r="B3" s="49"/>
      <c r="C3" s="244"/>
      <c r="D3" s="244"/>
      <c r="E3" s="244"/>
      <c r="F3" s="244"/>
      <c r="G3" s="245"/>
    </row>
    <row r="4" spans="1:7" ht="24.9" customHeight="1" x14ac:dyDescent="0.25">
      <c r="A4" s="50" t="s">
        <v>10</v>
      </c>
      <c r="B4" s="49"/>
      <c r="C4" s="244"/>
      <c r="D4" s="244"/>
      <c r="E4" s="244"/>
      <c r="F4" s="244"/>
      <c r="G4" s="245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64DF5-1A3C-4269-A413-149A4AABC6D4}">
  <sheetPr>
    <outlinePr summaryBelow="0"/>
  </sheetPr>
  <dimension ref="A1:AP5000"/>
  <sheetViews>
    <sheetView workbookViewId="0">
      <pane ySplit="7" topLeftCell="A8" activePane="bottomLeft" state="frozen"/>
      <selection pane="bottomLeft" activeCell="G94" sqref="G94"/>
    </sheetView>
  </sheetViews>
  <sheetFormatPr defaultRowHeight="13.2" outlineLevelRow="3" x14ac:dyDescent="0.25"/>
  <cols>
    <col min="1" max="1" width="3.44140625" customWidth="1"/>
    <col min="2" max="2" width="12.5546875" style="123" customWidth="1"/>
    <col min="3" max="3" width="38.33203125" style="123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11" max="11" width="0" hidden="1" customWidth="1"/>
    <col min="13" max="23" width="0" hidden="1" customWidth="1"/>
  </cols>
  <sheetData>
    <row r="1" spans="1:42" ht="15.75" customHeight="1" x14ac:dyDescent="0.3">
      <c r="A1" s="246" t="s">
        <v>7</v>
      </c>
      <c r="B1" s="246"/>
      <c r="C1" s="246"/>
      <c r="D1" s="246"/>
      <c r="E1" s="246"/>
      <c r="F1" s="246"/>
      <c r="G1" s="246"/>
      <c r="O1" t="s">
        <v>94</v>
      </c>
    </row>
    <row r="2" spans="1:42" ht="24.9" customHeight="1" x14ac:dyDescent="0.25">
      <c r="A2" s="50" t="s">
        <v>8</v>
      </c>
      <c r="B2" s="49" t="s">
        <v>44</v>
      </c>
      <c r="C2" s="247" t="s">
        <v>45</v>
      </c>
      <c r="D2" s="248"/>
      <c r="E2" s="248"/>
      <c r="F2" s="248"/>
      <c r="G2" s="249"/>
      <c r="O2" t="s">
        <v>95</v>
      </c>
    </row>
    <row r="3" spans="1:42" ht="24.9" customHeight="1" x14ac:dyDescent="0.25">
      <c r="A3" s="50" t="s">
        <v>9</v>
      </c>
      <c r="B3" s="49" t="s">
        <v>41</v>
      </c>
      <c r="C3" s="247" t="s">
        <v>40</v>
      </c>
      <c r="D3" s="248"/>
      <c r="E3" s="248"/>
      <c r="F3" s="248"/>
      <c r="G3" s="249"/>
      <c r="K3" s="123" t="s">
        <v>95</v>
      </c>
      <c r="O3" t="s">
        <v>96</v>
      </c>
    </row>
    <row r="4" spans="1:42" ht="24.9" customHeight="1" x14ac:dyDescent="0.25">
      <c r="A4" s="142" t="s">
        <v>10</v>
      </c>
      <c r="B4" s="143" t="s">
        <v>39</v>
      </c>
      <c r="C4" s="250" t="s">
        <v>40</v>
      </c>
      <c r="D4" s="251"/>
      <c r="E4" s="251"/>
      <c r="F4" s="251"/>
      <c r="G4" s="252"/>
      <c r="O4" t="s">
        <v>97</v>
      </c>
    </row>
    <row r="5" spans="1:42" x14ac:dyDescent="0.25">
      <c r="D5" s="10"/>
    </row>
    <row r="6" spans="1:42" x14ac:dyDescent="0.25">
      <c r="A6" s="145" t="s">
        <v>98</v>
      </c>
      <c r="B6" s="147" t="s">
        <v>99</v>
      </c>
      <c r="C6" s="147" t="s">
        <v>100</v>
      </c>
      <c r="D6" s="146" t="s">
        <v>101</v>
      </c>
      <c r="E6" s="145" t="s">
        <v>102</v>
      </c>
      <c r="F6" s="144" t="s">
        <v>103</v>
      </c>
      <c r="G6" s="145" t="s">
        <v>31</v>
      </c>
    </row>
    <row r="7" spans="1:42" hidden="1" x14ac:dyDescent="0.25">
      <c r="A7" s="3"/>
      <c r="B7" s="4"/>
      <c r="C7" s="4"/>
      <c r="D7" s="6"/>
      <c r="E7" s="149"/>
      <c r="F7" s="150"/>
      <c r="G7" s="150"/>
    </row>
    <row r="8" spans="1:42" x14ac:dyDescent="0.25">
      <c r="A8" s="162" t="s">
        <v>105</v>
      </c>
      <c r="B8" s="163" t="s">
        <v>51</v>
      </c>
      <c r="C8" s="182" t="s">
        <v>52</v>
      </c>
      <c r="D8" s="164"/>
      <c r="E8" s="165"/>
      <c r="F8" s="166"/>
      <c r="G8" s="167">
        <f>SUMIF(O9:O11,"&lt;&gt;NOR",G9:G11)</f>
        <v>0</v>
      </c>
      <c r="O8" t="s">
        <v>106</v>
      </c>
    </row>
    <row r="9" spans="1:42" ht="20.399999999999999" outlineLevel="1" x14ac:dyDescent="0.25">
      <c r="A9" s="169">
        <v>1</v>
      </c>
      <c r="B9" s="170" t="s">
        <v>107</v>
      </c>
      <c r="C9" s="183" t="s">
        <v>108</v>
      </c>
      <c r="D9" s="171" t="s">
        <v>109</v>
      </c>
      <c r="E9" s="172">
        <v>0.25563000000000002</v>
      </c>
      <c r="F9" s="173"/>
      <c r="G9" s="174">
        <f>ROUND(E9*F9,2)</f>
        <v>0</v>
      </c>
      <c r="H9" s="148"/>
      <c r="I9" s="148"/>
      <c r="J9" s="148"/>
      <c r="K9" s="148"/>
      <c r="L9" s="148"/>
      <c r="M9" s="148"/>
      <c r="N9" s="148"/>
      <c r="O9" s="148" t="s">
        <v>110</v>
      </c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</row>
    <row r="10" spans="1:42" outlineLevel="2" x14ac:dyDescent="0.25">
      <c r="A10" s="155"/>
      <c r="B10" s="156"/>
      <c r="C10" s="184" t="s">
        <v>111</v>
      </c>
      <c r="D10" s="160"/>
      <c r="E10" s="161">
        <v>0.10563</v>
      </c>
      <c r="F10" s="158"/>
      <c r="G10" s="158"/>
      <c r="H10" s="148"/>
      <c r="I10" s="148"/>
      <c r="J10" s="148"/>
      <c r="K10" s="148"/>
      <c r="L10" s="148"/>
      <c r="M10" s="148"/>
      <c r="N10" s="148"/>
      <c r="O10" s="148" t="s">
        <v>112</v>
      </c>
      <c r="P10" s="148">
        <v>0</v>
      </c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</row>
    <row r="11" spans="1:42" outlineLevel="3" x14ac:dyDescent="0.25">
      <c r="A11" s="155"/>
      <c r="B11" s="156"/>
      <c r="C11" s="184" t="s">
        <v>113</v>
      </c>
      <c r="D11" s="160"/>
      <c r="E11" s="161">
        <v>0.15</v>
      </c>
      <c r="F11" s="158"/>
      <c r="G11" s="158"/>
      <c r="H11" s="148"/>
      <c r="I11" s="148"/>
      <c r="J11" s="148"/>
      <c r="K11" s="148"/>
      <c r="L11" s="148"/>
      <c r="M11" s="148"/>
      <c r="N11" s="148"/>
      <c r="O11" s="148" t="s">
        <v>112</v>
      </c>
      <c r="P11" s="148">
        <v>0</v>
      </c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</row>
    <row r="12" spans="1:42" x14ac:dyDescent="0.25">
      <c r="A12" s="162" t="s">
        <v>105</v>
      </c>
      <c r="B12" s="163" t="s">
        <v>53</v>
      </c>
      <c r="C12" s="182" t="s">
        <v>54</v>
      </c>
      <c r="D12" s="164"/>
      <c r="E12" s="165"/>
      <c r="F12" s="166"/>
      <c r="G12" s="167">
        <f>SUMIF(O13:O14,"&lt;&gt;NOR",G13:G14)</f>
        <v>0</v>
      </c>
      <c r="O12" t="s">
        <v>106</v>
      </c>
    </row>
    <row r="13" spans="1:42" ht="20.399999999999999" outlineLevel="1" x14ac:dyDescent="0.25">
      <c r="A13" s="169">
        <v>2</v>
      </c>
      <c r="B13" s="170" t="s">
        <v>114</v>
      </c>
      <c r="C13" s="183" t="s">
        <v>115</v>
      </c>
      <c r="D13" s="171" t="s">
        <v>116</v>
      </c>
      <c r="E13" s="172">
        <v>8.1</v>
      </c>
      <c r="F13" s="173"/>
      <c r="G13" s="174">
        <f>ROUND(E13*F13,2)</f>
        <v>0</v>
      </c>
      <c r="H13" s="148"/>
      <c r="I13" s="148"/>
      <c r="J13" s="148"/>
      <c r="K13" s="148"/>
      <c r="L13" s="148"/>
      <c r="M13" s="148"/>
      <c r="N13" s="148"/>
      <c r="O13" s="148" t="s">
        <v>110</v>
      </c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</row>
    <row r="14" spans="1:42" outlineLevel="2" x14ac:dyDescent="0.25">
      <c r="A14" s="155"/>
      <c r="B14" s="156"/>
      <c r="C14" s="184" t="s">
        <v>117</v>
      </c>
      <c r="D14" s="160"/>
      <c r="E14" s="161">
        <v>8.1</v>
      </c>
      <c r="F14" s="158"/>
      <c r="G14" s="158"/>
      <c r="H14" s="148"/>
      <c r="I14" s="148"/>
      <c r="J14" s="148"/>
      <c r="K14" s="148"/>
      <c r="L14" s="148"/>
      <c r="M14" s="148"/>
      <c r="N14" s="148"/>
      <c r="O14" s="148" t="s">
        <v>112</v>
      </c>
      <c r="P14" s="148">
        <v>0</v>
      </c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</row>
    <row r="15" spans="1:42" x14ac:dyDescent="0.25">
      <c r="A15" s="162" t="s">
        <v>105</v>
      </c>
      <c r="B15" s="163" t="s">
        <v>55</v>
      </c>
      <c r="C15" s="182" t="s">
        <v>56</v>
      </c>
      <c r="D15" s="164"/>
      <c r="E15" s="165"/>
      <c r="F15" s="166"/>
      <c r="G15" s="167">
        <f>SUMIF(O16:O20,"&lt;&gt;NOR",G16:G20)</f>
        <v>0</v>
      </c>
      <c r="O15" t="s">
        <v>106</v>
      </c>
    </row>
    <row r="16" spans="1:42" outlineLevel="1" x14ac:dyDescent="0.25">
      <c r="A16" s="169">
        <v>3</v>
      </c>
      <c r="B16" s="170" t="s">
        <v>118</v>
      </c>
      <c r="C16" s="183" t="s">
        <v>119</v>
      </c>
      <c r="D16" s="171" t="s">
        <v>116</v>
      </c>
      <c r="E16" s="172">
        <v>1.9650000000000001</v>
      </c>
      <c r="F16" s="173"/>
      <c r="G16" s="174">
        <f>ROUND(E16*F16,2)</f>
        <v>0</v>
      </c>
      <c r="H16" s="148"/>
      <c r="I16" s="148"/>
      <c r="J16" s="148"/>
      <c r="K16" s="148"/>
      <c r="L16" s="148"/>
      <c r="M16" s="148"/>
      <c r="N16" s="148"/>
      <c r="O16" s="148" t="s">
        <v>110</v>
      </c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</row>
    <row r="17" spans="1:42" outlineLevel="2" x14ac:dyDescent="0.25">
      <c r="A17" s="155"/>
      <c r="B17" s="156"/>
      <c r="C17" s="184" t="s">
        <v>120</v>
      </c>
      <c r="D17" s="160"/>
      <c r="E17" s="161">
        <v>0.94499999999999995</v>
      </c>
      <c r="F17" s="158"/>
      <c r="G17" s="158"/>
      <c r="H17" s="148"/>
      <c r="I17" s="148"/>
      <c r="J17" s="148"/>
      <c r="K17" s="148"/>
      <c r="L17" s="148"/>
      <c r="M17" s="148"/>
      <c r="N17" s="148"/>
      <c r="O17" s="148" t="s">
        <v>112</v>
      </c>
      <c r="P17" s="148">
        <v>0</v>
      </c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</row>
    <row r="18" spans="1:42" outlineLevel="3" x14ac:dyDescent="0.25">
      <c r="A18" s="155"/>
      <c r="B18" s="156"/>
      <c r="C18" s="184" t="s">
        <v>121</v>
      </c>
      <c r="D18" s="160"/>
      <c r="E18" s="161">
        <v>1.02</v>
      </c>
      <c r="F18" s="158"/>
      <c r="G18" s="158"/>
      <c r="H18" s="148"/>
      <c r="I18" s="148"/>
      <c r="J18" s="148"/>
      <c r="K18" s="148"/>
      <c r="L18" s="148"/>
      <c r="M18" s="148"/>
      <c r="N18" s="148"/>
      <c r="O18" s="148" t="s">
        <v>112</v>
      </c>
      <c r="P18" s="148">
        <v>0</v>
      </c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</row>
    <row r="19" spans="1:42" outlineLevel="1" x14ac:dyDescent="0.25">
      <c r="A19" s="169">
        <v>4</v>
      </c>
      <c r="B19" s="170" t="s">
        <v>122</v>
      </c>
      <c r="C19" s="183" t="s">
        <v>123</v>
      </c>
      <c r="D19" s="171" t="s">
        <v>116</v>
      </c>
      <c r="E19" s="172">
        <v>239.36199999999999</v>
      </c>
      <c r="F19" s="173"/>
      <c r="G19" s="174">
        <f>ROUND(E19*F19,2)</f>
        <v>0</v>
      </c>
      <c r="H19" s="148"/>
      <c r="I19" s="148"/>
      <c r="J19" s="148"/>
      <c r="K19" s="148"/>
      <c r="L19" s="148"/>
      <c r="M19" s="148"/>
      <c r="N19" s="148"/>
      <c r="O19" s="148" t="s">
        <v>110</v>
      </c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</row>
    <row r="20" spans="1:42" outlineLevel="2" x14ac:dyDescent="0.25">
      <c r="A20" s="155"/>
      <c r="B20" s="156"/>
      <c r="C20" s="184" t="s">
        <v>124</v>
      </c>
      <c r="D20" s="160"/>
      <c r="E20" s="161">
        <v>239.36199999999999</v>
      </c>
      <c r="F20" s="158"/>
      <c r="G20" s="158"/>
      <c r="H20" s="148"/>
      <c r="I20" s="148"/>
      <c r="J20" s="148"/>
      <c r="K20" s="148"/>
      <c r="L20" s="148"/>
      <c r="M20" s="148"/>
      <c r="N20" s="148"/>
      <c r="O20" s="148" t="s">
        <v>112</v>
      </c>
      <c r="P20" s="148">
        <v>5</v>
      </c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</row>
    <row r="21" spans="1:42" x14ac:dyDescent="0.25">
      <c r="A21" s="162" t="s">
        <v>105</v>
      </c>
      <c r="B21" s="163" t="s">
        <v>57</v>
      </c>
      <c r="C21" s="182" t="s">
        <v>58</v>
      </c>
      <c r="D21" s="164"/>
      <c r="E21" s="165"/>
      <c r="F21" s="166"/>
      <c r="G21" s="167">
        <f>SUMIF(O22:O44,"&lt;&gt;NOR",G22:G44)</f>
        <v>0</v>
      </c>
      <c r="O21" t="s">
        <v>106</v>
      </c>
    </row>
    <row r="22" spans="1:42" outlineLevel="1" x14ac:dyDescent="0.25">
      <c r="A22" s="169">
        <v>5</v>
      </c>
      <c r="B22" s="170" t="s">
        <v>125</v>
      </c>
      <c r="C22" s="183" t="s">
        <v>126</v>
      </c>
      <c r="D22" s="171" t="s">
        <v>116</v>
      </c>
      <c r="E22" s="172">
        <v>3.9249999999999998</v>
      </c>
      <c r="F22" s="173"/>
      <c r="G22" s="174">
        <f>ROUND(E22*F22,2)</f>
        <v>0</v>
      </c>
      <c r="H22" s="148"/>
      <c r="I22" s="148"/>
      <c r="J22" s="148"/>
      <c r="K22" s="148"/>
      <c r="L22" s="148"/>
      <c r="M22" s="148"/>
      <c r="N22" s="148"/>
      <c r="O22" s="148" t="s">
        <v>110</v>
      </c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</row>
    <row r="23" spans="1:42" outlineLevel="2" x14ac:dyDescent="0.25">
      <c r="A23" s="155"/>
      <c r="B23" s="156"/>
      <c r="C23" s="184" t="s">
        <v>120</v>
      </c>
      <c r="D23" s="160"/>
      <c r="E23" s="161">
        <v>0.94499999999999995</v>
      </c>
      <c r="F23" s="158"/>
      <c r="G23" s="158"/>
      <c r="H23" s="148"/>
      <c r="I23" s="148"/>
      <c r="J23" s="148"/>
      <c r="K23" s="148"/>
      <c r="L23" s="148"/>
      <c r="M23" s="148"/>
      <c r="N23" s="148"/>
      <c r="O23" s="148" t="s">
        <v>112</v>
      </c>
      <c r="P23" s="148">
        <v>0</v>
      </c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</row>
    <row r="24" spans="1:42" outlineLevel="3" x14ac:dyDescent="0.25">
      <c r="A24" s="155"/>
      <c r="B24" s="156"/>
      <c r="C24" s="184" t="s">
        <v>121</v>
      </c>
      <c r="D24" s="160"/>
      <c r="E24" s="161">
        <v>1.02</v>
      </c>
      <c r="F24" s="158"/>
      <c r="G24" s="158"/>
      <c r="H24" s="148"/>
      <c r="I24" s="148"/>
      <c r="J24" s="148"/>
      <c r="K24" s="148"/>
      <c r="L24" s="148"/>
      <c r="M24" s="148"/>
      <c r="N24" s="148"/>
      <c r="O24" s="148" t="s">
        <v>112</v>
      </c>
      <c r="P24" s="148">
        <v>0</v>
      </c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</row>
    <row r="25" spans="1:42" outlineLevel="3" x14ac:dyDescent="0.25">
      <c r="A25" s="155"/>
      <c r="B25" s="156"/>
      <c r="C25" s="184" t="s">
        <v>127</v>
      </c>
      <c r="D25" s="160"/>
      <c r="E25" s="161">
        <v>1.96</v>
      </c>
      <c r="F25" s="158"/>
      <c r="G25" s="158"/>
      <c r="H25" s="148"/>
      <c r="I25" s="148"/>
      <c r="J25" s="148"/>
      <c r="K25" s="148"/>
      <c r="L25" s="148"/>
      <c r="M25" s="148"/>
      <c r="N25" s="148"/>
      <c r="O25" s="148" t="s">
        <v>112</v>
      </c>
      <c r="P25" s="148">
        <v>0</v>
      </c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</row>
    <row r="26" spans="1:42" outlineLevel="1" x14ac:dyDescent="0.25">
      <c r="A26" s="169">
        <v>6</v>
      </c>
      <c r="B26" s="170" t="s">
        <v>128</v>
      </c>
      <c r="C26" s="183" t="s">
        <v>129</v>
      </c>
      <c r="D26" s="171" t="s">
        <v>130</v>
      </c>
      <c r="E26" s="172">
        <v>196.5</v>
      </c>
      <c r="F26" s="173"/>
      <c r="G26" s="174">
        <f>ROUND(E26*F26,2)</f>
        <v>0</v>
      </c>
      <c r="H26" s="148"/>
      <c r="I26" s="148"/>
      <c r="J26" s="148"/>
      <c r="K26" s="148"/>
      <c r="L26" s="148"/>
      <c r="M26" s="148"/>
      <c r="N26" s="148"/>
      <c r="O26" s="148" t="s">
        <v>110</v>
      </c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</row>
    <row r="27" spans="1:42" outlineLevel="2" x14ac:dyDescent="0.25">
      <c r="A27" s="155"/>
      <c r="B27" s="156"/>
      <c r="C27" s="184" t="s">
        <v>131</v>
      </c>
      <c r="D27" s="160"/>
      <c r="E27" s="161">
        <v>196.5</v>
      </c>
      <c r="F27" s="158"/>
      <c r="G27" s="158"/>
      <c r="H27" s="148"/>
      <c r="I27" s="148"/>
      <c r="J27" s="148"/>
      <c r="K27" s="148"/>
      <c r="L27" s="148"/>
      <c r="M27" s="148"/>
      <c r="N27" s="148"/>
      <c r="O27" s="148" t="s">
        <v>112</v>
      </c>
      <c r="P27" s="148">
        <v>5</v>
      </c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</row>
    <row r="28" spans="1:42" outlineLevel="1" x14ac:dyDescent="0.25">
      <c r="A28" s="169">
        <v>7</v>
      </c>
      <c r="B28" s="170" t="s">
        <v>132</v>
      </c>
      <c r="C28" s="183" t="s">
        <v>133</v>
      </c>
      <c r="D28" s="171" t="s">
        <v>116</v>
      </c>
      <c r="E28" s="172">
        <v>239.364</v>
      </c>
      <c r="F28" s="173"/>
      <c r="G28" s="174">
        <f>ROUND(E28*F28,2)</f>
        <v>0</v>
      </c>
      <c r="H28" s="148"/>
      <c r="I28" s="148"/>
      <c r="J28" s="148"/>
      <c r="K28" s="148"/>
      <c r="L28" s="148"/>
      <c r="M28" s="148"/>
      <c r="N28" s="148"/>
      <c r="O28" s="148" t="s">
        <v>110</v>
      </c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</row>
    <row r="29" spans="1:42" outlineLevel="2" x14ac:dyDescent="0.25">
      <c r="A29" s="155"/>
      <c r="B29" s="156"/>
      <c r="C29" s="184" t="s">
        <v>134</v>
      </c>
      <c r="D29" s="160"/>
      <c r="E29" s="161">
        <v>74.400000000000006</v>
      </c>
      <c r="F29" s="158"/>
      <c r="G29" s="158"/>
      <c r="H29" s="148"/>
      <c r="I29" s="148"/>
      <c r="J29" s="148"/>
      <c r="K29" s="148"/>
      <c r="L29" s="148"/>
      <c r="M29" s="148"/>
      <c r="N29" s="148"/>
      <c r="O29" s="148" t="s">
        <v>112</v>
      </c>
      <c r="P29" s="148">
        <v>0</v>
      </c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</row>
    <row r="30" spans="1:42" outlineLevel="3" x14ac:dyDescent="0.25">
      <c r="A30" s="155"/>
      <c r="B30" s="156"/>
      <c r="C30" s="184" t="s">
        <v>135</v>
      </c>
      <c r="D30" s="160"/>
      <c r="E30" s="161">
        <v>80.19</v>
      </c>
      <c r="F30" s="158"/>
      <c r="G30" s="158"/>
      <c r="H30" s="148"/>
      <c r="I30" s="148"/>
      <c r="J30" s="148"/>
      <c r="K30" s="148"/>
      <c r="L30" s="148"/>
      <c r="M30" s="148"/>
      <c r="N30" s="148"/>
      <c r="O30" s="148" t="s">
        <v>112</v>
      </c>
      <c r="P30" s="148">
        <v>0</v>
      </c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</row>
    <row r="31" spans="1:42" outlineLevel="3" x14ac:dyDescent="0.25">
      <c r="A31" s="155"/>
      <c r="B31" s="156"/>
      <c r="C31" s="184" t="s">
        <v>136</v>
      </c>
      <c r="D31" s="160"/>
      <c r="E31" s="161">
        <v>109.8</v>
      </c>
      <c r="F31" s="158"/>
      <c r="G31" s="158"/>
      <c r="H31" s="148"/>
      <c r="I31" s="148"/>
      <c r="J31" s="148"/>
      <c r="K31" s="148"/>
      <c r="L31" s="148"/>
      <c r="M31" s="148"/>
      <c r="N31" s="148"/>
      <c r="O31" s="148" t="s">
        <v>112</v>
      </c>
      <c r="P31" s="148">
        <v>0</v>
      </c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</row>
    <row r="32" spans="1:42" ht="30.6" outlineLevel="3" x14ac:dyDescent="0.25">
      <c r="A32" s="155"/>
      <c r="B32" s="156"/>
      <c r="C32" s="184" t="s">
        <v>137</v>
      </c>
      <c r="D32" s="160"/>
      <c r="E32" s="161">
        <v>-30.88</v>
      </c>
      <c r="F32" s="158"/>
      <c r="G32" s="158"/>
      <c r="H32" s="148"/>
      <c r="I32" s="148"/>
      <c r="J32" s="148"/>
      <c r="K32" s="148"/>
      <c r="L32" s="148"/>
      <c r="M32" s="148"/>
      <c r="N32" s="148"/>
      <c r="O32" s="148" t="s">
        <v>112</v>
      </c>
      <c r="P32" s="148">
        <v>0</v>
      </c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</row>
    <row r="33" spans="1:42" outlineLevel="3" x14ac:dyDescent="0.25">
      <c r="A33" s="155"/>
      <c r="B33" s="156"/>
      <c r="C33" s="184" t="s">
        <v>138</v>
      </c>
      <c r="D33" s="160"/>
      <c r="E33" s="161">
        <v>-25.85</v>
      </c>
      <c r="F33" s="158"/>
      <c r="G33" s="158"/>
      <c r="H33" s="148"/>
      <c r="I33" s="148"/>
      <c r="J33" s="148"/>
      <c r="K33" s="148"/>
      <c r="L33" s="148"/>
      <c r="M33" s="148"/>
      <c r="N33" s="148"/>
      <c r="O33" s="148" t="s">
        <v>112</v>
      </c>
      <c r="P33" s="148">
        <v>0</v>
      </c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</row>
    <row r="34" spans="1:42" ht="20.399999999999999" outlineLevel="3" x14ac:dyDescent="0.25">
      <c r="A34" s="155"/>
      <c r="B34" s="156"/>
      <c r="C34" s="184" t="s">
        <v>139</v>
      </c>
      <c r="D34" s="160"/>
      <c r="E34" s="161">
        <v>17.34</v>
      </c>
      <c r="F34" s="158"/>
      <c r="G34" s="158"/>
      <c r="H34" s="148"/>
      <c r="I34" s="148"/>
      <c r="J34" s="148"/>
      <c r="K34" s="148"/>
      <c r="L34" s="148"/>
      <c r="M34" s="148"/>
      <c r="N34" s="148"/>
      <c r="O34" s="148" t="s">
        <v>112</v>
      </c>
      <c r="P34" s="148">
        <v>0</v>
      </c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</row>
    <row r="35" spans="1:42" outlineLevel="3" x14ac:dyDescent="0.25">
      <c r="A35" s="155"/>
      <c r="B35" s="156"/>
      <c r="C35" s="184" t="s">
        <v>140</v>
      </c>
      <c r="D35" s="160"/>
      <c r="E35" s="161">
        <v>14.364000000000001</v>
      </c>
      <c r="F35" s="158"/>
      <c r="G35" s="158"/>
      <c r="H35" s="148"/>
      <c r="I35" s="148"/>
      <c r="J35" s="148"/>
      <c r="K35" s="148"/>
      <c r="L35" s="148"/>
      <c r="M35" s="148"/>
      <c r="N35" s="148"/>
      <c r="O35" s="148" t="s">
        <v>112</v>
      </c>
      <c r="P35" s="148">
        <v>0</v>
      </c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</row>
    <row r="36" spans="1:42" ht="20.399999999999999" outlineLevel="1" x14ac:dyDescent="0.25">
      <c r="A36" s="169">
        <v>8</v>
      </c>
      <c r="B36" s="170" t="s">
        <v>141</v>
      </c>
      <c r="C36" s="183" t="s">
        <v>142</v>
      </c>
      <c r="D36" s="171" t="s">
        <v>116</v>
      </c>
      <c r="E36" s="172">
        <v>478.72399999999999</v>
      </c>
      <c r="F36" s="173"/>
      <c r="G36" s="174">
        <f>ROUND(E36*F36,2)</f>
        <v>0</v>
      </c>
      <c r="H36" s="148"/>
      <c r="I36" s="148"/>
      <c r="J36" s="148"/>
      <c r="K36" s="148"/>
      <c r="L36" s="148"/>
      <c r="M36" s="148"/>
      <c r="N36" s="148"/>
      <c r="O36" s="148" t="s">
        <v>110</v>
      </c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</row>
    <row r="37" spans="1:42" outlineLevel="2" x14ac:dyDescent="0.25">
      <c r="A37" s="155"/>
      <c r="B37" s="156"/>
      <c r="C37" s="184" t="s">
        <v>134</v>
      </c>
      <c r="D37" s="160"/>
      <c r="E37" s="161">
        <v>74.400000000000006</v>
      </c>
      <c r="F37" s="158"/>
      <c r="G37" s="158"/>
      <c r="H37" s="148"/>
      <c r="I37" s="148"/>
      <c r="J37" s="148"/>
      <c r="K37" s="148"/>
      <c r="L37" s="148"/>
      <c r="M37" s="148"/>
      <c r="N37" s="148"/>
      <c r="O37" s="148" t="s">
        <v>112</v>
      </c>
      <c r="P37" s="148">
        <v>0</v>
      </c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</row>
    <row r="38" spans="1:42" outlineLevel="3" x14ac:dyDescent="0.25">
      <c r="A38" s="155"/>
      <c r="B38" s="156"/>
      <c r="C38" s="184" t="s">
        <v>135</v>
      </c>
      <c r="D38" s="160"/>
      <c r="E38" s="161">
        <v>80.19</v>
      </c>
      <c r="F38" s="158"/>
      <c r="G38" s="158"/>
      <c r="H38" s="148"/>
      <c r="I38" s="148"/>
      <c r="J38" s="148"/>
      <c r="K38" s="148"/>
      <c r="L38" s="148"/>
      <c r="M38" s="148"/>
      <c r="N38" s="148"/>
      <c r="O38" s="148" t="s">
        <v>112</v>
      </c>
      <c r="P38" s="148">
        <v>0</v>
      </c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</row>
    <row r="39" spans="1:42" outlineLevel="3" x14ac:dyDescent="0.25">
      <c r="A39" s="155"/>
      <c r="B39" s="156"/>
      <c r="C39" s="184" t="s">
        <v>136</v>
      </c>
      <c r="D39" s="160"/>
      <c r="E39" s="161">
        <v>109.8</v>
      </c>
      <c r="F39" s="158"/>
      <c r="G39" s="158"/>
      <c r="H39" s="148"/>
      <c r="I39" s="148"/>
      <c r="J39" s="148"/>
      <c r="K39" s="148"/>
      <c r="L39" s="148"/>
      <c r="M39" s="148"/>
      <c r="N39" s="148"/>
      <c r="O39" s="148" t="s">
        <v>112</v>
      </c>
      <c r="P39" s="148">
        <v>0</v>
      </c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</row>
    <row r="40" spans="1:42" ht="30.6" outlineLevel="3" x14ac:dyDescent="0.25">
      <c r="A40" s="155"/>
      <c r="B40" s="156"/>
      <c r="C40" s="184" t="s">
        <v>137</v>
      </c>
      <c r="D40" s="160"/>
      <c r="E40" s="161">
        <v>-30.88</v>
      </c>
      <c r="F40" s="158"/>
      <c r="G40" s="158"/>
      <c r="H40" s="148"/>
      <c r="I40" s="148"/>
      <c r="J40" s="148"/>
      <c r="K40" s="148"/>
      <c r="L40" s="148"/>
      <c r="M40" s="148"/>
      <c r="N40" s="148"/>
      <c r="O40" s="148" t="s">
        <v>112</v>
      </c>
      <c r="P40" s="148">
        <v>0</v>
      </c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</row>
    <row r="41" spans="1:42" outlineLevel="3" x14ac:dyDescent="0.25">
      <c r="A41" s="155"/>
      <c r="B41" s="156"/>
      <c r="C41" s="184" t="s">
        <v>138</v>
      </c>
      <c r="D41" s="160"/>
      <c r="E41" s="161">
        <v>-25.85</v>
      </c>
      <c r="F41" s="158"/>
      <c r="G41" s="158"/>
      <c r="H41" s="148"/>
      <c r="I41" s="148"/>
      <c r="J41" s="148"/>
      <c r="K41" s="148"/>
      <c r="L41" s="148"/>
      <c r="M41" s="148"/>
      <c r="N41" s="148"/>
      <c r="O41" s="148" t="s">
        <v>112</v>
      </c>
      <c r="P41" s="148">
        <v>0</v>
      </c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</row>
    <row r="42" spans="1:42" ht="20.399999999999999" outlineLevel="3" x14ac:dyDescent="0.25">
      <c r="A42" s="155"/>
      <c r="B42" s="156"/>
      <c r="C42" s="184" t="s">
        <v>139</v>
      </c>
      <c r="D42" s="160"/>
      <c r="E42" s="161">
        <v>17.34</v>
      </c>
      <c r="F42" s="158"/>
      <c r="G42" s="158"/>
      <c r="H42" s="148"/>
      <c r="I42" s="148"/>
      <c r="J42" s="148"/>
      <c r="K42" s="148"/>
      <c r="L42" s="148"/>
      <c r="M42" s="148"/>
      <c r="N42" s="148"/>
      <c r="O42" s="148" t="s">
        <v>112</v>
      </c>
      <c r="P42" s="148">
        <v>0</v>
      </c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</row>
    <row r="43" spans="1:42" outlineLevel="3" x14ac:dyDescent="0.25">
      <c r="A43" s="155"/>
      <c r="B43" s="156"/>
      <c r="C43" s="184" t="s">
        <v>140</v>
      </c>
      <c r="D43" s="160"/>
      <c r="E43" s="161">
        <v>14.364000000000001</v>
      </c>
      <c r="F43" s="158"/>
      <c r="G43" s="158"/>
      <c r="H43" s="148"/>
      <c r="I43" s="148"/>
      <c r="J43" s="148"/>
      <c r="K43" s="148"/>
      <c r="L43" s="148"/>
      <c r="M43" s="148"/>
      <c r="N43" s="148"/>
      <c r="O43" s="148" t="s">
        <v>112</v>
      </c>
      <c r="P43" s="148">
        <v>0</v>
      </c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</row>
    <row r="44" spans="1:42" outlineLevel="3" x14ac:dyDescent="0.25">
      <c r="A44" s="155"/>
      <c r="B44" s="156"/>
      <c r="C44" s="184" t="s">
        <v>143</v>
      </c>
      <c r="D44" s="160"/>
      <c r="E44" s="161">
        <v>239.36</v>
      </c>
      <c r="F44" s="158"/>
      <c r="G44" s="158"/>
      <c r="H44" s="148"/>
      <c r="I44" s="148"/>
      <c r="J44" s="148"/>
      <c r="K44" s="148"/>
      <c r="L44" s="148"/>
      <c r="M44" s="148"/>
      <c r="N44" s="148"/>
      <c r="O44" s="148" t="s">
        <v>112</v>
      </c>
      <c r="P44" s="148">
        <v>0</v>
      </c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</row>
    <row r="45" spans="1:42" x14ac:dyDescent="0.25">
      <c r="A45" s="162" t="s">
        <v>105</v>
      </c>
      <c r="B45" s="163" t="s">
        <v>59</v>
      </c>
      <c r="C45" s="182" t="s">
        <v>60</v>
      </c>
      <c r="D45" s="164"/>
      <c r="E45" s="165"/>
      <c r="F45" s="166"/>
      <c r="G45" s="167">
        <f>SUMIF(O46:O52,"&lt;&gt;NOR",G46:G52)</f>
        <v>0</v>
      </c>
      <c r="O45" t="s">
        <v>106</v>
      </c>
    </row>
    <row r="46" spans="1:42" outlineLevel="1" x14ac:dyDescent="0.25">
      <c r="A46" s="169">
        <v>9</v>
      </c>
      <c r="B46" s="170" t="s">
        <v>144</v>
      </c>
      <c r="C46" s="183" t="s">
        <v>145</v>
      </c>
      <c r="D46" s="171" t="s">
        <v>116</v>
      </c>
      <c r="E46" s="172">
        <v>67.465000000000003</v>
      </c>
      <c r="F46" s="173"/>
      <c r="G46" s="174">
        <f>ROUND(E46*F46,2)</f>
        <v>0</v>
      </c>
      <c r="H46" s="148"/>
      <c r="I46" s="148"/>
      <c r="J46" s="148"/>
      <c r="K46" s="148"/>
      <c r="L46" s="148"/>
      <c r="M46" s="148"/>
      <c r="N46" s="148"/>
      <c r="O46" s="148" t="s">
        <v>110</v>
      </c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</row>
    <row r="47" spans="1:42" outlineLevel="2" x14ac:dyDescent="0.25">
      <c r="A47" s="155"/>
      <c r="B47" s="156"/>
      <c r="C47" s="184" t="s">
        <v>146</v>
      </c>
      <c r="D47" s="160"/>
      <c r="E47" s="161">
        <v>62.74</v>
      </c>
      <c r="F47" s="158"/>
      <c r="G47" s="158"/>
      <c r="H47" s="148"/>
      <c r="I47" s="148"/>
      <c r="J47" s="148"/>
      <c r="K47" s="148"/>
      <c r="L47" s="148"/>
      <c r="M47" s="148"/>
      <c r="N47" s="148"/>
      <c r="O47" s="148" t="s">
        <v>112</v>
      </c>
      <c r="P47" s="148">
        <v>0</v>
      </c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</row>
    <row r="48" spans="1:42" outlineLevel="3" x14ac:dyDescent="0.25">
      <c r="A48" s="155"/>
      <c r="B48" s="156"/>
      <c r="C48" s="184" t="s">
        <v>147</v>
      </c>
      <c r="D48" s="160"/>
      <c r="E48" s="161">
        <v>4.7249999999999996</v>
      </c>
      <c r="F48" s="158"/>
      <c r="G48" s="158"/>
      <c r="H48" s="148"/>
      <c r="I48" s="148"/>
      <c r="J48" s="148"/>
      <c r="K48" s="148"/>
      <c r="L48" s="148"/>
      <c r="M48" s="148"/>
      <c r="N48" s="148"/>
      <c r="O48" s="148" t="s">
        <v>112</v>
      </c>
      <c r="P48" s="148">
        <v>0</v>
      </c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</row>
    <row r="49" spans="1:42" outlineLevel="1" x14ac:dyDescent="0.25">
      <c r="A49" s="169">
        <v>10</v>
      </c>
      <c r="B49" s="170" t="s">
        <v>148</v>
      </c>
      <c r="C49" s="183" t="s">
        <v>149</v>
      </c>
      <c r="D49" s="171" t="s">
        <v>116</v>
      </c>
      <c r="E49" s="172">
        <v>6.65</v>
      </c>
      <c r="F49" s="173"/>
      <c r="G49" s="174">
        <f>ROUND(E49*F49,2)</f>
        <v>0</v>
      </c>
      <c r="H49" s="148"/>
      <c r="I49" s="148"/>
      <c r="J49" s="148"/>
      <c r="K49" s="148"/>
      <c r="L49" s="148"/>
      <c r="M49" s="148"/>
      <c r="N49" s="148"/>
      <c r="O49" s="148" t="s">
        <v>110</v>
      </c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</row>
    <row r="50" spans="1:42" ht="30.6" outlineLevel="2" x14ac:dyDescent="0.25">
      <c r="A50" s="155"/>
      <c r="B50" s="156"/>
      <c r="C50" s="184" t="s">
        <v>150</v>
      </c>
      <c r="D50" s="160"/>
      <c r="E50" s="161">
        <v>6.65</v>
      </c>
      <c r="F50" s="158"/>
      <c r="G50" s="158"/>
      <c r="H50" s="148"/>
      <c r="I50" s="148"/>
      <c r="J50" s="148"/>
      <c r="K50" s="148"/>
      <c r="L50" s="148"/>
      <c r="M50" s="148"/>
      <c r="N50" s="148"/>
      <c r="O50" s="148" t="s">
        <v>112</v>
      </c>
      <c r="P50" s="148">
        <v>0</v>
      </c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</row>
    <row r="51" spans="1:42" ht="20.399999999999999" outlineLevel="1" x14ac:dyDescent="0.25">
      <c r="A51" s="169">
        <v>11</v>
      </c>
      <c r="B51" s="170" t="s">
        <v>151</v>
      </c>
      <c r="C51" s="183" t="s">
        <v>152</v>
      </c>
      <c r="D51" s="171" t="s">
        <v>116</v>
      </c>
      <c r="E51" s="172">
        <v>62.74</v>
      </c>
      <c r="F51" s="173"/>
      <c r="G51" s="174">
        <f>ROUND(E51*F51,2)</f>
        <v>0</v>
      </c>
      <c r="H51" s="148"/>
      <c r="I51" s="148"/>
      <c r="J51" s="148"/>
      <c r="K51" s="148"/>
      <c r="L51" s="148"/>
      <c r="M51" s="148"/>
      <c r="N51" s="148"/>
      <c r="O51" s="148" t="s">
        <v>110</v>
      </c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</row>
    <row r="52" spans="1:42" outlineLevel="2" x14ac:dyDescent="0.25">
      <c r="A52" s="155"/>
      <c r="B52" s="156"/>
      <c r="C52" s="184" t="s">
        <v>146</v>
      </c>
      <c r="D52" s="160"/>
      <c r="E52" s="161">
        <v>62.74</v>
      </c>
      <c r="F52" s="158"/>
      <c r="G52" s="158"/>
      <c r="H52" s="148"/>
      <c r="I52" s="148"/>
      <c r="J52" s="148"/>
      <c r="K52" s="148"/>
      <c r="L52" s="148"/>
      <c r="M52" s="148"/>
      <c r="N52" s="148"/>
      <c r="O52" s="148" t="s">
        <v>112</v>
      </c>
      <c r="P52" s="148">
        <v>0</v>
      </c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</row>
    <row r="53" spans="1:42" x14ac:dyDescent="0.25">
      <c r="A53" s="162" t="s">
        <v>105</v>
      </c>
      <c r="B53" s="163" t="s">
        <v>61</v>
      </c>
      <c r="C53" s="182" t="s">
        <v>62</v>
      </c>
      <c r="D53" s="164"/>
      <c r="E53" s="165"/>
      <c r="F53" s="166"/>
      <c r="G53" s="167">
        <f>SUMIF(O54:O55,"&lt;&gt;NOR",G54:G55)</f>
        <v>0</v>
      </c>
      <c r="O53" t="s">
        <v>106</v>
      </c>
    </row>
    <row r="54" spans="1:42" outlineLevel="1" x14ac:dyDescent="0.25">
      <c r="A54" s="169">
        <v>12</v>
      </c>
      <c r="B54" s="170" t="s">
        <v>153</v>
      </c>
      <c r="C54" s="183" t="s">
        <v>154</v>
      </c>
      <c r="D54" s="171" t="s">
        <v>116</v>
      </c>
      <c r="E54" s="172">
        <v>62.74</v>
      </c>
      <c r="F54" s="173"/>
      <c r="G54" s="174">
        <f>ROUND(E54*F54,2)</f>
        <v>0</v>
      </c>
      <c r="H54" s="148"/>
      <c r="I54" s="148"/>
      <c r="J54" s="148"/>
      <c r="K54" s="148"/>
      <c r="L54" s="148"/>
      <c r="M54" s="148"/>
      <c r="N54" s="148"/>
      <c r="O54" s="148" t="s">
        <v>110</v>
      </c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</row>
    <row r="55" spans="1:42" outlineLevel="2" x14ac:dyDescent="0.25">
      <c r="A55" s="155"/>
      <c r="B55" s="156"/>
      <c r="C55" s="184" t="s">
        <v>155</v>
      </c>
      <c r="D55" s="160"/>
      <c r="E55" s="161">
        <v>62.74</v>
      </c>
      <c r="F55" s="158"/>
      <c r="G55" s="158"/>
      <c r="H55" s="148"/>
      <c r="I55" s="148"/>
      <c r="J55" s="148"/>
      <c r="K55" s="148"/>
      <c r="L55" s="148"/>
      <c r="M55" s="148"/>
      <c r="N55" s="148"/>
      <c r="O55" s="148" t="s">
        <v>112</v>
      </c>
      <c r="P55" s="148">
        <v>0</v>
      </c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</row>
    <row r="56" spans="1:42" ht="26.4" x14ac:dyDescent="0.25">
      <c r="A56" s="162" t="s">
        <v>105</v>
      </c>
      <c r="B56" s="163" t="s">
        <v>63</v>
      </c>
      <c r="C56" s="182" t="s">
        <v>64</v>
      </c>
      <c r="D56" s="164"/>
      <c r="E56" s="165"/>
      <c r="F56" s="166"/>
      <c r="G56" s="167">
        <f>SUMIF(O57:O70,"&lt;&gt;NOR",G57:G70)</f>
        <v>0</v>
      </c>
      <c r="O56" t="s">
        <v>106</v>
      </c>
    </row>
    <row r="57" spans="1:42" outlineLevel="1" x14ac:dyDescent="0.25">
      <c r="A57" s="169">
        <v>13</v>
      </c>
      <c r="B57" s="170" t="s">
        <v>156</v>
      </c>
      <c r="C57" s="183" t="s">
        <v>157</v>
      </c>
      <c r="D57" s="171" t="s">
        <v>116</v>
      </c>
      <c r="E57" s="172">
        <v>62.74</v>
      </c>
      <c r="F57" s="173"/>
      <c r="G57" s="174">
        <f>ROUND(E57*F57,2)</f>
        <v>0</v>
      </c>
      <c r="H57" s="148"/>
      <c r="I57" s="148"/>
      <c r="J57" s="148"/>
      <c r="K57" s="148"/>
      <c r="L57" s="148"/>
      <c r="M57" s="148"/>
      <c r="N57" s="148"/>
      <c r="O57" s="148" t="s">
        <v>110</v>
      </c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</row>
    <row r="58" spans="1:42" outlineLevel="2" x14ac:dyDescent="0.25">
      <c r="A58" s="155"/>
      <c r="B58" s="156"/>
      <c r="C58" s="184" t="s">
        <v>155</v>
      </c>
      <c r="D58" s="160"/>
      <c r="E58" s="161">
        <v>62.74</v>
      </c>
      <c r="F58" s="158"/>
      <c r="G58" s="158"/>
      <c r="H58" s="148"/>
      <c r="I58" s="148"/>
      <c r="J58" s="148"/>
      <c r="K58" s="148"/>
      <c r="L58" s="148"/>
      <c r="M58" s="148"/>
      <c r="N58" s="148"/>
      <c r="O58" s="148" t="s">
        <v>112</v>
      </c>
      <c r="P58" s="148">
        <v>0</v>
      </c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</row>
    <row r="59" spans="1:42" outlineLevel="1" x14ac:dyDescent="0.25">
      <c r="A59" s="169">
        <v>14</v>
      </c>
      <c r="B59" s="170" t="s">
        <v>158</v>
      </c>
      <c r="C59" s="183" t="s">
        <v>159</v>
      </c>
      <c r="D59" s="171" t="s">
        <v>160</v>
      </c>
      <c r="E59" s="172">
        <v>10</v>
      </c>
      <c r="F59" s="173"/>
      <c r="G59" s="174">
        <f>ROUND(E59*F59,2)</f>
        <v>0</v>
      </c>
      <c r="H59" s="148"/>
      <c r="I59" s="148"/>
      <c r="J59" s="148"/>
      <c r="K59" s="148"/>
      <c r="L59" s="148"/>
      <c r="M59" s="148"/>
      <c r="N59" s="148"/>
      <c r="O59" s="148" t="s">
        <v>110</v>
      </c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</row>
    <row r="60" spans="1:42" outlineLevel="2" x14ac:dyDescent="0.25">
      <c r="A60" s="155"/>
      <c r="B60" s="156"/>
      <c r="C60" s="184" t="s">
        <v>161</v>
      </c>
      <c r="D60" s="160"/>
      <c r="E60" s="161">
        <v>10</v>
      </c>
      <c r="F60" s="158"/>
      <c r="G60" s="158"/>
      <c r="H60" s="148"/>
      <c r="I60" s="148"/>
      <c r="J60" s="148"/>
      <c r="K60" s="148"/>
      <c r="L60" s="148"/>
      <c r="M60" s="148"/>
      <c r="N60" s="148"/>
      <c r="O60" s="148" t="s">
        <v>112</v>
      </c>
      <c r="P60" s="148">
        <v>0</v>
      </c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</row>
    <row r="61" spans="1:42" ht="20.399999999999999" outlineLevel="1" x14ac:dyDescent="0.25">
      <c r="A61" s="169">
        <v>15</v>
      </c>
      <c r="B61" s="170" t="s">
        <v>162</v>
      </c>
      <c r="C61" s="183" t="s">
        <v>163</v>
      </c>
      <c r="D61" s="171" t="s">
        <v>160</v>
      </c>
      <c r="E61" s="172">
        <v>5</v>
      </c>
      <c r="F61" s="173"/>
      <c r="G61" s="174">
        <f>ROUND(E61*F61,2)</f>
        <v>0</v>
      </c>
      <c r="H61" s="148"/>
      <c r="I61" s="148"/>
      <c r="J61" s="148"/>
      <c r="K61" s="148"/>
      <c r="L61" s="148"/>
      <c r="M61" s="148"/>
      <c r="N61" s="148"/>
      <c r="O61" s="148" t="s">
        <v>110</v>
      </c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</row>
    <row r="62" spans="1:42" ht="20.399999999999999" outlineLevel="2" x14ac:dyDescent="0.25">
      <c r="A62" s="155"/>
      <c r="B62" s="156"/>
      <c r="C62" s="184" t="s">
        <v>164</v>
      </c>
      <c r="D62" s="160"/>
      <c r="E62" s="161">
        <v>5</v>
      </c>
      <c r="F62" s="158"/>
      <c r="G62" s="158"/>
      <c r="H62" s="148"/>
      <c r="I62" s="148"/>
      <c r="J62" s="148"/>
      <c r="K62" s="148"/>
      <c r="L62" s="148"/>
      <c r="M62" s="148"/>
      <c r="N62" s="148"/>
      <c r="O62" s="148" t="s">
        <v>112</v>
      </c>
      <c r="P62" s="148">
        <v>0</v>
      </c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</row>
    <row r="63" spans="1:42" outlineLevel="1" x14ac:dyDescent="0.25">
      <c r="A63" s="169">
        <v>16</v>
      </c>
      <c r="B63" s="170" t="s">
        <v>165</v>
      </c>
      <c r="C63" s="183" t="s">
        <v>166</v>
      </c>
      <c r="D63" s="171" t="s">
        <v>160</v>
      </c>
      <c r="E63" s="172">
        <v>15</v>
      </c>
      <c r="F63" s="173"/>
      <c r="G63" s="174">
        <f>ROUND(E63*F63,2)</f>
        <v>0</v>
      </c>
      <c r="H63" s="148"/>
      <c r="I63" s="148"/>
      <c r="J63" s="148"/>
      <c r="K63" s="148"/>
      <c r="L63" s="148"/>
      <c r="M63" s="148"/>
      <c r="N63" s="148"/>
      <c r="O63" s="148" t="s">
        <v>110</v>
      </c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</row>
    <row r="64" spans="1:42" outlineLevel="2" x14ac:dyDescent="0.25">
      <c r="A64" s="155"/>
      <c r="B64" s="156"/>
      <c r="C64" s="184" t="s">
        <v>167</v>
      </c>
      <c r="D64" s="160"/>
      <c r="E64" s="161">
        <v>15</v>
      </c>
      <c r="F64" s="158"/>
      <c r="G64" s="158"/>
      <c r="H64" s="148"/>
      <c r="I64" s="148"/>
      <c r="J64" s="148"/>
      <c r="K64" s="148"/>
      <c r="L64" s="148"/>
      <c r="M64" s="148"/>
      <c r="N64" s="148"/>
      <c r="O64" s="148" t="s">
        <v>112</v>
      </c>
      <c r="P64" s="148">
        <v>0</v>
      </c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</row>
    <row r="65" spans="1:42" outlineLevel="1" x14ac:dyDescent="0.25">
      <c r="A65" s="169">
        <v>17</v>
      </c>
      <c r="B65" s="170" t="s">
        <v>168</v>
      </c>
      <c r="C65" s="183" t="s">
        <v>169</v>
      </c>
      <c r="D65" s="171" t="s">
        <v>160</v>
      </c>
      <c r="E65" s="172">
        <v>1</v>
      </c>
      <c r="F65" s="173"/>
      <c r="G65" s="174">
        <f>ROUND(E65*F65,2)</f>
        <v>0</v>
      </c>
      <c r="H65" s="148"/>
      <c r="I65" s="148"/>
      <c r="J65" s="148"/>
      <c r="K65" s="148"/>
      <c r="L65" s="148"/>
      <c r="M65" s="148"/>
      <c r="N65" s="148"/>
      <c r="O65" s="148" t="s">
        <v>110</v>
      </c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</row>
    <row r="66" spans="1:42" ht="30.6" outlineLevel="2" x14ac:dyDescent="0.25">
      <c r="A66" s="155"/>
      <c r="B66" s="156"/>
      <c r="C66" s="184" t="s">
        <v>170</v>
      </c>
      <c r="D66" s="160"/>
      <c r="E66" s="161">
        <v>1</v>
      </c>
      <c r="F66" s="158"/>
      <c r="G66" s="158"/>
      <c r="H66" s="148"/>
      <c r="I66" s="148"/>
      <c r="J66" s="148"/>
      <c r="K66" s="148"/>
      <c r="L66" s="148"/>
      <c r="M66" s="148"/>
      <c r="N66" s="148"/>
      <c r="O66" s="148" t="s">
        <v>112</v>
      </c>
      <c r="P66" s="148">
        <v>0</v>
      </c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</row>
    <row r="67" spans="1:42" ht="30.6" outlineLevel="3" x14ac:dyDescent="0.25">
      <c r="A67" s="155"/>
      <c r="B67" s="156"/>
      <c r="C67" s="184" t="s">
        <v>171</v>
      </c>
      <c r="D67" s="160"/>
      <c r="E67" s="161"/>
      <c r="F67" s="158"/>
      <c r="G67" s="158"/>
      <c r="H67" s="148"/>
      <c r="I67" s="148"/>
      <c r="J67" s="148"/>
      <c r="K67" s="148"/>
      <c r="L67" s="148"/>
      <c r="M67" s="148"/>
      <c r="N67" s="148"/>
      <c r="O67" s="148" t="s">
        <v>112</v>
      </c>
      <c r="P67" s="148">
        <v>0</v>
      </c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</row>
    <row r="68" spans="1:42" outlineLevel="1" x14ac:dyDescent="0.25">
      <c r="A68" s="169">
        <v>18</v>
      </c>
      <c r="B68" s="170" t="s">
        <v>172</v>
      </c>
      <c r="C68" s="183" t="s">
        <v>173</v>
      </c>
      <c r="D68" s="171" t="s">
        <v>174</v>
      </c>
      <c r="E68" s="172">
        <v>35</v>
      </c>
      <c r="F68" s="173"/>
      <c r="G68" s="174">
        <f>ROUND(E68*F68,2)</f>
        <v>0</v>
      </c>
      <c r="H68" s="148"/>
      <c r="I68" s="148"/>
      <c r="J68" s="148"/>
      <c r="K68" s="148"/>
      <c r="L68" s="148"/>
      <c r="M68" s="148"/>
      <c r="N68" s="148"/>
      <c r="O68" s="148" t="s">
        <v>175</v>
      </c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</row>
    <row r="69" spans="1:42" outlineLevel="2" x14ac:dyDescent="0.25">
      <c r="A69" s="155"/>
      <c r="B69" s="156"/>
      <c r="C69" s="184" t="s">
        <v>176</v>
      </c>
      <c r="D69" s="160"/>
      <c r="E69" s="161">
        <v>15</v>
      </c>
      <c r="F69" s="158"/>
      <c r="G69" s="158"/>
      <c r="H69" s="148"/>
      <c r="I69" s="148"/>
      <c r="J69" s="148"/>
      <c r="K69" s="148"/>
      <c r="L69" s="148"/>
      <c r="M69" s="148"/>
      <c r="N69" s="148"/>
      <c r="O69" s="148" t="s">
        <v>112</v>
      </c>
      <c r="P69" s="148">
        <v>0</v>
      </c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</row>
    <row r="70" spans="1:42" outlineLevel="3" x14ac:dyDescent="0.25">
      <c r="A70" s="155"/>
      <c r="B70" s="156"/>
      <c r="C70" s="184" t="s">
        <v>177</v>
      </c>
      <c r="D70" s="160"/>
      <c r="E70" s="161">
        <v>20</v>
      </c>
      <c r="F70" s="158"/>
      <c r="G70" s="158"/>
      <c r="H70" s="148"/>
      <c r="I70" s="148"/>
      <c r="J70" s="148"/>
      <c r="K70" s="148"/>
      <c r="L70" s="148"/>
      <c r="M70" s="148"/>
      <c r="N70" s="148"/>
      <c r="O70" s="148" t="s">
        <v>112</v>
      </c>
      <c r="P70" s="148">
        <v>0</v>
      </c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</row>
    <row r="71" spans="1:42" x14ac:dyDescent="0.25">
      <c r="A71" s="162" t="s">
        <v>105</v>
      </c>
      <c r="B71" s="163" t="s">
        <v>65</v>
      </c>
      <c r="C71" s="182" t="s">
        <v>66</v>
      </c>
      <c r="D71" s="164"/>
      <c r="E71" s="165"/>
      <c r="F71" s="166"/>
      <c r="G71" s="167">
        <f>SUMIF(O72:O103,"&lt;&gt;NOR",G72:G103)</f>
        <v>0</v>
      </c>
      <c r="O71" t="s">
        <v>106</v>
      </c>
    </row>
    <row r="72" spans="1:42" outlineLevel="1" x14ac:dyDescent="0.25">
      <c r="A72" s="169">
        <v>19</v>
      </c>
      <c r="B72" s="170" t="s">
        <v>178</v>
      </c>
      <c r="C72" s="183" t="s">
        <v>179</v>
      </c>
      <c r="D72" s="171" t="s">
        <v>130</v>
      </c>
      <c r="E72" s="172">
        <v>66.5</v>
      </c>
      <c r="F72" s="173"/>
      <c r="G72" s="174">
        <f>ROUND(E72*F72,2)</f>
        <v>0</v>
      </c>
      <c r="H72" s="148"/>
      <c r="I72" s="148"/>
      <c r="J72" s="148"/>
      <c r="K72" s="148"/>
      <c r="L72" s="148"/>
      <c r="M72" s="148"/>
      <c r="N72" s="148"/>
      <c r="O72" s="148" t="s">
        <v>110</v>
      </c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</row>
    <row r="73" spans="1:42" outlineLevel="2" x14ac:dyDescent="0.25">
      <c r="A73" s="155"/>
      <c r="B73" s="156"/>
      <c r="C73" s="184" t="s">
        <v>180</v>
      </c>
      <c r="D73" s="160"/>
      <c r="E73" s="161">
        <v>66.5</v>
      </c>
      <c r="F73" s="158"/>
      <c r="G73" s="158"/>
      <c r="H73" s="148"/>
      <c r="I73" s="148"/>
      <c r="J73" s="148"/>
      <c r="K73" s="148"/>
      <c r="L73" s="148"/>
      <c r="M73" s="148"/>
      <c r="N73" s="148"/>
      <c r="O73" s="148" t="s">
        <v>112</v>
      </c>
      <c r="P73" s="148">
        <v>0</v>
      </c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</row>
    <row r="74" spans="1:42" ht="20.399999999999999" outlineLevel="1" x14ac:dyDescent="0.25">
      <c r="A74" s="169">
        <v>20</v>
      </c>
      <c r="B74" s="170" t="s">
        <v>181</v>
      </c>
      <c r="C74" s="183" t="s">
        <v>182</v>
      </c>
      <c r="D74" s="171" t="s">
        <v>160</v>
      </c>
      <c r="E74" s="172">
        <v>5</v>
      </c>
      <c r="F74" s="173"/>
      <c r="G74" s="174">
        <f>ROUND(E74*F74,2)</f>
        <v>0</v>
      </c>
      <c r="H74" s="148"/>
      <c r="I74" s="148"/>
      <c r="J74" s="148"/>
      <c r="K74" s="148"/>
      <c r="L74" s="148"/>
      <c r="M74" s="148"/>
      <c r="N74" s="148"/>
      <c r="O74" s="148" t="s">
        <v>110</v>
      </c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</row>
    <row r="75" spans="1:42" outlineLevel="2" x14ac:dyDescent="0.25">
      <c r="A75" s="155"/>
      <c r="B75" s="156"/>
      <c r="C75" s="184" t="s">
        <v>183</v>
      </c>
      <c r="D75" s="160"/>
      <c r="E75" s="161">
        <v>5</v>
      </c>
      <c r="F75" s="158"/>
      <c r="G75" s="158"/>
      <c r="H75" s="148"/>
      <c r="I75" s="148"/>
      <c r="J75" s="148"/>
      <c r="K75" s="148"/>
      <c r="L75" s="148"/>
      <c r="M75" s="148"/>
      <c r="N75" s="148"/>
      <c r="O75" s="148" t="s">
        <v>112</v>
      </c>
      <c r="P75" s="148">
        <v>0</v>
      </c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</row>
    <row r="76" spans="1:42" ht="20.399999999999999" outlineLevel="1" x14ac:dyDescent="0.25">
      <c r="A76" s="169">
        <v>21</v>
      </c>
      <c r="B76" s="170" t="s">
        <v>184</v>
      </c>
      <c r="C76" s="183" t="s">
        <v>185</v>
      </c>
      <c r="D76" s="171" t="s">
        <v>160</v>
      </c>
      <c r="E76" s="172">
        <v>2</v>
      </c>
      <c r="F76" s="173"/>
      <c r="G76" s="174">
        <f>ROUND(E76*F76,2)</f>
        <v>0</v>
      </c>
      <c r="H76" s="148"/>
      <c r="I76" s="148"/>
      <c r="J76" s="148"/>
      <c r="K76" s="148"/>
      <c r="L76" s="148"/>
      <c r="M76" s="148"/>
      <c r="N76" s="148"/>
      <c r="O76" s="148" t="s">
        <v>110</v>
      </c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</row>
    <row r="77" spans="1:42" outlineLevel="2" x14ac:dyDescent="0.25">
      <c r="A77" s="155"/>
      <c r="B77" s="156"/>
      <c r="C77" s="184" t="s">
        <v>186</v>
      </c>
      <c r="D77" s="160"/>
      <c r="E77" s="161">
        <v>2</v>
      </c>
      <c r="F77" s="158"/>
      <c r="G77" s="158"/>
      <c r="H77" s="148"/>
      <c r="I77" s="148"/>
      <c r="J77" s="148"/>
      <c r="K77" s="148"/>
      <c r="L77" s="148"/>
      <c r="M77" s="148"/>
      <c r="N77" s="148"/>
      <c r="O77" s="148" t="s">
        <v>112</v>
      </c>
      <c r="P77" s="148">
        <v>0</v>
      </c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</row>
    <row r="78" spans="1:42" outlineLevel="1" x14ac:dyDescent="0.25">
      <c r="A78" s="169">
        <v>22</v>
      </c>
      <c r="B78" s="170" t="s">
        <v>187</v>
      </c>
      <c r="C78" s="183" t="s">
        <v>188</v>
      </c>
      <c r="D78" s="171" t="s">
        <v>130</v>
      </c>
      <c r="E78" s="172">
        <v>12.7</v>
      </c>
      <c r="F78" s="173"/>
      <c r="G78" s="174">
        <f>ROUND(E78*F78,2)</f>
        <v>0</v>
      </c>
      <c r="H78" s="148"/>
      <c r="I78" s="148"/>
      <c r="J78" s="148"/>
      <c r="K78" s="148"/>
      <c r="L78" s="148"/>
      <c r="M78" s="148"/>
      <c r="N78" s="148"/>
      <c r="O78" s="148" t="s">
        <v>110</v>
      </c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</row>
    <row r="79" spans="1:42" outlineLevel="2" x14ac:dyDescent="0.25">
      <c r="A79" s="155"/>
      <c r="B79" s="156"/>
      <c r="C79" s="184" t="s">
        <v>189</v>
      </c>
      <c r="D79" s="160"/>
      <c r="E79" s="161">
        <v>12.7</v>
      </c>
      <c r="F79" s="158"/>
      <c r="G79" s="158"/>
      <c r="H79" s="148"/>
      <c r="I79" s="148"/>
      <c r="J79" s="148"/>
      <c r="K79" s="148"/>
      <c r="L79" s="148"/>
      <c r="M79" s="148"/>
      <c r="N79" s="148"/>
      <c r="O79" s="148" t="s">
        <v>112</v>
      </c>
      <c r="P79" s="148">
        <v>0</v>
      </c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</row>
    <row r="80" spans="1:42" outlineLevel="1" x14ac:dyDescent="0.25">
      <c r="A80" s="169">
        <v>23</v>
      </c>
      <c r="B80" s="170" t="s">
        <v>190</v>
      </c>
      <c r="C80" s="183" t="s">
        <v>191</v>
      </c>
      <c r="D80" s="171" t="s">
        <v>160</v>
      </c>
      <c r="E80" s="172">
        <v>13</v>
      </c>
      <c r="F80" s="173"/>
      <c r="G80" s="174">
        <f>ROUND(E80*F80,2)</f>
        <v>0</v>
      </c>
      <c r="H80" s="148"/>
      <c r="I80" s="148"/>
      <c r="J80" s="148"/>
      <c r="K80" s="148"/>
      <c r="L80" s="148"/>
      <c r="M80" s="148"/>
      <c r="N80" s="148"/>
      <c r="O80" s="148" t="s">
        <v>110</v>
      </c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</row>
    <row r="81" spans="1:42" outlineLevel="2" x14ac:dyDescent="0.25">
      <c r="A81" s="155"/>
      <c r="B81" s="156"/>
      <c r="C81" s="184" t="s">
        <v>192</v>
      </c>
      <c r="D81" s="160"/>
      <c r="E81" s="161">
        <v>13</v>
      </c>
      <c r="F81" s="158"/>
      <c r="G81" s="158"/>
      <c r="H81" s="148"/>
      <c r="I81" s="148"/>
      <c r="J81" s="148"/>
      <c r="K81" s="148"/>
      <c r="L81" s="148"/>
      <c r="M81" s="148"/>
      <c r="N81" s="148"/>
      <c r="O81" s="148" t="s">
        <v>112</v>
      </c>
      <c r="P81" s="148">
        <v>0</v>
      </c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</row>
    <row r="82" spans="1:42" outlineLevel="1" x14ac:dyDescent="0.25">
      <c r="A82" s="169">
        <v>24</v>
      </c>
      <c r="B82" s="170" t="s">
        <v>193</v>
      </c>
      <c r="C82" s="183" t="s">
        <v>194</v>
      </c>
      <c r="D82" s="171" t="s">
        <v>130</v>
      </c>
      <c r="E82" s="172">
        <v>196.5</v>
      </c>
      <c r="F82" s="173"/>
      <c r="G82" s="174">
        <f>ROUND(E82*F82,2)</f>
        <v>0</v>
      </c>
      <c r="H82" s="148"/>
      <c r="I82" s="148"/>
      <c r="J82" s="148"/>
      <c r="K82" s="148"/>
      <c r="L82" s="148"/>
      <c r="M82" s="148"/>
      <c r="N82" s="148"/>
      <c r="O82" s="148" t="s">
        <v>110</v>
      </c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</row>
    <row r="83" spans="1:42" outlineLevel="2" x14ac:dyDescent="0.25">
      <c r="A83" s="155"/>
      <c r="B83" s="156"/>
      <c r="C83" s="184" t="s">
        <v>195</v>
      </c>
      <c r="D83" s="160"/>
      <c r="E83" s="161">
        <v>42</v>
      </c>
      <c r="F83" s="158"/>
      <c r="G83" s="158"/>
      <c r="H83" s="148"/>
      <c r="I83" s="148"/>
      <c r="J83" s="148"/>
      <c r="K83" s="148"/>
      <c r="L83" s="148"/>
      <c r="M83" s="148"/>
      <c r="N83" s="148"/>
      <c r="O83" s="148" t="s">
        <v>112</v>
      </c>
      <c r="P83" s="148">
        <v>5</v>
      </c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</row>
    <row r="84" spans="1:42" outlineLevel="3" x14ac:dyDescent="0.25">
      <c r="A84" s="155"/>
      <c r="B84" s="156"/>
      <c r="C84" s="184" t="s">
        <v>196</v>
      </c>
      <c r="D84" s="160"/>
      <c r="E84" s="161">
        <v>154.5</v>
      </c>
      <c r="F84" s="158"/>
      <c r="G84" s="158"/>
      <c r="H84" s="148"/>
      <c r="I84" s="148"/>
      <c r="J84" s="148"/>
      <c r="K84" s="148"/>
      <c r="L84" s="148"/>
      <c r="M84" s="148"/>
      <c r="N84" s="148"/>
      <c r="O84" s="148" t="s">
        <v>112</v>
      </c>
      <c r="P84" s="148">
        <v>5</v>
      </c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</row>
    <row r="85" spans="1:42" outlineLevel="1" x14ac:dyDescent="0.25">
      <c r="A85" s="169">
        <v>25</v>
      </c>
      <c r="B85" s="170" t="s">
        <v>197</v>
      </c>
      <c r="C85" s="183" t="s">
        <v>198</v>
      </c>
      <c r="D85" s="171" t="s">
        <v>130</v>
      </c>
      <c r="E85" s="172">
        <v>12.3</v>
      </c>
      <c r="F85" s="173"/>
      <c r="G85" s="174">
        <f>ROUND(E85*F85,2)</f>
        <v>0</v>
      </c>
      <c r="H85" s="148"/>
      <c r="I85" s="148"/>
      <c r="J85" s="148"/>
      <c r="K85" s="148"/>
      <c r="L85" s="148"/>
      <c r="M85" s="148"/>
      <c r="N85" s="148"/>
      <c r="O85" s="148" t="s">
        <v>110</v>
      </c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</row>
    <row r="86" spans="1:42" outlineLevel="2" x14ac:dyDescent="0.25">
      <c r="A86" s="155"/>
      <c r="B86" s="156"/>
      <c r="C86" s="184" t="s">
        <v>199</v>
      </c>
      <c r="D86" s="160"/>
      <c r="E86" s="161">
        <v>1.9</v>
      </c>
      <c r="F86" s="158"/>
      <c r="G86" s="158"/>
      <c r="H86" s="148"/>
      <c r="I86" s="148"/>
      <c r="J86" s="148"/>
      <c r="K86" s="148"/>
      <c r="L86" s="148"/>
      <c r="M86" s="148"/>
      <c r="N86" s="148"/>
      <c r="O86" s="148" t="s">
        <v>112</v>
      </c>
      <c r="P86" s="148">
        <v>0</v>
      </c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</row>
    <row r="87" spans="1:42" outlineLevel="3" x14ac:dyDescent="0.25">
      <c r="A87" s="155"/>
      <c r="B87" s="156"/>
      <c r="C87" s="184" t="s">
        <v>200</v>
      </c>
      <c r="D87" s="160"/>
      <c r="E87" s="161">
        <v>10.4</v>
      </c>
      <c r="F87" s="158"/>
      <c r="G87" s="158"/>
      <c r="H87" s="148"/>
      <c r="I87" s="148"/>
      <c r="J87" s="148"/>
      <c r="K87" s="148"/>
      <c r="L87" s="148"/>
      <c r="M87" s="148"/>
      <c r="N87" s="148"/>
      <c r="O87" s="148" t="s">
        <v>112</v>
      </c>
      <c r="P87" s="148">
        <v>0</v>
      </c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</row>
    <row r="88" spans="1:42" outlineLevel="1" x14ac:dyDescent="0.25">
      <c r="A88" s="169">
        <v>26</v>
      </c>
      <c r="B88" s="170" t="s">
        <v>201</v>
      </c>
      <c r="C88" s="183" t="s">
        <v>202</v>
      </c>
      <c r="D88" s="171" t="s">
        <v>160</v>
      </c>
      <c r="E88" s="172">
        <v>1</v>
      </c>
      <c r="F88" s="173"/>
      <c r="G88" s="174">
        <f>ROUND(E88*F88,2)</f>
        <v>0</v>
      </c>
      <c r="H88" s="148"/>
      <c r="I88" s="148"/>
      <c r="J88" s="148"/>
      <c r="K88" s="148"/>
      <c r="L88" s="148"/>
      <c r="M88" s="148"/>
      <c r="N88" s="148"/>
      <c r="O88" s="148" t="s">
        <v>110</v>
      </c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</row>
    <row r="89" spans="1:42" outlineLevel="2" x14ac:dyDescent="0.25">
      <c r="A89" s="155"/>
      <c r="B89" s="156"/>
      <c r="C89" s="184" t="s">
        <v>203</v>
      </c>
      <c r="D89" s="160"/>
      <c r="E89" s="161">
        <v>1</v>
      </c>
      <c r="F89" s="158"/>
      <c r="G89" s="158"/>
      <c r="H89" s="148"/>
      <c r="I89" s="148"/>
      <c r="J89" s="148"/>
      <c r="K89" s="148"/>
      <c r="L89" s="148"/>
      <c r="M89" s="148"/>
      <c r="N89" s="148"/>
      <c r="O89" s="148" t="s">
        <v>112</v>
      </c>
      <c r="P89" s="148">
        <v>0</v>
      </c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</row>
    <row r="90" spans="1:42" outlineLevel="1" x14ac:dyDescent="0.25">
      <c r="A90" s="169">
        <v>27</v>
      </c>
      <c r="B90" s="170" t="s">
        <v>204</v>
      </c>
      <c r="C90" s="183" t="s">
        <v>205</v>
      </c>
      <c r="D90" s="171" t="s">
        <v>116</v>
      </c>
      <c r="E90" s="172">
        <v>239.364</v>
      </c>
      <c r="F90" s="173"/>
      <c r="G90" s="174">
        <f>ROUND(E90*F90,2)</f>
        <v>0</v>
      </c>
      <c r="H90" s="148"/>
      <c r="I90" s="148"/>
      <c r="J90" s="148"/>
      <c r="K90" s="148"/>
      <c r="L90" s="148"/>
      <c r="M90" s="148"/>
      <c r="N90" s="148"/>
      <c r="O90" s="148" t="s">
        <v>110</v>
      </c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</row>
    <row r="91" spans="1:42" outlineLevel="2" x14ac:dyDescent="0.25">
      <c r="A91" s="155"/>
      <c r="B91" s="156"/>
      <c r="C91" s="184" t="s">
        <v>134</v>
      </c>
      <c r="D91" s="160"/>
      <c r="E91" s="161">
        <v>74.400000000000006</v>
      </c>
      <c r="F91" s="158"/>
      <c r="G91" s="158"/>
      <c r="H91" s="148"/>
      <c r="I91" s="148"/>
      <c r="J91" s="148"/>
      <c r="K91" s="148"/>
      <c r="L91" s="148"/>
      <c r="M91" s="148"/>
      <c r="N91" s="148"/>
      <c r="O91" s="148" t="s">
        <v>112</v>
      </c>
      <c r="P91" s="148">
        <v>0</v>
      </c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</row>
    <row r="92" spans="1:42" outlineLevel="3" x14ac:dyDescent="0.25">
      <c r="A92" s="155"/>
      <c r="B92" s="156"/>
      <c r="C92" s="184" t="s">
        <v>135</v>
      </c>
      <c r="D92" s="160"/>
      <c r="E92" s="161">
        <v>80.19</v>
      </c>
      <c r="F92" s="158"/>
      <c r="G92" s="158"/>
      <c r="H92" s="148"/>
      <c r="I92" s="148"/>
      <c r="J92" s="148"/>
      <c r="K92" s="148"/>
      <c r="L92" s="148"/>
      <c r="M92" s="148"/>
      <c r="N92" s="148"/>
      <c r="O92" s="148" t="s">
        <v>112</v>
      </c>
      <c r="P92" s="148">
        <v>0</v>
      </c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</row>
    <row r="93" spans="1:42" outlineLevel="3" x14ac:dyDescent="0.25">
      <c r="A93" s="155"/>
      <c r="B93" s="156"/>
      <c r="C93" s="184" t="s">
        <v>136</v>
      </c>
      <c r="D93" s="160"/>
      <c r="E93" s="161">
        <v>109.8</v>
      </c>
      <c r="F93" s="158"/>
      <c r="G93" s="158"/>
      <c r="H93" s="148"/>
      <c r="I93" s="148"/>
      <c r="J93" s="148"/>
      <c r="K93" s="148"/>
      <c r="L93" s="148"/>
      <c r="M93" s="148"/>
      <c r="N93" s="148"/>
      <c r="O93" s="148" t="s">
        <v>112</v>
      </c>
      <c r="P93" s="148">
        <v>0</v>
      </c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</row>
    <row r="94" spans="1:42" ht="30.6" outlineLevel="3" x14ac:dyDescent="0.25">
      <c r="A94" s="155"/>
      <c r="B94" s="156"/>
      <c r="C94" s="184" t="s">
        <v>137</v>
      </c>
      <c r="D94" s="160"/>
      <c r="E94" s="161">
        <v>-30.88</v>
      </c>
      <c r="F94" s="158"/>
      <c r="G94" s="158"/>
      <c r="H94" s="148"/>
      <c r="I94" s="148"/>
      <c r="J94" s="148"/>
      <c r="K94" s="148"/>
      <c r="L94" s="148"/>
      <c r="M94" s="148"/>
      <c r="N94" s="148"/>
      <c r="O94" s="148" t="s">
        <v>112</v>
      </c>
      <c r="P94" s="148">
        <v>0</v>
      </c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</row>
    <row r="95" spans="1:42" outlineLevel="3" x14ac:dyDescent="0.25">
      <c r="A95" s="155"/>
      <c r="B95" s="156"/>
      <c r="C95" s="184" t="s">
        <v>138</v>
      </c>
      <c r="D95" s="160"/>
      <c r="E95" s="161">
        <v>-25.85</v>
      </c>
      <c r="F95" s="158"/>
      <c r="G95" s="158"/>
      <c r="H95" s="148"/>
      <c r="I95" s="148"/>
      <c r="J95" s="148"/>
      <c r="K95" s="148"/>
      <c r="L95" s="148"/>
      <c r="M95" s="148"/>
      <c r="N95" s="148"/>
      <c r="O95" s="148" t="s">
        <v>112</v>
      </c>
      <c r="P95" s="148">
        <v>0</v>
      </c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</row>
    <row r="96" spans="1:42" ht="20.399999999999999" outlineLevel="3" x14ac:dyDescent="0.25">
      <c r="A96" s="155"/>
      <c r="B96" s="156"/>
      <c r="C96" s="184" t="s">
        <v>139</v>
      </c>
      <c r="D96" s="160"/>
      <c r="E96" s="161">
        <v>17.34</v>
      </c>
      <c r="F96" s="158"/>
      <c r="G96" s="158"/>
      <c r="H96" s="148"/>
      <c r="I96" s="148"/>
      <c r="J96" s="148"/>
      <c r="K96" s="148"/>
      <c r="L96" s="148"/>
      <c r="M96" s="148"/>
      <c r="N96" s="148"/>
      <c r="O96" s="148" t="s">
        <v>112</v>
      </c>
      <c r="P96" s="148">
        <v>0</v>
      </c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</row>
    <row r="97" spans="1:42" outlineLevel="3" x14ac:dyDescent="0.25">
      <c r="A97" s="155"/>
      <c r="B97" s="156"/>
      <c r="C97" s="184" t="s">
        <v>140</v>
      </c>
      <c r="D97" s="160"/>
      <c r="E97" s="161">
        <v>14.364000000000001</v>
      </c>
      <c r="F97" s="158"/>
      <c r="G97" s="158"/>
      <c r="H97" s="148"/>
      <c r="I97" s="148"/>
      <c r="J97" s="148"/>
      <c r="K97" s="148"/>
      <c r="L97" s="148"/>
      <c r="M97" s="148"/>
      <c r="N97" s="148"/>
      <c r="O97" s="148" t="s">
        <v>112</v>
      </c>
      <c r="P97" s="148">
        <v>0</v>
      </c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</row>
    <row r="98" spans="1:42" outlineLevel="1" x14ac:dyDescent="0.25">
      <c r="A98" s="169">
        <v>28</v>
      </c>
      <c r="B98" s="170" t="s">
        <v>206</v>
      </c>
      <c r="C98" s="183" t="s">
        <v>207</v>
      </c>
      <c r="D98" s="171" t="s">
        <v>116</v>
      </c>
      <c r="E98" s="172">
        <v>1.9650000000000001</v>
      </c>
      <c r="F98" s="173"/>
      <c r="G98" s="174">
        <f>ROUND(E98*F98,2)</f>
        <v>0</v>
      </c>
      <c r="H98" s="148"/>
      <c r="I98" s="148"/>
      <c r="J98" s="148"/>
      <c r="K98" s="148"/>
      <c r="L98" s="148"/>
      <c r="M98" s="148"/>
      <c r="N98" s="148"/>
      <c r="O98" s="148" t="s">
        <v>110</v>
      </c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</row>
    <row r="99" spans="1:42" outlineLevel="2" x14ac:dyDescent="0.25">
      <c r="A99" s="155"/>
      <c r="B99" s="156"/>
      <c r="C99" s="184" t="s">
        <v>120</v>
      </c>
      <c r="D99" s="160"/>
      <c r="E99" s="161">
        <v>0.94499999999999995</v>
      </c>
      <c r="F99" s="158"/>
      <c r="G99" s="158"/>
      <c r="H99" s="148"/>
      <c r="I99" s="148"/>
      <c r="J99" s="148"/>
      <c r="K99" s="148"/>
      <c r="L99" s="148"/>
      <c r="M99" s="148"/>
      <c r="N99" s="148"/>
      <c r="O99" s="148" t="s">
        <v>112</v>
      </c>
      <c r="P99" s="148">
        <v>0</v>
      </c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</row>
    <row r="100" spans="1:42" outlineLevel="3" x14ac:dyDescent="0.25">
      <c r="A100" s="155"/>
      <c r="B100" s="156"/>
      <c r="C100" s="184" t="s">
        <v>121</v>
      </c>
      <c r="D100" s="160"/>
      <c r="E100" s="161">
        <v>1.02</v>
      </c>
      <c r="F100" s="158"/>
      <c r="G100" s="158"/>
      <c r="H100" s="148"/>
      <c r="I100" s="148"/>
      <c r="J100" s="148"/>
      <c r="K100" s="148"/>
      <c r="L100" s="148"/>
      <c r="M100" s="148"/>
      <c r="N100" s="148"/>
      <c r="O100" s="148" t="s">
        <v>112</v>
      </c>
      <c r="P100" s="148">
        <v>0</v>
      </c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</row>
    <row r="101" spans="1:42" outlineLevel="1" x14ac:dyDescent="0.25">
      <c r="A101" s="169">
        <v>29</v>
      </c>
      <c r="B101" s="170" t="s">
        <v>208</v>
      </c>
      <c r="C101" s="183" t="s">
        <v>209</v>
      </c>
      <c r="D101" s="171" t="s">
        <v>116</v>
      </c>
      <c r="E101" s="172">
        <v>119.68</v>
      </c>
      <c r="F101" s="173"/>
      <c r="G101" s="174">
        <f>ROUND(E101*F101,2)</f>
        <v>0</v>
      </c>
      <c r="H101" s="148"/>
      <c r="I101" s="148"/>
      <c r="J101" s="148"/>
      <c r="K101" s="148"/>
      <c r="L101" s="148"/>
      <c r="M101" s="148"/>
      <c r="N101" s="148"/>
      <c r="O101" s="148" t="s">
        <v>110</v>
      </c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</row>
    <row r="102" spans="1:42" outlineLevel="2" x14ac:dyDescent="0.25">
      <c r="A102" s="155"/>
      <c r="B102" s="156"/>
      <c r="C102" s="184" t="s">
        <v>210</v>
      </c>
      <c r="D102" s="160"/>
      <c r="E102" s="161">
        <v>239.36</v>
      </c>
      <c r="F102" s="158"/>
      <c r="G102" s="158"/>
      <c r="H102" s="148"/>
      <c r="I102" s="148"/>
      <c r="J102" s="148"/>
      <c r="K102" s="148"/>
      <c r="L102" s="148"/>
      <c r="M102" s="148"/>
      <c r="N102" s="148"/>
      <c r="O102" s="148" t="s">
        <v>112</v>
      </c>
      <c r="P102" s="148">
        <v>0</v>
      </c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</row>
    <row r="103" spans="1:42" outlineLevel="3" x14ac:dyDescent="0.25">
      <c r="A103" s="155"/>
      <c r="B103" s="156"/>
      <c r="C103" s="184" t="s">
        <v>211</v>
      </c>
      <c r="D103" s="160"/>
      <c r="E103" s="161">
        <v>-119.68</v>
      </c>
      <c r="F103" s="158"/>
      <c r="G103" s="158"/>
      <c r="H103" s="148"/>
      <c r="I103" s="148"/>
      <c r="J103" s="148"/>
      <c r="K103" s="148"/>
      <c r="L103" s="148"/>
      <c r="M103" s="148"/>
      <c r="N103" s="148"/>
      <c r="O103" s="148" t="s">
        <v>112</v>
      </c>
      <c r="P103" s="148">
        <v>0</v>
      </c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</row>
    <row r="104" spans="1:42" x14ac:dyDescent="0.25">
      <c r="A104" s="162" t="s">
        <v>105</v>
      </c>
      <c r="B104" s="163" t="s">
        <v>67</v>
      </c>
      <c r="C104" s="182" t="s">
        <v>68</v>
      </c>
      <c r="D104" s="164"/>
      <c r="E104" s="165"/>
      <c r="F104" s="166"/>
      <c r="G104" s="167">
        <f>SUMIF(O105:O105,"&lt;&gt;NOR",G105:G105)</f>
        <v>0</v>
      </c>
      <c r="O104" t="s">
        <v>106</v>
      </c>
    </row>
    <row r="105" spans="1:42" outlineLevel="1" x14ac:dyDescent="0.25">
      <c r="A105" s="175">
        <v>30</v>
      </c>
      <c r="B105" s="176" t="s">
        <v>212</v>
      </c>
      <c r="C105" s="185" t="s">
        <v>213</v>
      </c>
      <c r="D105" s="177" t="s">
        <v>214</v>
      </c>
      <c r="E105" s="178">
        <v>10.566079999999999</v>
      </c>
      <c r="F105" s="179"/>
      <c r="G105" s="180">
        <f>ROUND(E105*F105,2)</f>
        <v>0</v>
      </c>
      <c r="H105" s="148"/>
      <c r="I105" s="148"/>
      <c r="J105" s="148"/>
      <c r="K105" s="148"/>
      <c r="L105" s="148"/>
      <c r="M105" s="148"/>
      <c r="N105" s="148"/>
      <c r="O105" s="148" t="s">
        <v>215</v>
      </c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</row>
    <row r="106" spans="1:42" x14ac:dyDescent="0.25">
      <c r="A106" s="162" t="s">
        <v>105</v>
      </c>
      <c r="B106" s="163" t="s">
        <v>69</v>
      </c>
      <c r="C106" s="182" t="s">
        <v>70</v>
      </c>
      <c r="D106" s="164"/>
      <c r="E106" s="165"/>
      <c r="F106" s="166"/>
      <c r="G106" s="167">
        <f>SUMIF(O107:O109,"&lt;&gt;NOR",G107:G109)</f>
        <v>0</v>
      </c>
      <c r="O106" t="s">
        <v>106</v>
      </c>
    </row>
    <row r="107" spans="1:42" outlineLevel="1" x14ac:dyDescent="0.25">
      <c r="A107" s="169">
        <v>31</v>
      </c>
      <c r="B107" s="170" t="s">
        <v>216</v>
      </c>
      <c r="C107" s="183" t="s">
        <v>217</v>
      </c>
      <c r="D107" s="171" t="s">
        <v>218</v>
      </c>
      <c r="E107" s="172">
        <v>1</v>
      </c>
      <c r="F107" s="173"/>
      <c r="G107" s="174">
        <f>ROUND(E107*F107,2)</f>
        <v>0</v>
      </c>
      <c r="H107" s="148"/>
      <c r="I107" s="148"/>
      <c r="J107" s="148"/>
      <c r="K107" s="148"/>
      <c r="L107" s="148"/>
      <c r="M107" s="148"/>
      <c r="N107" s="148"/>
      <c r="O107" s="148" t="s">
        <v>110</v>
      </c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</row>
    <row r="108" spans="1:42" outlineLevel="2" x14ac:dyDescent="0.25">
      <c r="A108" s="155"/>
      <c r="B108" s="156"/>
      <c r="C108" s="184" t="s">
        <v>219</v>
      </c>
      <c r="D108" s="160"/>
      <c r="E108" s="161">
        <v>1</v>
      </c>
      <c r="F108" s="158"/>
      <c r="G108" s="158"/>
      <c r="H108" s="148"/>
      <c r="I108" s="148"/>
      <c r="J108" s="148"/>
      <c r="K108" s="148"/>
      <c r="L108" s="148"/>
      <c r="M108" s="148"/>
      <c r="N108" s="148"/>
      <c r="O108" s="148" t="s">
        <v>112</v>
      </c>
      <c r="P108" s="148">
        <v>0</v>
      </c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</row>
    <row r="109" spans="1:42" outlineLevel="1" x14ac:dyDescent="0.25">
      <c r="A109" s="155">
        <v>32</v>
      </c>
      <c r="B109" s="156" t="s">
        <v>220</v>
      </c>
      <c r="C109" s="186" t="s">
        <v>221</v>
      </c>
      <c r="D109" s="157" t="s">
        <v>0</v>
      </c>
      <c r="E109" s="181"/>
      <c r="F109" s="159"/>
      <c r="G109" s="158">
        <f>ROUND(E109*F109,2)</f>
        <v>0</v>
      </c>
      <c r="H109" s="148"/>
      <c r="I109" s="148"/>
      <c r="J109" s="148"/>
      <c r="K109" s="148"/>
      <c r="L109" s="148"/>
      <c r="M109" s="148"/>
      <c r="N109" s="148"/>
      <c r="O109" s="148" t="s">
        <v>215</v>
      </c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</row>
    <row r="110" spans="1:42" x14ac:dyDescent="0.25">
      <c r="A110" s="162" t="s">
        <v>105</v>
      </c>
      <c r="B110" s="163" t="s">
        <v>71</v>
      </c>
      <c r="C110" s="182" t="s">
        <v>72</v>
      </c>
      <c r="D110" s="164"/>
      <c r="E110" s="165"/>
      <c r="F110" s="166"/>
      <c r="G110" s="167">
        <f>SUMIF(O111:O117,"&lt;&gt;NOR",G111:G117)</f>
        <v>0</v>
      </c>
      <c r="O110" t="s">
        <v>106</v>
      </c>
    </row>
    <row r="111" spans="1:42" outlineLevel="1" x14ac:dyDescent="0.25">
      <c r="A111" s="169">
        <v>33</v>
      </c>
      <c r="B111" s="170" t="s">
        <v>222</v>
      </c>
      <c r="C111" s="183" t="s">
        <v>223</v>
      </c>
      <c r="D111" s="171" t="s">
        <v>116</v>
      </c>
      <c r="E111" s="172">
        <v>5.4</v>
      </c>
      <c r="F111" s="173"/>
      <c r="G111" s="174">
        <f>ROUND(E111*F111,2)</f>
        <v>0</v>
      </c>
      <c r="H111" s="148"/>
      <c r="I111" s="148"/>
      <c r="J111" s="148"/>
      <c r="K111" s="148"/>
      <c r="L111" s="148"/>
      <c r="M111" s="148"/>
      <c r="N111" s="148"/>
      <c r="O111" s="148" t="s">
        <v>110</v>
      </c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</row>
    <row r="112" spans="1:42" outlineLevel="2" x14ac:dyDescent="0.25">
      <c r="A112" s="155"/>
      <c r="B112" s="156"/>
      <c r="C112" s="184" t="s">
        <v>224</v>
      </c>
      <c r="D112" s="160"/>
      <c r="E112" s="161">
        <v>5.4</v>
      </c>
      <c r="F112" s="158"/>
      <c r="G112" s="158"/>
      <c r="H112" s="148"/>
      <c r="I112" s="148"/>
      <c r="J112" s="148"/>
      <c r="K112" s="148"/>
      <c r="L112" s="148"/>
      <c r="M112" s="148"/>
      <c r="N112" s="148"/>
      <c r="O112" s="148" t="s">
        <v>112</v>
      </c>
      <c r="P112" s="148">
        <v>0</v>
      </c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</row>
    <row r="113" spans="1:42" outlineLevel="1" x14ac:dyDescent="0.25">
      <c r="A113" s="169">
        <v>34</v>
      </c>
      <c r="B113" s="170" t="s">
        <v>225</v>
      </c>
      <c r="C113" s="183" t="s">
        <v>226</v>
      </c>
      <c r="D113" s="171" t="s">
        <v>116</v>
      </c>
      <c r="E113" s="172">
        <v>5.4</v>
      </c>
      <c r="F113" s="173"/>
      <c r="G113" s="174">
        <f>ROUND(E113*F113,2)</f>
        <v>0</v>
      </c>
      <c r="H113" s="148"/>
      <c r="I113" s="148"/>
      <c r="J113" s="148"/>
      <c r="K113" s="148"/>
      <c r="L113" s="148"/>
      <c r="M113" s="148"/>
      <c r="N113" s="148"/>
      <c r="O113" s="148" t="s">
        <v>110</v>
      </c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</row>
    <row r="114" spans="1:42" outlineLevel="2" x14ac:dyDescent="0.25">
      <c r="A114" s="155"/>
      <c r="B114" s="156"/>
      <c r="C114" s="184" t="s">
        <v>227</v>
      </c>
      <c r="D114" s="160"/>
      <c r="E114" s="161">
        <v>5.4</v>
      </c>
      <c r="F114" s="158"/>
      <c r="G114" s="158"/>
      <c r="H114" s="148"/>
      <c r="I114" s="148"/>
      <c r="J114" s="148"/>
      <c r="K114" s="148"/>
      <c r="L114" s="148"/>
      <c r="M114" s="148"/>
      <c r="N114" s="148"/>
      <c r="O114" s="148" t="s">
        <v>112</v>
      </c>
      <c r="P114" s="148">
        <v>5</v>
      </c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</row>
    <row r="115" spans="1:42" outlineLevel="1" x14ac:dyDescent="0.25">
      <c r="A115" s="169">
        <v>35</v>
      </c>
      <c r="B115" s="170" t="s">
        <v>228</v>
      </c>
      <c r="C115" s="183" t="s">
        <v>229</v>
      </c>
      <c r="D115" s="171" t="s">
        <v>116</v>
      </c>
      <c r="E115" s="172">
        <v>5.4</v>
      </c>
      <c r="F115" s="173"/>
      <c r="G115" s="174">
        <f>ROUND(E115*F115,2)</f>
        <v>0</v>
      </c>
      <c r="H115" s="148"/>
      <c r="I115" s="148"/>
      <c r="J115" s="148"/>
      <c r="K115" s="148"/>
      <c r="L115" s="148"/>
      <c r="M115" s="148"/>
      <c r="N115" s="148"/>
      <c r="O115" s="148" t="s">
        <v>110</v>
      </c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</row>
    <row r="116" spans="1:42" outlineLevel="2" x14ac:dyDescent="0.25">
      <c r="A116" s="155"/>
      <c r="B116" s="156"/>
      <c r="C116" s="184" t="s">
        <v>227</v>
      </c>
      <c r="D116" s="160"/>
      <c r="E116" s="161">
        <v>5.4</v>
      </c>
      <c r="F116" s="158"/>
      <c r="G116" s="158"/>
      <c r="H116" s="148"/>
      <c r="I116" s="148"/>
      <c r="J116" s="148"/>
      <c r="K116" s="148"/>
      <c r="L116" s="148"/>
      <c r="M116" s="148"/>
      <c r="N116" s="148"/>
      <c r="O116" s="148" t="s">
        <v>112</v>
      </c>
      <c r="P116" s="148">
        <v>5</v>
      </c>
      <c r="Q116" s="148"/>
      <c r="R116" s="148"/>
      <c r="S116" s="148"/>
      <c r="T116" s="148"/>
      <c r="U116" s="148"/>
      <c r="V116" s="148"/>
      <c r="W116" s="148"/>
      <c r="X116" s="148"/>
      <c r="Y116" s="148"/>
      <c r="Z116" s="148"/>
      <c r="AA116" s="148"/>
      <c r="AB116" s="148"/>
      <c r="AC116" s="148"/>
      <c r="AD116" s="148"/>
      <c r="AE116" s="148"/>
      <c r="AF116" s="148"/>
      <c r="AG116" s="148"/>
      <c r="AH116" s="148"/>
      <c r="AI116" s="148"/>
      <c r="AJ116" s="148"/>
      <c r="AK116" s="148"/>
      <c r="AL116" s="148"/>
      <c r="AM116" s="148"/>
      <c r="AN116" s="148"/>
      <c r="AO116" s="148"/>
      <c r="AP116" s="148"/>
    </row>
    <row r="117" spans="1:42" outlineLevel="1" x14ac:dyDescent="0.25">
      <c r="A117" s="155">
        <v>36</v>
      </c>
      <c r="B117" s="156" t="s">
        <v>230</v>
      </c>
      <c r="C117" s="186" t="s">
        <v>231</v>
      </c>
      <c r="D117" s="157" t="s">
        <v>0</v>
      </c>
      <c r="E117" s="181"/>
      <c r="F117" s="159"/>
      <c r="G117" s="158">
        <f>ROUND(E117*F117,2)</f>
        <v>0</v>
      </c>
      <c r="H117" s="148"/>
      <c r="I117" s="148"/>
      <c r="J117" s="148"/>
      <c r="K117" s="148"/>
      <c r="L117" s="148"/>
      <c r="M117" s="148"/>
      <c r="N117" s="148"/>
      <c r="O117" s="148" t="s">
        <v>215</v>
      </c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8"/>
      <c r="AK117" s="148"/>
      <c r="AL117" s="148"/>
      <c r="AM117" s="148"/>
      <c r="AN117" s="148"/>
      <c r="AO117" s="148"/>
      <c r="AP117" s="148"/>
    </row>
    <row r="118" spans="1:42" x14ac:dyDescent="0.25">
      <c r="A118" s="162" t="s">
        <v>105</v>
      </c>
      <c r="B118" s="163" t="s">
        <v>73</v>
      </c>
      <c r="C118" s="182" t="s">
        <v>74</v>
      </c>
      <c r="D118" s="164"/>
      <c r="E118" s="165"/>
      <c r="F118" s="166"/>
      <c r="G118" s="167">
        <f>SUMIF(O119:O169,"&lt;&gt;NOR",G119:G169)</f>
        <v>0</v>
      </c>
      <c r="O118" t="s">
        <v>106</v>
      </c>
    </row>
    <row r="119" spans="1:42" outlineLevel="1" x14ac:dyDescent="0.25">
      <c r="A119" s="169">
        <v>37</v>
      </c>
      <c r="B119" s="170" t="s">
        <v>232</v>
      </c>
      <c r="C119" s="183" t="s">
        <v>233</v>
      </c>
      <c r="D119" s="171" t="s">
        <v>130</v>
      </c>
      <c r="E119" s="172">
        <v>10.199999999999999</v>
      </c>
      <c r="F119" s="173"/>
      <c r="G119" s="174">
        <f>ROUND(E119*F119,2)</f>
        <v>0</v>
      </c>
      <c r="H119" s="148"/>
      <c r="I119" s="148"/>
      <c r="J119" s="148"/>
      <c r="K119" s="148"/>
      <c r="L119" s="148"/>
      <c r="M119" s="148"/>
      <c r="N119" s="148"/>
      <c r="O119" s="148" t="s">
        <v>110</v>
      </c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</row>
    <row r="120" spans="1:42" outlineLevel="2" x14ac:dyDescent="0.25">
      <c r="A120" s="155"/>
      <c r="B120" s="156"/>
      <c r="C120" s="184" t="s">
        <v>234</v>
      </c>
      <c r="D120" s="160"/>
      <c r="E120" s="161">
        <v>10.199999999999999</v>
      </c>
      <c r="F120" s="158"/>
      <c r="G120" s="158"/>
      <c r="H120" s="148"/>
      <c r="I120" s="148"/>
      <c r="J120" s="148"/>
      <c r="K120" s="148"/>
      <c r="L120" s="148"/>
      <c r="M120" s="148"/>
      <c r="N120" s="148"/>
      <c r="O120" s="148" t="s">
        <v>112</v>
      </c>
      <c r="P120" s="148">
        <v>0</v>
      </c>
      <c r="Q120" s="148"/>
      <c r="R120" s="148"/>
      <c r="S120" s="148"/>
      <c r="T120" s="148"/>
      <c r="U120" s="148"/>
      <c r="V120" s="148"/>
      <c r="W120" s="148"/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148"/>
      <c r="AO120" s="148"/>
      <c r="AP120" s="148"/>
    </row>
    <row r="121" spans="1:42" outlineLevel="1" x14ac:dyDescent="0.25">
      <c r="A121" s="169">
        <v>38</v>
      </c>
      <c r="B121" s="170" t="s">
        <v>235</v>
      </c>
      <c r="C121" s="183" t="s">
        <v>236</v>
      </c>
      <c r="D121" s="171" t="s">
        <v>116</v>
      </c>
      <c r="E121" s="172">
        <v>102.6576</v>
      </c>
      <c r="F121" s="173"/>
      <c r="G121" s="174">
        <f>ROUND(E121*F121,2)</f>
        <v>0</v>
      </c>
      <c r="H121" s="148"/>
      <c r="I121" s="148"/>
      <c r="J121" s="148"/>
      <c r="K121" s="148"/>
      <c r="L121" s="148"/>
      <c r="M121" s="148"/>
      <c r="N121" s="148"/>
      <c r="O121" s="148" t="s">
        <v>110</v>
      </c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  <c r="Z121" s="148"/>
      <c r="AA121" s="148"/>
      <c r="AB121" s="148"/>
      <c r="AC121" s="148"/>
      <c r="AD121" s="148"/>
      <c r="AE121" s="148"/>
      <c r="AF121" s="148"/>
      <c r="AG121" s="148"/>
      <c r="AH121" s="148"/>
      <c r="AI121" s="148"/>
      <c r="AJ121" s="148"/>
      <c r="AK121" s="148"/>
      <c r="AL121" s="148"/>
      <c r="AM121" s="148"/>
      <c r="AN121" s="148"/>
      <c r="AO121" s="148"/>
      <c r="AP121" s="148"/>
    </row>
    <row r="122" spans="1:42" ht="30.6" outlineLevel="2" x14ac:dyDescent="0.25">
      <c r="A122" s="155"/>
      <c r="B122" s="156"/>
      <c r="C122" s="184" t="s">
        <v>237</v>
      </c>
      <c r="D122" s="160"/>
      <c r="E122" s="161">
        <v>27.864000000000001</v>
      </c>
      <c r="F122" s="158"/>
      <c r="G122" s="158"/>
      <c r="H122" s="148"/>
      <c r="I122" s="148"/>
      <c r="J122" s="148"/>
      <c r="K122" s="148"/>
      <c r="L122" s="148"/>
      <c r="M122" s="148"/>
      <c r="N122" s="148"/>
      <c r="O122" s="148" t="s">
        <v>112</v>
      </c>
      <c r="P122" s="148">
        <v>0</v>
      </c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8"/>
      <c r="AK122" s="148"/>
      <c r="AL122" s="148"/>
      <c r="AM122" s="148"/>
      <c r="AN122" s="148"/>
      <c r="AO122" s="148"/>
      <c r="AP122" s="148"/>
    </row>
    <row r="123" spans="1:42" outlineLevel="3" x14ac:dyDescent="0.25">
      <c r="A123" s="155"/>
      <c r="B123" s="156"/>
      <c r="C123" s="184" t="s">
        <v>238</v>
      </c>
      <c r="D123" s="160"/>
      <c r="E123" s="161">
        <v>14.28</v>
      </c>
      <c r="F123" s="158"/>
      <c r="G123" s="158"/>
      <c r="H123" s="148"/>
      <c r="I123" s="148"/>
      <c r="J123" s="148"/>
      <c r="K123" s="148"/>
      <c r="L123" s="148"/>
      <c r="M123" s="148"/>
      <c r="N123" s="148"/>
      <c r="O123" s="148" t="s">
        <v>112</v>
      </c>
      <c r="P123" s="148">
        <v>0</v>
      </c>
      <c r="Q123" s="148"/>
      <c r="R123" s="148"/>
      <c r="S123" s="148"/>
      <c r="T123" s="148"/>
      <c r="U123" s="148"/>
      <c r="V123" s="148"/>
      <c r="W123" s="148"/>
      <c r="X123" s="148"/>
      <c r="Y123" s="148"/>
      <c r="Z123" s="148"/>
      <c r="AA123" s="148"/>
      <c r="AB123" s="148"/>
      <c r="AC123" s="148"/>
      <c r="AD123" s="148"/>
      <c r="AE123" s="148"/>
      <c r="AF123" s="148"/>
      <c r="AG123" s="148"/>
      <c r="AH123" s="148"/>
      <c r="AI123" s="148"/>
      <c r="AJ123" s="148"/>
      <c r="AK123" s="148"/>
      <c r="AL123" s="148"/>
      <c r="AM123" s="148"/>
      <c r="AN123" s="148"/>
      <c r="AO123" s="148"/>
      <c r="AP123" s="148"/>
    </row>
    <row r="124" spans="1:42" outlineLevel="3" x14ac:dyDescent="0.25">
      <c r="A124" s="155"/>
      <c r="B124" s="156"/>
      <c r="C124" s="184" t="s">
        <v>239</v>
      </c>
      <c r="D124" s="160"/>
      <c r="E124" s="161">
        <v>17.088000000000001</v>
      </c>
      <c r="F124" s="158"/>
      <c r="G124" s="158"/>
      <c r="H124" s="148"/>
      <c r="I124" s="148"/>
      <c r="J124" s="148"/>
      <c r="K124" s="148"/>
      <c r="L124" s="148"/>
      <c r="M124" s="148"/>
      <c r="N124" s="148"/>
      <c r="O124" s="148" t="s">
        <v>112</v>
      </c>
      <c r="P124" s="148">
        <v>0</v>
      </c>
      <c r="Q124" s="148"/>
      <c r="R124" s="148"/>
      <c r="S124" s="148"/>
      <c r="T124" s="148"/>
      <c r="U124" s="148"/>
      <c r="V124" s="148"/>
      <c r="W124" s="148"/>
      <c r="X124" s="148"/>
      <c r="Y124" s="148"/>
      <c r="Z124" s="148"/>
      <c r="AA124" s="148"/>
      <c r="AB124" s="148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</row>
    <row r="125" spans="1:42" ht="20.399999999999999" outlineLevel="3" x14ac:dyDescent="0.25">
      <c r="A125" s="155"/>
      <c r="B125" s="156"/>
      <c r="C125" s="184" t="s">
        <v>240</v>
      </c>
      <c r="D125" s="160"/>
      <c r="E125" s="161">
        <v>19.584</v>
      </c>
      <c r="F125" s="158"/>
      <c r="G125" s="158"/>
      <c r="H125" s="148"/>
      <c r="I125" s="148"/>
      <c r="J125" s="148"/>
      <c r="K125" s="148"/>
      <c r="L125" s="148"/>
      <c r="M125" s="148"/>
      <c r="N125" s="148"/>
      <c r="O125" s="148" t="s">
        <v>112</v>
      </c>
      <c r="P125" s="148">
        <v>0</v>
      </c>
      <c r="Q125" s="148"/>
      <c r="R125" s="148"/>
      <c r="S125" s="148"/>
      <c r="T125" s="148"/>
      <c r="U125" s="148"/>
      <c r="V125" s="148"/>
      <c r="W125" s="148"/>
      <c r="X125" s="148"/>
      <c r="Y125" s="148"/>
      <c r="Z125" s="148"/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148"/>
      <c r="AK125" s="148"/>
      <c r="AL125" s="148"/>
      <c r="AM125" s="148"/>
      <c r="AN125" s="148"/>
      <c r="AO125" s="148"/>
      <c r="AP125" s="148"/>
    </row>
    <row r="126" spans="1:42" outlineLevel="3" x14ac:dyDescent="0.25">
      <c r="A126" s="155"/>
      <c r="B126" s="156"/>
      <c r="C126" s="184" t="s">
        <v>241</v>
      </c>
      <c r="D126" s="160"/>
      <c r="E126" s="161">
        <v>3.0720000000000001</v>
      </c>
      <c r="F126" s="158"/>
      <c r="G126" s="158"/>
      <c r="H126" s="148"/>
      <c r="I126" s="148"/>
      <c r="J126" s="148"/>
      <c r="K126" s="148"/>
      <c r="L126" s="148"/>
      <c r="M126" s="148"/>
      <c r="N126" s="148"/>
      <c r="O126" s="148" t="s">
        <v>112</v>
      </c>
      <c r="P126" s="148">
        <v>0</v>
      </c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8"/>
      <c r="AK126" s="148"/>
      <c r="AL126" s="148"/>
      <c r="AM126" s="148"/>
      <c r="AN126" s="148"/>
      <c r="AO126" s="148"/>
      <c r="AP126" s="148"/>
    </row>
    <row r="127" spans="1:42" outlineLevel="3" x14ac:dyDescent="0.25">
      <c r="A127" s="155"/>
      <c r="B127" s="156"/>
      <c r="C127" s="184" t="s">
        <v>242</v>
      </c>
      <c r="D127" s="160"/>
      <c r="E127" s="161">
        <v>11.304</v>
      </c>
      <c r="F127" s="158"/>
      <c r="G127" s="158"/>
      <c r="H127" s="148"/>
      <c r="I127" s="148"/>
      <c r="J127" s="148"/>
      <c r="K127" s="148"/>
      <c r="L127" s="148"/>
      <c r="M127" s="148"/>
      <c r="N127" s="148"/>
      <c r="O127" s="148" t="s">
        <v>112</v>
      </c>
      <c r="P127" s="148">
        <v>0</v>
      </c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148"/>
      <c r="AK127" s="148"/>
      <c r="AL127" s="148"/>
      <c r="AM127" s="148"/>
      <c r="AN127" s="148"/>
      <c r="AO127" s="148"/>
      <c r="AP127" s="148"/>
    </row>
    <row r="128" spans="1:42" outlineLevel="3" x14ac:dyDescent="0.25">
      <c r="A128" s="155"/>
      <c r="B128" s="156"/>
      <c r="C128" s="184" t="s">
        <v>243</v>
      </c>
      <c r="D128" s="160"/>
      <c r="E128" s="161">
        <v>3.2639999999999998</v>
      </c>
      <c r="F128" s="158"/>
      <c r="G128" s="158"/>
      <c r="H128" s="148"/>
      <c r="I128" s="148"/>
      <c r="J128" s="148"/>
      <c r="K128" s="148"/>
      <c r="L128" s="148"/>
      <c r="M128" s="148"/>
      <c r="N128" s="148"/>
      <c r="O128" s="148" t="s">
        <v>112</v>
      </c>
      <c r="P128" s="148">
        <v>0</v>
      </c>
      <c r="Q128" s="148"/>
      <c r="R128" s="148"/>
      <c r="S128" s="148"/>
      <c r="T128" s="148"/>
      <c r="U128" s="148"/>
      <c r="V128" s="148"/>
      <c r="W128" s="148"/>
      <c r="X128" s="148"/>
      <c r="Y128" s="148"/>
      <c r="Z128" s="148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148"/>
      <c r="AK128" s="148"/>
      <c r="AL128" s="148"/>
      <c r="AM128" s="148"/>
      <c r="AN128" s="148"/>
      <c r="AO128" s="148"/>
      <c r="AP128" s="148"/>
    </row>
    <row r="129" spans="1:42" outlineLevel="3" x14ac:dyDescent="0.25">
      <c r="A129" s="155"/>
      <c r="B129" s="156"/>
      <c r="C129" s="184" t="s">
        <v>244</v>
      </c>
      <c r="D129" s="160"/>
      <c r="E129" s="161">
        <v>4.9344000000000001</v>
      </c>
      <c r="F129" s="158"/>
      <c r="G129" s="158"/>
      <c r="H129" s="148"/>
      <c r="I129" s="148"/>
      <c r="J129" s="148"/>
      <c r="K129" s="148"/>
      <c r="L129" s="148"/>
      <c r="M129" s="148"/>
      <c r="N129" s="148"/>
      <c r="O129" s="148" t="s">
        <v>112</v>
      </c>
      <c r="P129" s="148">
        <v>0</v>
      </c>
      <c r="Q129" s="148"/>
      <c r="R129" s="148"/>
      <c r="S129" s="148"/>
      <c r="T129" s="148"/>
      <c r="U129" s="148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8"/>
      <c r="AK129" s="148"/>
      <c r="AL129" s="148"/>
      <c r="AM129" s="148"/>
      <c r="AN129" s="148"/>
      <c r="AO129" s="148"/>
      <c r="AP129" s="148"/>
    </row>
    <row r="130" spans="1:42" outlineLevel="3" x14ac:dyDescent="0.25">
      <c r="A130" s="155"/>
      <c r="B130" s="156"/>
      <c r="C130" s="184" t="s">
        <v>245</v>
      </c>
      <c r="D130" s="160"/>
      <c r="E130" s="161">
        <v>1.2672000000000001</v>
      </c>
      <c r="F130" s="158"/>
      <c r="G130" s="158"/>
      <c r="H130" s="148"/>
      <c r="I130" s="148"/>
      <c r="J130" s="148"/>
      <c r="K130" s="148"/>
      <c r="L130" s="148"/>
      <c r="M130" s="148"/>
      <c r="N130" s="148"/>
      <c r="O130" s="148" t="s">
        <v>112</v>
      </c>
      <c r="P130" s="148">
        <v>0</v>
      </c>
      <c r="Q130" s="148"/>
      <c r="R130" s="148"/>
      <c r="S130" s="148"/>
      <c r="T130" s="148"/>
      <c r="U130" s="148"/>
      <c r="V130" s="148"/>
      <c r="W130" s="148"/>
      <c r="X130" s="148"/>
      <c r="Y130" s="148"/>
      <c r="Z130" s="148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148"/>
      <c r="AK130" s="148"/>
      <c r="AL130" s="148"/>
      <c r="AM130" s="148"/>
      <c r="AN130" s="148"/>
      <c r="AO130" s="148"/>
      <c r="AP130" s="148"/>
    </row>
    <row r="131" spans="1:42" outlineLevel="1" x14ac:dyDescent="0.25">
      <c r="A131" s="169">
        <v>39</v>
      </c>
      <c r="B131" s="170" t="s">
        <v>246</v>
      </c>
      <c r="C131" s="183" t="s">
        <v>247</v>
      </c>
      <c r="D131" s="171" t="s">
        <v>130</v>
      </c>
      <c r="E131" s="172">
        <v>281.35063000000002</v>
      </c>
      <c r="F131" s="173"/>
      <c r="G131" s="174">
        <f>ROUND(E131*F131,2)</f>
        <v>0</v>
      </c>
      <c r="H131" s="148"/>
      <c r="I131" s="148"/>
      <c r="J131" s="148"/>
      <c r="K131" s="148"/>
      <c r="L131" s="148"/>
      <c r="M131" s="148"/>
      <c r="N131" s="148"/>
      <c r="O131" s="148" t="s">
        <v>110</v>
      </c>
      <c r="P131" s="148"/>
      <c r="Q131" s="148"/>
      <c r="R131" s="148"/>
      <c r="S131" s="148"/>
      <c r="T131" s="148"/>
      <c r="U131" s="148"/>
      <c r="V131" s="148"/>
      <c r="W131" s="148"/>
      <c r="X131" s="148"/>
      <c r="Y131" s="148"/>
      <c r="Z131" s="148"/>
      <c r="AA131" s="148"/>
      <c r="AB131" s="148"/>
      <c r="AC131" s="148"/>
      <c r="AD131" s="148"/>
      <c r="AE131" s="148"/>
      <c r="AF131" s="148"/>
      <c r="AG131" s="148"/>
      <c r="AH131" s="148"/>
      <c r="AI131" s="148"/>
      <c r="AJ131" s="148"/>
      <c r="AK131" s="148"/>
      <c r="AL131" s="148"/>
      <c r="AM131" s="148"/>
      <c r="AN131" s="148"/>
      <c r="AO131" s="148"/>
      <c r="AP131" s="148"/>
    </row>
    <row r="132" spans="1:42" outlineLevel="2" x14ac:dyDescent="0.25">
      <c r="A132" s="155"/>
      <c r="B132" s="156"/>
      <c r="C132" s="184" t="s">
        <v>248</v>
      </c>
      <c r="D132" s="160"/>
      <c r="E132" s="161">
        <v>160.39062999999999</v>
      </c>
      <c r="F132" s="158"/>
      <c r="G132" s="158"/>
      <c r="H132" s="148"/>
      <c r="I132" s="148"/>
      <c r="J132" s="148"/>
      <c r="K132" s="148"/>
      <c r="L132" s="148"/>
      <c r="M132" s="148"/>
      <c r="N132" s="148"/>
      <c r="O132" s="148" t="s">
        <v>112</v>
      </c>
      <c r="P132" s="148">
        <v>0</v>
      </c>
      <c r="Q132" s="148"/>
      <c r="R132" s="148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  <c r="AL132" s="148"/>
      <c r="AM132" s="148"/>
      <c r="AN132" s="148"/>
      <c r="AO132" s="148"/>
      <c r="AP132" s="148"/>
    </row>
    <row r="133" spans="1:42" outlineLevel="3" x14ac:dyDescent="0.25">
      <c r="A133" s="155"/>
      <c r="B133" s="156"/>
      <c r="C133" s="184" t="s">
        <v>249</v>
      </c>
      <c r="D133" s="160"/>
      <c r="E133" s="161">
        <v>120.96</v>
      </c>
      <c r="F133" s="158"/>
      <c r="G133" s="158"/>
      <c r="H133" s="148"/>
      <c r="I133" s="148"/>
      <c r="J133" s="148"/>
      <c r="K133" s="148"/>
      <c r="L133" s="148"/>
      <c r="M133" s="148"/>
      <c r="N133" s="148"/>
      <c r="O133" s="148" t="s">
        <v>112</v>
      </c>
      <c r="P133" s="148">
        <v>0</v>
      </c>
      <c r="Q133" s="148"/>
      <c r="R133" s="148"/>
      <c r="S133" s="148"/>
      <c r="T133" s="148"/>
      <c r="U133" s="148"/>
      <c r="V133" s="148"/>
      <c r="W133" s="148"/>
      <c r="X133" s="148"/>
      <c r="Y133" s="148"/>
      <c r="Z133" s="148"/>
      <c r="AA133" s="148"/>
      <c r="AB133" s="148"/>
      <c r="AC133" s="148"/>
      <c r="AD133" s="148"/>
      <c r="AE133" s="148"/>
      <c r="AF133" s="148"/>
      <c r="AG133" s="148"/>
      <c r="AH133" s="148"/>
      <c r="AI133" s="148"/>
      <c r="AJ133" s="148"/>
      <c r="AK133" s="148"/>
      <c r="AL133" s="148"/>
      <c r="AM133" s="148"/>
      <c r="AN133" s="148"/>
      <c r="AO133" s="148"/>
      <c r="AP133" s="148"/>
    </row>
    <row r="134" spans="1:42" outlineLevel="1" x14ac:dyDescent="0.25">
      <c r="A134" s="169">
        <v>40</v>
      </c>
      <c r="B134" s="170" t="s">
        <v>250</v>
      </c>
      <c r="C134" s="183" t="s">
        <v>251</v>
      </c>
      <c r="D134" s="171" t="s">
        <v>116</v>
      </c>
      <c r="E134" s="172">
        <v>52.89</v>
      </c>
      <c r="F134" s="173"/>
      <c r="G134" s="174">
        <f>ROUND(E134*F134,2)</f>
        <v>0</v>
      </c>
      <c r="H134" s="148"/>
      <c r="I134" s="148"/>
      <c r="J134" s="148"/>
      <c r="K134" s="148"/>
      <c r="L134" s="148"/>
      <c r="M134" s="148"/>
      <c r="N134" s="148"/>
      <c r="O134" s="148" t="s">
        <v>110</v>
      </c>
      <c r="P134" s="148"/>
      <c r="Q134" s="148"/>
      <c r="R134" s="148"/>
      <c r="S134" s="148"/>
      <c r="T134" s="148"/>
      <c r="U134" s="148"/>
      <c r="V134" s="148"/>
      <c r="W134" s="148"/>
      <c r="X134" s="148"/>
      <c r="Y134" s="148"/>
      <c r="Z134" s="148"/>
      <c r="AA134" s="148"/>
      <c r="AB134" s="148"/>
      <c r="AC134" s="148"/>
      <c r="AD134" s="148"/>
      <c r="AE134" s="148"/>
      <c r="AF134" s="148"/>
      <c r="AG134" s="148"/>
      <c r="AH134" s="148"/>
      <c r="AI134" s="148"/>
      <c r="AJ134" s="148"/>
      <c r="AK134" s="148"/>
      <c r="AL134" s="148"/>
      <c r="AM134" s="148"/>
      <c r="AN134" s="148"/>
      <c r="AO134" s="148"/>
      <c r="AP134" s="148"/>
    </row>
    <row r="135" spans="1:42" ht="20.399999999999999" outlineLevel="2" x14ac:dyDescent="0.25">
      <c r="A135" s="155"/>
      <c r="B135" s="156"/>
      <c r="C135" s="184" t="s">
        <v>252</v>
      </c>
      <c r="D135" s="160"/>
      <c r="E135" s="161">
        <v>35.090000000000003</v>
      </c>
      <c r="F135" s="158"/>
      <c r="G135" s="158"/>
      <c r="H135" s="148"/>
      <c r="I135" s="148"/>
      <c r="J135" s="148"/>
      <c r="K135" s="148"/>
      <c r="L135" s="148"/>
      <c r="M135" s="148"/>
      <c r="N135" s="148"/>
      <c r="O135" s="148" t="s">
        <v>112</v>
      </c>
      <c r="P135" s="148">
        <v>0</v>
      </c>
      <c r="Q135" s="148"/>
      <c r="R135" s="148"/>
      <c r="S135" s="148"/>
      <c r="T135" s="148"/>
      <c r="U135" s="148"/>
      <c r="V135" s="148"/>
      <c r="W135" s="148"/>
      <c r="X135" s="148"/>
      <c r="Y135" s="148"/>
      <c r="Z135" s="148"/>
      <c r="AA135" s="148"/>
      <c r="AB135" s="148"/>
      <c r="AC135" s="148"/>
      <c r="AD135" s="148"/>
      <c r="AE135" s="148"/>
      <c r="AF135" s="148"/>
      <c r="AG135" s="148"/>
      <c r="AH135" s="148"/>
      <c r="AI135" s="148"/>
      <c r="AJ135" s="148"/>
      <c r="AK135" s="148"/>
      <c r="AL135" s="148"/>
      <c r="AM135" s="148"/>
      <c r="AN135" s="148"/>
      <c r="AO135" s="148"/>
      <c r="AP135" s="148"/>
    </row>
    <row r="136" spans="1:42" outlineLevel="3" x14ac:dyDescent="0.25">
      <c r="A136" s="155"/>
      <c r="B136" s="156"/>
      <c r="C136" s="184" t="s">
        <v>253</v>
      </c>
      <c r="D136" s="160"/>
      <c r="E136" s="161">
        <v>17.8</v>
      </c>
      <c r="F136" s="158"/>
      <c r="G136" s="158"/>
      <c r="H136" s="148"/>
      <c r="I136" s="148"/>
      <c r="J136" s="148"/>
      <c r="K136" s="148"/>
      <c r="L136" s="148"/>
      <c r="M136" s="148"/>
      <c r="N136" s="148"/>
      <c r="O136" s="148" t="s">
        <v>112</v>
      </c>
      <c r="P136" s="148">
        <v>0</v>
      </c>
      <c r="Q136" s="148"/>
      <c r="R136" s="148"/>
      <c r="S136" s="148"/>
      <c r="T136" s="148"/>
      <c r="U136" s="148"/>
      <c r="V136" s="148"/>
      <c r="W136" s="148"/>
      <c r="X136" s="148"/>
      <c r="Y136" s="148"/>
      <c r="Z136" s="148"/>
      <c r="AA136" s="148"/>
      <c r="AB136" s="148"/>
      <c r="AC136" s="148"/>
      <c r="AD136" s="148"/>
      <c r="AE136" s="148"/>
      <c r="AF136" s="148"/>
      <c r="AG136" s="148"/>
      <c r="AH136" s="148"/>
      <c r="AI136" s="148"/>
      <c r="AJ136" s="148"/>
      <c r="AK136" s="148"/>
      <c r="AL136" s="148"/>
      <c r="AM136" s="148"/>
      <c r="AN136" s="148"/>
      <c r="AO136" s="148"/>
      <c r="AP136" s="148"/>
    </row>
    <row r="137" spans="1:42" outlineLevel="1" x14ac:dyDescent="0.25">
      <c r="A137" s="169">
        <v>41</v>
      </c>
      <c r="B137" s="170" t="s">
        <v>254</v>
      </c>
      <c r="C137" s="183" t="s">
        <v>255</v>
      </c>
      <c r="D137" s="171" t="s">
        <v>116</v>
      </c>
      <c r="E137" s="172">
        <v>52.89</v>
      </c>
      <c r="F137" s="173"/>
      <c r="G137" s="174">
        <f>ROUND(E137*F137,2)</f>
        <v>0</v>
      </c>
      <c r="H137" s="148"/>
      <c r="I137" s="148"/>
      <c r="J137" s="148"/>
      <c r="K137" s="148"/>
      <c r="L137" s="148"/>
      <c r="M137" s="148"/>
      <c r="N137" s="148"/>
      <c r="O137" s="148" t="s">
        <v>110</v>
      </c>
      <c r="P137" s="148"/>
      <c r="Q137" s="148"/>
      <c r="R137" s="148"/>
      <c r="S137" s="148"/>
      <c r="T137" s="148"/>
      <c r="U137" s="148"/>
      <c r="V137" s="148"/>
      <c r="W137" s="148"/>
      <c r="X137" s="148"/>
      <c r="Y137" s="148"/>
      <c r="Z137" s="148"/>
      <c r="AA137" s="148"/>
      <c r="AB137" s="148"/>
      <c r="AC137" s="148"/>
      <c r="AD137" s="148"/>
      <c r="AE137" s="148"/>
      <c r="AF137" s="148"/>
      <c r="AG137" s="148"/>
      <c r="AH137" s="148"/>
      <c r="AI137" s="148"/>
      <c r="AJ137" s="148"/>
      <c r="AK137" s="148"/>
      <c r="AL137" s="148"/>
      <c r="AM137" s="148"/>
      <c r="AN137" s="148"/>
      <c r="AO137" s="148"/>
      <c r="AP137" s="148"/>
    </row>
    <row r="138" spans="1:42" outlineLevel="2" x14ac:dyDescent="0.25">
      <c r="A138" s="155"/>
      <c r="B138" s="156"/>
      <c r="C138" s="184" t="s">
        <v>256</v>
      </c>
      <c r="D138" s="160"/>
      <c r="E138" s="161">
        <v>52.89</v>
      </c>
      <c r="F138" s="158"/>
      <c r="G138" s="158"/>
      <c r="H138" s="148"/>
      <c r="I138" s="148"/>
      <c r="J138" s="148"/>
      <c r="K138" s="148"/>
      <c r="L138" s="148"/>
      <c r="M138" s="148"/>
      <c r="N138" s="148"/>
      <c r="O138" s="148" t="s">
        <v>112</v>
      </c>
      <c r="P138" s="148">
        <v>5</v>
      </c>
      <c r="Q138" s="148"/>
      <c r="R138" s="148"/>
      <c r="S138" s="148"/>
      <c r="T138" s="148"/>
      <c r="U138" s="148"/>
      <c r="V138" s="148"/>
      <c r="W138" s="148"/>
      <c r="X138" s="148"/>
      <c r="Y138" s="148"/>
      <c r="Z138" s="148"/>
      <c r="AA138" s="148"/>
      <c r="AB138" s="148"/>
      <c r="AC138" s="148"/>
      <c r="AD138" s="148"/>
      <c r="AE138" s="148"/>
      <c r="AF138" s="148"/>
      <c r="AG138" s="148"/>
      <c r="AH138" s="148"/>
      <c r="AI138" s="148"/>
      <c r="AJ138" s="148"/>
      <c r="AK138" s="148"/>
      <c r="AL138" s="148"/>
      <c r="AM138" s="148"/>
      <c r="AN138" s="148"/>
      <c r="AO138" s="148"/>
      <c r="AP138" s="148"/>
    </row>
    <row r="139" spans="1:42" outlineLevel="1" x14ac:dyDescent="0.25">
      <c r="A139" s="169">
        <v>42</v>
      </c>
      <c r="B139" s="170" t="s">
        <v>257</v>
      </c>
      <c r="C139" s="183" t="s">
        <v>258</v>
      </c>
      <c r="D139" s="171" t="s">
        <v>160</v>
      </c>
      <c r="E139" s="172">
        <v>9</v>
      </c>
      <c r="F139" s="173"/>
      <c r="G139" s="174">
        <f>ROUND(E139*F139,2)</f>
        <v>0</v>
      </c>
      <c r="H139" s="148"/>
      <c r="I139" s="148"/>
      <c r="J139" s="148"/>
      <c r="K139" s="148"/>
      <c r="L139" s="148"/>
      <c r="M139" s="148"/>
      <c r="N139" s="148"/>
      <c r="O139" s="148" t="s">
        <v>110</v>
      </c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  <c r="Z139" s="148"/>
      <c r="AA139" s="148"/>
      <c r="AB139" s="148"/>
      <c r="AC139" s="148"/>
      <c r="AD139" s="148"/>
      <c r="AE139" s="148"/>
      <c r="AF139" s="148"/>
      <c r="AG139" s="148"/>
      <c r="AH139" s="148"/>
      <c r="AI139" s="148"/>
      <c r="AJ139" s="148"/>
      <c r="AK139" s="148"/>
      <c r="AL139" s="148"/>
      <c r="AM139" s="148"/>
      <c r="AN139" s="148"/>
      <c r="AO139" s="148"/>
      <c r="AP139" s="148"/>
    </row>
    <row r="140" spans="1:42" outlineLevel="2" x14ac:dyDescent="0.25">
      <c r="A140" s="155"/>
      <c r="B140" s="156"/>
      <c r="C140" s="184" t="s">
        <v>259</v>
      </c>
      <c r="D140" s="160"/>
      <c r="E140" s="161">
        <v>9</v>
      </c>
      <c r="F140" s="158"/>
      <c r="G140" s="158"/>
      <c r="H140" s="148"/>
      <c r="I140" s="148"/>
      <c r="J140" s="148"/>
      <c r="K140" s="148"/>
      <c r="L140" s="148"/>
      <c r="M140" s="148"/>
      <c r="N140" s="148"/>
      <c r="O140" s="148" t="s">
        <v>112</v>
      </c>
      <c r="P140" s="148">
        <v>0</v>
      </c>
      <c r="Q140" s="148"/>
      <c r="R140" s="148"/>
      <c r="S140" s="148"/>
      <c r="T140" s="148"/>
      <c r="U140" s="148"/>
      <c r="V140" s="148"/>
      <c r="W140" s="148"/>
      <c r="X140" s="148"/>
      <c r="Y140" s="148"/>
      <c r="Z140" s="148"/>
      <c r="AA140" s="148"/>
      <c r="AB140" s="148"/>
      <c r="AC140" s="148"/>
      <c r="AD140" s="148"/>
      <c r="AE140" s="148"/>
      <c r="AF140" s="148"/>
      <c r="AG140" s="148"/>
      <c r="AH140" s="148"/>
      <c r="AI140" s="148"/>
      <c r="AJ140" s="148"/>
      <c r="AK140" s="148"/>
      <c r="AL140" s="148"/>
      <c r="AM140" s="148"/>
      <c r="AN140" s="148"/>
      <c r="AO140" s="148"/>
      <c r="AP140" s="148"/>
    </row>
    <row r="141" spans="1:42" outlineLevel="1" x14ac:dyDescent="0.25">
      <c r="A141" s="169">
        <v>43</v>
      </c>
      <c r="B141" s="170" t="s">
        <v>260</v>
      </c>
      <c r="C141" s="183" t="s">
        <v>261</v>
      </c>
      <c r="D141" s="171" t="s">
        <v>160</v>
      </c>
      <c r="E141" s="172">
        <v>1</v>
      </c>
      <c r="F141" s="173"/>
      <c r="G141" s="174">
        <f>ROUND(E141*F141,2)</f>
        <v>0</v>
      </c>
      <c r="H141" s="148"/>
      <c r="I141" s="148"/>
      <c r="J141" s="148"/>
      <c r="K141" s="148"/>
      <c r="L141" s="148"/>
      <c r="M141" s="148"/>
      <c r="N141" s="148"/>
      <c r="O141" s="148" t="s">
        <v>110</v>
      </c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  <c r="Z141" s="148"/>
      <c r="AA141" s="148"/>
      <c r="AB141" s="148"/>
      <c r="AC141" s="148"/>
      <c r="AD141" s="148"/>
      <c r="AE141" s="148"/>
      <c r="AF141" s="148"/>
      <c r="AG141" s="148"/>
      <c r="AH141" s="148"/>
      <c r="AI141" s="148"/>
      <c r="AJ141" s="148"/>
      <c r="AK141" s="148"/>
      <c r="AL141" s="148"/>
      <c r="AM141" s="148"/>
      <c r="AN141" s="148"/>
      <c r="AO141" s="148"/>
      <c r="AP141" s="148"/>
    </row>
    <row r="142" spans="1:42" outlineLevel="2" x14ac:dyDescent="0.25">
      <c r="A142" s="155"/>
      <c r="B142" s="156"/>
      <c r="C142" s="184" t="s">
        <v>219</v>
      </c>
      <c r="D142" s="160"/>
      <c r="E142" s="161">
        <v>1</v>
      </c>
      <c r="F142" s="158"/>
      <c r="G142" s="158"/>
      <c r="H142" s="148"/>
      <c r="I142" s="148"/>
      <c r="J142" s="148"/>
      <c r="K142" s="148"/>
      <c r="L142" s="148"/>
      <c r="M142" s="148"/>
      <c r="N142" s="148"/>
      <c r="O142" s="148" t="s">
        <v>112</v>
      </c>
      <c r="P142" s="148">
        <v>0</v>
      </c>
      <c r="Q142" s="148"/>
      <c r="R142" s="148"/>
      <c r="S142" s="148"/>
      <c r="T142" s="148"/>
      <c r="U142" s="148"/>
      <c r="V142" s="148"/>
      <c r="W142" s="148"/>
      <c r="X142" s="148"/>
      <c r="Y142" s="148"/>
      <c r="Z142" s="148"/>
      <c r="AA142" s="148"/>
      <c r="AB142" s="148"/>
      <c r="AC142" s="148"/>
      <c r="AD142" s="148"/>
      <c r="AE142" s="148"/>
      <c r="AF142" s="148"/>
      <c r="AG142" s="148"/>
      <c r="AH142" s="148"/>
      <c r="AI142" s="148"/>
      <c r="AJ142" s="148"/>
      <c r="AK142" s="148"/>
      <c r="AL142" s="148"/>
      <c r="AM142" s="148"/>
      <c r="AN142" s="148"/>
      <c r="AO142" s="148"/>
      <c r="AP142" s="148"/>
    </row>
    <row r="143" spans="1:42" ht="20.399999999999999" outlineLevel="1" x14ac:dyDescent="0.25">
      <c r="A143" s="175">
        <v>44</v>
      </c>
      <c r="B143" s="176" t="s">
        <v>262</v>
      </c>
      <c r="C143" s="185" t="s">
        <v>263</v>
      </c>
      <c r="D143" s="177" t="s">
        <v>264</v>
      </c>
      <c r="E143" s="178">
        <v>1</v>
      </c>
      <c r="F143" s="179"/>
      <c r="G143" s="180">
        <f>ROUND(E143*F143,2)</f>
        <v>0</v>
      </c>
      <c r="H143" s="148"/>
      <c r="I143" s="148"/>
      <c r="J143" s="148"/>
      <c r="K143" s="148"/>
      <c r="L143" s="148"/>
      <c r="M143" s="148"/>
      <c r="N143" s="148"/>
      <c r="O143" s="148" t="s">
        <v>110</v>
      </c>
      <c r="P143" s="148"/>
      <c r="Q143" s="148"/>
      <c r="R143" s="148"/>
      <c r="S143" s="148"/>
      <c r="T143" s="148"/>
      <c r="U143" s="148"/>
      <c r="V143" s="148"/>
      <c r="W143" s="148"/>
      <c r="X143" s="148"/>
      <c r="Y143" s="148"/>
      <c r="Z143" s="148"/>
      <c r="AA143" s="148"/>
      <c r="AB143" s="148"/>
      <c r="AC143" s="148"/>
      <c r="AD143" s="148"/>
      <c r="AE143" s="148"/>
      <c r="AF143" s="148"/>
      <c r="AG143" s="148"/>
      <c r="AH143" s="148"/>
      <c r="AI143" s="148"/>
      <c r="AJ143" s="148"/>
      <c r="AK143" s="148"/>
      <c r="AL143" s="148"/>
      <c r="AM143" s="148"/>
      <c r="AN143" s="148"/>
      <c r="AO143" s="148"/>
      <c r="AP143" s="148"/>
    </row>
    <row r="144" spans="1:42" ht="20.399999999999999" outlineLevel="1" x14ac:dyDescent="0.25">
      <c r="A144" s="175">
        <v>45</v>
      </c>
      <c r="B144" s="176" t="s">
        <v>265</v>
      </c>
      <c r="C144" s="185" t="s">
        <v>266</v>
      </c>
      <c r="D144" s="177" t="s">
        <v>264</v>
      </c>
      <c r="E144" s="178">
        <v>1</v>
      </c>
      <c r="F144" s="179"/>
      <c r="G144" s="180">
        <f>ROUND(E144*F144,2)</f>
        <v>0</v>
      </c>
      <c r="H144" s="148"/>
      <c r="I144" s="148"/>
      <c r="J144" s="148"/>
      <c r="K144" s="148"/>
      <c r="L144" s="148"/>
      <c r="M144" s="148"/>
      <c r="N144" s="148"/>
      <c r="O144" s="148" t="s">
        <v>110</v>
      </c>
      <c r="P144" s="148"/>
      <c r="Q144" s="148"/>
      <c r="R144" s="148"/>
      <c r="S144" s="148"/>
      <c r="T144" s="148"/>
      <c r="U144" s="148"/>
      <c r="V144" s="148"/>
      <c r="W144" s="148"/>
      <c r="X144" s="148"/>
      <c r="Y144" s="148"/>
      <c r="Z144" s="148"/>
      <c r="AA144" s="148"/>
      <c r="AB144" s="148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48"/>
      <c r="AN144" s="148"/>
      <c r="AO144" s="148"/>
      <c r="AP144" s="148"/>
    </row>
    <row r="145" spans="1:42" outlineLevel="1" x14ac:dyDescent="0.25">
      <c r="A145" s="175">
        <v>46</v>
      </c>
      <c r="B145" s="176" t="s">
        <v>267</v>
      </c>
      <c r="C145" s="185" t="s">
        <v>268</v>
      </c>
      <c r="D145" s="177" t="s">
        <v>264</v>
      </c>
      <c r="E145" s="178">
        <v>1</v>
      </c>
      <c r="F145" s="179"/>
      <c r="G145" s="180">
        <f>ROUND(E145*F145,2)</f>
        <v>0</v>
      </c>
      <c r="H145" s="148"/>
      <c r="I145" s="148"/>
      <c r="J145" s="148"/>
      <c r="K145" s="148"/>
      <c r="L145" s="148"/>
      <c r="M145" s="148"/>
      <c r="N145" s="148"/>
      <c r="O145" s="148" t="s">
        <v>110</v>
      </c>
      <c r="P145" s="148"/>
      <c r="Q145" s="148"/>
      <c r="R145" s="148"/>
      <c r="S145" s="148"/>
      <c r="T145" s="148"/>
      <c r="U145" s="148"/>
      <c r="V145" s="148"/>
      <c r="W145" s="148"/>
      <c r="X145" s="148"/>
      <c r="Y145" s="148"/>
      <c r="Z145" s="148"/>
      <c r="AA145" s="148"/>
      <c r="AB145" s="148"/>
      <c r="AC145" s="148"/>
      <c r="AD145" s="148"/>
      <c r="AE145" s="148"/>
      <c r="AF145" s="148"/>
      <c r="AG145" s="148"/>
      <c r="AH145" s="148"/>
      <c r="AI145" s="148"/>
      <c r="AJ145" s="148"/>
      <c r="AK145" s="148"/>
      <c r="AL145" s="148"/>
      <c r="AM145" s="148"/>
      <c r="AN145" s="148"/>
      <c r="AO145" s="148"/>
      <c r="AP145" s="148"/>
    </row>
    <row r="146" spans="1:42" ht="20.399999999999999" outlineLevel="1" x14ac:dyDescent="0.25">
      <c r="A146" s="169">
        <v>47</v>
      </c>
      <c r="B146" s="170" t="s">
        <v>269</v>
      </c>
      <c r="C146" s="183" t="s">
        <v>270</v>
      </c>
      <c r="D146" s="171" t="s">
        <v>160</v>
      </c>
      <c r="E146" s="172">
        <v>6</v>
      </c>
      <c r="F146" s="173"/>
      <c r="G146" s="174">
        <f>ROUND(E146*F146,2)</f>
        <v>0</v>
      </c>
      <c r="H146" s="148"/>
      <c r="I146" s="148"/>
      <c r="J146" s="148"/>
      <c r="K146" s="148"/>
      <c r="L146" s="148"/>
      <c r="M146" s="148"/>
      <c r="N146" s="148"/>
      <c r="O146" s="148" t="s">
        <v>110</v>
      </c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  <c r="Z146" s="148"/>
      <c r="AA146" s="148"/>
      <c r="AB146" s="148"/>
      <c r="AC146" s="148"/>
      <c r="AD146" s="148"/>
      <c r="AE146" s="148"/>
      <c r="AF146" s="148"/>
      <c r="AG146" s="148"/>
      <c r="AH146" s="148"/>
      <c r="AI146" s="148"/>
      <c r="AJ146" s="148"/>
      <c r="AK146" s="148"/>
      <c r="AL146" s="148"/>
      <c r="AM146" s="148"/>
      <c r="AN146" s="148"/>
      <c r="AO146" s="148"/>
      <c r="AP146" s="148"/>
    </row>
    <row r="147" spans="1:42" outlineLevel="2" x14ac:dyDescent="0.25">
      <c r="A147" s="155"/>
      <c r="B147" s="156"/>
      <c r="C147" s="184" t="s">
        <v>55</v>
      </c>
      <c r="D147" s="160"/>
      <c r="E147" s="161">
        <v>6</v>
      </c>
      <c r="F147" s="158"/>
      <c r="G147" s="158"/>
      <c r="H147" s="148"/>
      <c r="I147" s="148"/>
      <c r="J147" s="148"/>
      <c r="K147" s="148"/>
      <c r="L147" s="148"/>
      <c r="M147" s="148"/>
      <c r="N147" s="148"/>
      <c r="O147" s="148" t="s">
        <v>112</v>
      </c>
      <c r="P147" s="148">
        <v>0</v>
      </c>
      <c r="Q147" s="148"/>
      <c r="R147" s="148"/>
      <c r="S147" s="148"/>
      <c r="T147" s="148"/>
      <c r="U147" s="148"/>
      <c r="V147" s="148"/>
      <c r="W147" s="148"/>
      <c r="X147" s="148"/>
      <c r="Y147" s="148"/>
      <c r="Z147" s="148"/>
      <c r="AA147" s="148"/>
      <c r="AB147" s="148"/>
      <c r="AC147" s="148"/>
      <c r="AD147" s="148"/>
      <c r="AE147" s="148"/>
      <c r="AF147" s="148"/>
      <c r="AG147" s="148"/>
      <c r="AH147" s="148"/>
      <c r="AI147" s="148"/>
      <c r="AJ147" s="148"/>
      <c r="AK147" s="148"/>
      <c r="AL147" s="148"/>
      <c r="AM147" s="148"/>
      <c r="AN147" s="148"/>
      <c r="AO147" s="148"/>
      <c r="AP147" s="148"/>
    </row>
    <row r="148" spans="1:42" ht="20.399999999999999" outlineLevel="1" x14ac:dyDescent="0.25">
      <c r="A148" s="169">
        <v>48</v>
      </c>
      <c r="B148" s="170" t="s">
        <v>271</v>
      </c>
      <c r="C148" s="183" t="s">
        <v>272</v>
      </c>
      <c r="D148" s="171" t="s">
        <v>160</v>
      </c>
      <c r="E148" s="172">
        <v>6</v>
      </c>
      <c r="F148" s="173"/>
      <c r="G148" s="174">
        <f>ROUND(E148*F148,2)</f>
        <v>0</v>
      </c>
      <c r="H148" s="148"/>
      <c r="I148" s="148"/>
      <c r="J148" s="148"/>
      <c r="K148" s="148"/>
      <c r="L148" s="148"/>
      <c r="M148" s="148"/>
      <c r="N148" s="148"/>
      <c r="O148" s="148" t="s">
        <v>110</v>
      </c>
      <c r="P148" s="148"/>
      <c r="Q148" s="148"/>
      <c r="R148" s="148"/>
      <c r="S148" s="148"/>
      <c r="T148" s="148"/>
      <c r="U148" s="148"/>
      <c r="V148" s="148"/>
      <c r="W148" s="148"/>
      <c r="X148" s="148"/>
      <c r="Y148" s="148"/>
      <c r="Z148" s="148"/>
      <c r="AA148" s="148"/>
      <c r="AB148" s="148"/>
      <c r="AC148" s="148"/>
      <c r="AD148" s="148"/>
      <c r="AE148" s="148"/>
      <c r="AF148" s="148"/>
      <c r="AG148" s="148"/>
      <c r="AH148" s="148"/>
      <c r="AI148" s="148"/>
      <c r="AJ148" s="148"/>
      <c r="AK148" s="148"/>
      <c r="AL148" s="148"/>
      <c r="AM148" s="148"/>
      <c r="AN148" s="148"/>
      <c r="AO148" s="148"/>
      <c r="AP148" s="148"/>
    </row>
    <row r="149" spans="1:42" outlineLevel="2" x14ac:dyDescent="0.25">
      <c r="A149" s="155"/>
      <c r="B149" s="156"/>
      <c r="C149" s="184" t="s">
        <v>55</v>
      </c>
      <c r="D149" s="160"/>
      <c r="E149" s="161">
        <v>6</v>
      </c>
      <c r="F149" s="158"/>
      <c r="G149" s="158"/>
      <c r="H149" s="148"/>
      <c r="I149" s="148"/>
      <c r="J149" s="148"/>
      <c r="K149" s="148"/>
      <c r="L149" s="148"/>
      <c r="M149" s="148"/>
      <c r="N149" s="148"/>
      <c r="O149" s="148" t="s">
        <v>112</v>
      </c>
      <c r="P149" s="148">
        <v>0</v>
      </c>
      <c r="Q149" s="148"/>
      <c r="R149" s="148"/>
      <c r="S149" s="148"/>
      <c r="T149" s="148"/>
      <c r="U149" s="148"/>
      <c r="V149" s="148"/>
      <c r="W149" s="148"/>
      <c r="X149" s="148"/>
      <c r="Y149" s="148"/>
      <c r="Z149" s="148"/>
      <c r="AA149" s="148"/>
      <c r="AB149" s="148"/>
      <c r="AC149" s="148"/>
      <c r="AD149" s="148"/>
      <c r="AE149" s="148"/>
      <c r="AF149" s="148"/>
      <c r="AG149" s="148"/>
      <c r="AH149" s="148"/>
      <c r="AI149" s="148"/>
      <c r="AJ149" s="148"/>
      <c r="AK149" s="148"/>
      <c r="AL149" s="148"/>
      <c r="AM149" s="148"/>
      <c r="AN149" s="148"/>
      <c r="AO149" s="148"/>
      <c r="AP149" s="148"/>
    </row>
    <row r="150" spans="1:42" ht="20.399999999999999" outlineLevel="1" x14ac:dyDescent="0.25">
      <c r="A150" s="175">
        <v>49</v>
      </c>
      <c r="B150" s="176" t="s">
        <v>273</v>
      </c>
      <c r="C150" s="185" t="s">
        <v>274</v>
      </c>
      <c r="D150" s="177" t="s">
        <v>160</v>
      </c>
      <c r="E150" s="178">
        <v>3</v>
      </c>
      <c r="F150" s="179"/>
      <c r="G150" s="180">
        <f>ROUND(E150*F150,2)</f>
        <v>0</v>
      </c>
      <c r="H150" s="148"/>
      <c r="I150" s="148"/>
      <c r="J150" s="148"/>
      <c r="K150" s="148"/>
      <c r="L150" s="148"/>
      <c r="M150" s="148"/>
      <c r="N150" s="148"/>
      <c r="O150" s="148" t="s">
        <v>110</v>
      </c>
      <c r="P150" s="148"/>
      <c r="Q150" s="148"/>
      <c r="R150" s="148"/>
      <c r="S150" s="148"/>
      <c r="T150" s="148"/>
      <c r="U150" s="148"/>
      <c r="V150" s="148"/>
      <c r="W150" s="148"/>
      <c r="X150" s="148"/>
      <c r="Y150" s="148"/>
      <c r="Z150" s="148"/>
      <c r="AA150" s="148"/>
      <c r="AB150" s="148"/>
      <c r="AC150" s="148"/>
      <c r="AD150" s="148"/>
      <c r="AE150" s="148"/>
      <c r="AF150" s="148"/>
      <c r="AG150" s="148"/>
      <c r="AH150" s="148"/>
      <c r="AI150" s="148"/>
      <c r="AJ150" s="148"/>
      <c r="AK150" s="148"/>
      <c r="AL150" s="148"/>
      <c r="AM150" s="148"/>
      <c r="AN150" s="148"/>
      <c r="AO150" s="148"/>
      <c r="AP150" s="148"/>
    </row>
    <row r="151" spans="1:42" outlineLevel="1" x14ac:dyDescent="0.25">
      <c r="A151" s="169">
        <v>50</v>
      </c>
      <c r="B151" s="170" t="s">
        <v>275</v>
      </c>
      <c r="C151" s="183" t="s">
        <v>276</v>
      </c>
      <c r="D151" s="171" t="s">
        <v>130</v>
      </c>
      <c r="E151" s="172">
        <v>49.2</v>
      </c>
      <c r="F151" s="173"/>
      <c r="G151" s="174">
        <f>ROUND(E151*F151,2)</f>
        <v>0</v>
      </c>
      <c r="H151" s="148"/>
      <c r="I151" s="148"/>
      <c r="J151" s="148"/>
      <c r="K151" s="148"/>
      <c r="L151" s="148"/>
      <c r="M151" s="148"/>
      <c r="N151" s="148"/>
      <c r="O151" s="148" t="s">
        <v>110</v>
      </c>
      <c r="P151" s="148"/>
      <c r="Q151" s="148"/>
      <c r="R151" s="148"/>
      <c r="S151" s="148"/>
      <c r="T151" s="148"/>
      <c r="U151" s="148"/>
      <c r="V151" s="148"/>
      <c r="W151" s="148"/>
      <c r="X151" s="148"/>
      <c r="Y151" s="148"/>
      <c r="Z151" s="148"/>
      <c r="AA151" s="148"/>
      <c r="AB151" s="148"/>
      <c r="AC151" s="148"/>
      <c r="AD151" s="148"/>
      <c r="AE151" s="148"/>
      <c r="AF151" s="148"/>
      <c r="AG151" s="148"/>
      <c r="AH151" s="148"/>
      <c r="AI151" s="148"/>
      <c r="AJ151" s="148"/>
      <c r="AK151" s="148"/>
      <c r="AL151" s="148"/>
      <c r="AM151" s="148"/>
      <c r="AN151" s="148"/>
      <c r="AO151" s="148"/>
      <c r="AP151" s="148"/>
    </row>
    <row r="152" spans="1:42" outlineLevel="2" x14ac:dyDescent="0.25">
      <c r="A152" s="155"/>
      <c r="B152" s="156"/>
      <c r="C152" s="184" t="s">
        <v>277</v>
      </c>
      <c r="D152" s="160"/>
      <c r="E152" s="161">
        <v>12.9</v>
      </c>
      <c r="F152" s="158"/>
      <c r="G152" s="158"/>
      <c r="H152" s="148"/>
      <c r="I152" s="148"/>
      <c r="J152" s="148"/>
      <c r="K152" s="148"/>
      <c r="L152" s="148"/>
      <c r="M152" s="148"/>
      <c r="N152" s="148"/>
      <c r="O152" s="148" t="s">
        <v>112</v>
      </c>
      <c r="P152" s="148">
        <v>0</v>
      </c>
      <c r="Q152" s="148"/>
      <c r="R152" s="148"/>
      <c r="S152" s="148"/>
      <c r="T152" s="148"/>
      <c r="U152" s="148"/>
      <c r="V152" s="148"/>
      <c r="W152" s="148"/>
      <c r="X152" s="148"/>
      <c r="Y152" s="148"/>
      <c r="Z152" s="148"/>
      <c r="AA152" s="148"/>
      <c r="AB152" s="148"/>
      <c r="AC152" s="148"/>
      <c r="AD152" s="148"/>
      <c r="AE152" s="148"/>
      <c r="AF152" s="148"/>
      <c r="AG152" s="148"/>
      <c r="AH152" s="148"/>
      <c r="AI152" s="148"/>
      <c r="AJ152" s="148"/>
      <c r="AK152" s="148"/>
      <c r="AL152" s="148"/>
      <c r="AM152" s="148"/>
      <c r="AN152" s="148"/>
      <c r="AO152" s="148"/>
      <c r="AP152" s="148"/>
    </row>
    <row r="153" spans="1:42" outlineLevel="3" x14ac:dyDescent="0.25">
      <c r="A153" s="155"/>
      <c r="B153" s="156"/>
      <c r="C153" s="184" t="s">
        <v>278</v>
      </c>
      <c r="D153" s="160"/>
      <c r="E153" s="161">
        <v>5.9</v>
      </c>
      <c r="F153" s="158"/>
      <c r="G153" s="158"/>
      <c r="H153" s="148"/>
      <c r="I153" s="148"/>
      <c r="J153" s="148"/>
      <c r="K153" s="148"/>
      <c r="L153" s="148"/>
      <c r="M153" s="148"/>
      <c r="N153" s="148"/>
      <c r="O153" s="148" t="s">
        <v>112</v>
      </c>
      <c r="P153" s="148">
        <v>0</v>
      </c>
      <c r="Q153" s="148"/>
      <c r="R153" s="148"/>
      <c r="S153" s="148"/>
      <c r="T153" s="148"/>
      <c r="U153" s="148"/>
      <c r="V153" s="148"/>
      <c r="W153" s="148"/>
      <c r="X153" s="148"/>
      <c r="Y153" s="148"/>
      <c r="Z153" s="148"/>
      <c r="AA153" s="148"/>
      <c r="AB153" s="148"/>
      <c r="AC153" s="148"/>
      <c r="AD153" s="148"/>
      <c r="AE153" s="148"/>
      <c r="AF153" s="148"/>
      <c r="AG153" s="148"/>
      <c r="AH153" s="148"/>
      <c r="AI153" s="148"/>
      <c r="AJ153" s="148"/>
      <c r="AK153" s="148"/>
      <c r="AL153" s="148"/>
      <c r="AM153" s="148"/>
      <c r="AN153" s="148"/>
      <c r="AO153" s="148"/>
      <c r="AP153" s="148"/>
    </row>
    <row r="154" spans="1:42" outlineLevel="3" x14ac:dyDescent="0.25">
      <c r="A154" s="155"/>
      <c r="B154" s="156"/>
      <c r="C154" s="184" t="s">
        <v>279</v>
      </c>
      <c r="D154" s="160"/>
      <c r="E154" s="161">
        <v>18</v>
      </c>
      <c r="F154" s="158"/>
      <c r="G154" s="158"/>
      <c r="H154" s="148"/>
      <c r="I154" s="148"/>
      <c r="J154" s="148"/>
      <c r="K154" s="148"/>
      <c r="L154" s="148"/>
      <c r="M154" s="148"/>
      <c r="N154" s="148"/>
      <c r="O154" s="148" t="s">
        <v>112</v>
      </c>
      <c r="P154" s="148">
        <v>0</v>
      </c>
      <c r="Q154" s="148"/>
      <c r="R154" s="148"/>
      <c r="S154" s="148"/>
      <c r="T154" s="148"/>
      <c r="U154" s="148"/>
      <c r="V154" s="148"/>
      <c r="W154" s="148"/>
      <c r="X154" s="148"/>
      <c r="Y154" s="148"/>
      <c r="Z154" s="148"/>
      <c r="AA154" s="148"/>
      <c r="AB154" s="148"/>
      <c r="AC154" s="148"/>
      <c r="AD154" s="148"/>
      <c r="AE154" s="148"/>
      <c r="AF154" s="148"/>
      <c r="AG154" s="148"/>
      <c r="AH154" s="148"/>
      <c r="AI154" s="148"/>
      <c r="AJ154" s="148"/>
      <c r="AK154" s="148"/>
      <c r="AL154" s="148"/>
      <c r="AM154" s="148"/>
      <c r="AN154" s="148"/>
      <c r="AO154" s="148"/>
      <c r="AP154" s="148"/>
    </row>
    <row r="155" spans="1:42" outlineLevel="3" x14ac:dyDescent="0.25">
      <c r="A155" s="155"/>
      <c r="B155" s="156"/>
      <c r="C155" s="184" t="s">
        <v>280</v>
      </c>
      <c r="D155" s="160"/>
      <c r="E155" s="161">
        <v>11.8</v>
      </c>
      <c r="F155" s="158"/>
      <c r="G155" s="158"/>
      <c r="H155" s="148"/>
      <c r="I155" s="148"/>
      <c r="J155" s="148"/>
      <c r="K155" s="148"/>
      <c r="L155" s="148"/>
      <c r="M155" s="148"/>
      <c r="N155" s="148"/>
      <c r="O155" s="148" t="s">
        <v>112</v>
      </c>
      <c r="P155" s="148">
        <v>0</v>
      </c>
      <c r="Q155" s="148"/>
      <c r="R155" s="148"/>
      <c r="S155" s="148"/>
      <c r="T155" s="148"/>
      <c r="U155" s="148"/>
      <c r="V155" s="148"/>
      <c r="W155" s="148"/>
      <c r="X155" s="148"/>
      <c r="Y155" s="148"/>
      <c r="Z155" s="148"/>
      <c r="AA155" s="148"/>
      <c r="AB155" s="148"/>
      <c r="AC155" s="148"/>
      <c r="AD155" s="148"/>
      <c r="AE155" s="148"/>
      <c r="AF155" s="148"/>
      <c r="AG155" s="148"/>
      <c r="AH155" s="148"/>
      <c r="AI155" s="148"/>
      <c r="AJ155" s="148"/>
      <c r="AK155" s="148"/>
      <c r="AL155" s="148"/>
      <c r="AM155" s="148"/>
      <c r="AN155" s="148"/>
      <c r="AO155" s="148"/>
      <c r="AP155" s="148"/>
    </row>
    <row r="156" spans="1:42" outlineLevel="3" x14ac:dyDescent="0.25">
      <c r="A156" s="155"/>
      <c r="B156" s="156"/>
      <c r="C156" s="184" t="s">
        <v>281</v>
      </c>
      <c r="D156" s="160"/>
      <c r="E156" s="161">
        <v>0.6</v>
      </c>
      <c r="F156" s="158"/>
      <c r="G156" s="158"/>
      <c r="H156" s="148"/>
      <c r="I156" s="148"/>
      <c r="J156" s="148"/>
      <c r="K156" s="148"/>
      <c r="L156" s="148"/>
      <c r="M156" s="148"/>
      <c r="N156" s="148"/>
      <c r="O156" s="148" t="s">
        <v>112</v>
      </c>
      <c r="P156" s="148">
        <v>0</v>
      </c>
      <c r="Q156" s="148"/>
      <c r="R156" s="148"/>
      <c r="S156" s="148"/>
      <c r="T156" s="148"/>
      <c r="U156" s="148"/>
      <c r="V156" s="148"/>
      <c r="W156" s="148"/>
      <c r="X156" s="148"/>
      <c r="Y156" s="148"/>
      <c r="Z156" s="148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  <c r="AP156" s="148"/>
    </row>
    <row r="157" spans="1:42" outlineLevel="1" x14ac:dyDescent="0.25">
      <c r="A157" s="175">
        <v>51</v>
      </c>
      <c r="B157" s="176" t="s">
        <v>282</v>
      </c>
      <c r="C157" s="185" t="s">
        <v>283</v>
      </c>
      <c r="D157" s="177" t="s">
        <v>160</v>
      </c>
      <c r="E157" s="178">
        <v>8</v>
      </c>
      <c r="F157" s="179"/>
      <c r="G157" s="180">
        <f>ROUND(E157*F157,2)</f>
        <v>0</v>
      </c>
      <c r="H157" s="148"/>
      <c r="I157" s="148"/>
      <c r="J157" s="148"/>
      <c r="K157" s="148"/>
      <c r="L157" s="148"/>
      <c r="M157" s="148"/>
      <c r="N157" s="148"/>
      <c r="O157" s="148" t="s">
        <v>284</v>
      </c>
      <c r="P157" s="148"/>
      <c r="Q157" s="148"/>
      <c r="R157" s="148"/>
      <c r="S157" s="148"/>
      <c r="T157" s="148"/>
      <c r="U157" s="148"/>
      <c r="V157" s="148"/>
      <c r="W157" s="148"/>
      <c r="X157" s="148"/>
      <c r="Y157" s="148"/>
      <c r="Z157" s="148"/>
      <c r="AA157" s="148"/>
      <c r="AB157" s="148"/>
      <c r="AC157" s="148"/>
      <c r="AD157" s="148"/>
      <c r="AE157" s="148"/>
      <c r="AF157" s="148"/>
      <c r="AG157" s="148"/>
      <c r="AH157" s="148"/>
      <c r="AI157" s="148"/>
      <c r="AJ157" s="148"/>
      <c r="AK157" s="148"/>
      <c r="AL157" s="148"/>
      <c r="AM157" s="148"/>
      <c r="AN157" s="148"/>
      <c r="AO157" s="148"/>
      <c r="AP157" s="148"/>
    </row>
    <row r="158" spans="1:42" outlineLevel="1" x14ac:dyDescent="0.25">
      <c r="A158" s="169">
        <v>52</v>
      </c>
      <c r="B158" s="170" t="s">
        <v>285</v>
      </c>
      <c r="C158" s="183" t="s">
        <v>286</v>
      </c>
      <c r="D158" s="171" t="s">
        <v>130</v>
      </c>
      <c r="E158" s="172">
        <v>337.62074999999999</v>
      </c>
      <c r="F158" s="173"/>
      <c r="G158" s="174">
        <f>ROUND(E158*F158,2)</f>
        <v>0</v>
      </c>
      <c r="H158" s="148"/>
      <c r="I158" s="148"/>
      <c r="J158" s="148"/>
      <c r="K158" s="148"/>
      <c r="L158" s="148"/>
      <c r="M158" s="148"/>
      <c r="N158" s="148"/>
      <c r="O158" s="148" t="s">
        <v>284</v>
      </c>
      <c r="P158" s="148"/>
      <c r="Q158" s="148"/>
      <c r="R158" s="148"/>
      <c r="S158" s="148"/>
      <c r="T158" s="148"/>
      <c r="U158" s="148"/>
      <c r="V158" s="148"/>
      <c r="W158" s="148"/>
      <c r="X158" s="148"/>
      <c r="Y158" s="148"/>
      <c r="Z158" s="148"/>
      <c r="AA158" s="148"/>
      <c r="AB158" s="148"/>
      <c r="AC158" s="148"/>
      <c r="AD158" s="148"/>
      <c r="AE158" s="148"/>
      <c r="AF158" s="148"/>
      <c r="AG158" s="148"/>
      <c r="AH158" s="148"/>
      <c r="AI158" s="148"/>
      <c r="AJ158" s="148"/>
      <c r="AK158" s="148"/>
      <c r="AL158" s="148"/>
      <c r="AM158" s="148"/>
      <c r="AN158" s="148"/>
      <c r="AO158" s="148"/>
      <c r="AP158" s="148"/>
    </row>
    <row r="159" spans="1:42" outlineLevel="2" x14ac:dyDescent="0.25">
      <c r="A159" s="155"/>
      <c r="B159" s="156"/>
      <c r="C159" s="184" t="s">
        <v>287</v>
      </c>
      <c r="D159" s="160"/>
      <c r="E159" s="161">
        <v>337.62074999999999</v>
      </c>
      <c r="F159" s="158"/>
      <c r="G159" s="158"/>
      <c r="H159" s="148"/>
      <c r="I159" s="148"/>
      <c r="J159" s="148"/>
      <c r="K159" s="148"/>
      <c r="L159" s="148"/>
      <c r="M159" s="148"/>
      <c r="N159" s="148"/>
      <c r="O159" s="148" t="s">
        <v>112</v>
      </c>
      <c r="P159" s="148">
        <v>5</v>
      </c>
      <c r="Q159" s="148"/>
      <c r="R159" s="148"/>
      <c r="S159" s="148"/>
      <c r="T159" s="148"/>
      <c r="U159" s="148"/>
      <c r="V159" s="148"/>
      <c r="W159" s="148"/>
      <c r="X159" s="148"/>
      <c r="Y159" s="148"/>
      <c r="Z159" s="148"/>
      <c r="AA159" s="148"/>
      <c r="AB159" s="148"/>
      <c r="AC159" s="148"/>
      <c r="AD159" s="148"/>
      <c r="AE159" s="148"/>
      <c r="AF159" s="148"/>
      <c r="AG159" s="148"/>
      <c r="AH159" s="148"/>
      <c r="AI159" s="148"/>
      <c r="AJ159" s="148"/>
      <c r="AK159" s="148"/>
      <c r="AL159" s="148"/>
      <c r="AM159" s="148"/>
      <c r="AN159" s="148"/>
      <c r="AO159" s="148"/>
      <c r="AP159" s="148"/>
    </row>
    <row r="160" spans="1:42" ht="20.399999999999999" outlineLevel="1" x14ac:dyDescent="0.25">
      <c r="A160" s="169">
        <v>53</v>
      </c>
      <c r="B160" s="170" t="s">
        <v>288</v>
      </c>
      <c r="C160" s="183" t="s">
        <v>289</v>
      </c>
      <c r="D160" s="171" t="s">
        <v>116</v>
      </c>
      <c r="E160" s="172">
        <v>93.628</v>
      </c>
      <c r="F160" s="173"/>
      <c r="G160" s="174">
        <f>ROUND(E160*F160,2)</f>
        <v>0</v>
      </c>
      <c r="H160" s="148"/>
      <c r="I160" s="148"/>
      <c r="J160" s="148"/>
      <c r="K160" s="148"/>
      <c r="L160" s="148"/>
      <c r="M160" s="148"/>
      <c r="N160" s="148"/>
      <c r="O160" s="148" t="s">
        <v>284</v>
      </c>
      <c r="P160" s="148"/>
      <c r="Q160" s="148"/>
      <c r="R160" s="148"/>
      <c r="S160" s="148"/>
      <c r="T160" s="148"/>
      <c r="U160" s="148"/>
      <c r="V160" s="148"/>
      <c r="W160" s="148"/>
      <c r="X160" s="148"/>
      <c r="Y160" s="148"/>
      <c r="Z160" s="148"/>
      <c r="AA160" s="148"/>
      <c r="AB160" s="148"/>
      <c r="AC160" s="148"/>
      <c r="AD160" s="148"/>
      <c r="AE160" s="148"/>
      <c r="AF160" s="148"/>
      <c r="AG160" s="148"/>
      <c r="AH160" s="148"/>
      <c r="AI160" s="148"/>
      <c r="AJ160" s="148"/>
      <c r="AK160" s="148"/>
      <c r="AL160" s="148"/>
      <c r="AM160" s="148"/>
      <c r="AN160" s="148"/>
      <c r="AO160" s="148"/>
      <c r="AP160" s="148"/>
    </row>
    <row r="161" spans="1:42" outlineLevel="2" x14ac:dyDescent="0.25">
      <c r="A161" s="155"/>
      <c r="B161" s="156"/>
      <c r="C161" s="184" t="s">
        <v>290</v>
      </c>
      <c r="D161" s="160"/>
      <c r="E161" s="161">
        <v>112.91500000000001</v>
      </c>
      <c r="F161" s="158"/>
      <c r="G161" s="158"/>
      <c r="H161" s="148"/>
      <c r="I161" s="148"/>
      <c r="J161" s="148"/>
      <c r="K161" s="148"/>
      <c r="L161" s="148"/>
      <c r="M161" s="148"/>
      <c r="N161" s="148"/>
      <c r="O161" s="148" t="s">
        <v>112</v>
      </c>
      <c r="P161" s="148">
        <v>0</v>
      </c>
      <c r="Q161" s="148"/>
      <c r="R161" s="148"/>
      <c r="S161" s="148"/>
      <c r="T161" s="148"/>
      <c r="U161" s="148"/>
      <c r="V161" s="148"/>
      <c r="W161" s="148"/>
      <c r="X161" s="148"/>
      <c r="Y161" s="148"/>
      <c r="Z161" s="148"/>
      <c r="AA161" s="148"/>
      <c r="AB161" s="148"/>
      <c r="AC161" s="148"/>
      <c r="AD161" s="148"/>
      <c r="AE161" s="148"/>
      <c r="AF161" s="148"/>
      <c r="AG161" s="148"/>
      <c r="AH161" s="148"/>
      <c r="AI161" s="148"/>
      <c r="AJ161" s="148"/>
      <c r="AK161" s="148"/>
      <c r="AL161" s="148"/>
      <c r="AM161" s="148"/>
      <c r="AN161" s="148"/>
      <c r="AO161" s="148"/>
      <c r="AP161" s="148"/>
    </row>
    <row r="162" spans="1:42" outlineLevel="3" x14ac:dyDescent="0.25">
      <c r="A162" s="155"/>
      <c r="B162" s="156"/>
      <c r="C162" s="184" t="s">
        <v>291</v>
      </c>
      <c r="D162" s="160"/>
      <c r="E162" s="161">
        <v>-19.286999999999999</v>
      </c>
      <c r="F162" s="158"/>
      <c r="G162" s="158"/>
      <c r="H162" s="148"/>
      <c r="I162" s="148"/>
      <c r="J162" s="148"/>
      <c r="K162" s="148"/>
      <c r="L162" s="148"/>
      <c r="M162" s="148"/>
      <c r="N162" s="148"/>
      <c r="O162" s="148" t="s">
        <v>112</v>
      </c>
      <c r="P162" s="148">
        <v>5</v>
      </c>
      <c r="Q162" s="148"/>
      <c r="R162" s="148"/>
      <c r="S162" s="148"/>
      <c r="T162" s="148"/>
      <c r="U162" s="148"/>
      <c r="V162" s="148"/>
      <c r="W162" s="148"/>
      <c r="X162" s="148"/>
      <c r="Y162" s="148"/>
      <c r="Z162" s="148"/>
      <c r="AA162" s="148"/>
      <c r="AB162" s="148"/>
      <c r="AC162" s="148"/>
      <c r="AD162" s="148"/>
      <c r="AE162" s="148"/>
      <c r="AF162" s="148"/>
      <c r="AG162" s="148"/>
      <c r="AH162" s="148"/>
      <c r="AI162" s="148"/>
      <c r="AJ162" s="148"/>
      <c r="AK162" s="148"/>
      <c r="AL162" s="148"/>
      <c r="AM162" s="148"/>
      <c r="AN162" s="148"/>
      <c r="AO162" s="148"/>
      <c r="AP162" s="148"/>
    </row>
    <row r="163" spans="1:42" ht="20.399999999999999" outlineLevel="1" x14ac:dyDescent="0.25">
      <c r="A163" s="169">
        <v>54</v>
      </c>
      <c r="B163" s="170" t="s">
        <v>292</v>
      </c>
      <c r="C163" s="183" t="s">
        <v>293</v>
      </c>
      <c r="D163" s="171" t="s">
        <v>116</v>
      </c>
      <c r="E163" s="172">
        <v>19.286999999999999</v>
      </c>
      <c r="F163" s="173"/>
      <c r="G163" s="174">
        <f>ROUND(E163*F163,2)</f>
        <v>0</v>
      </c>
      <c r="H163" s="148"/>
      <c r="I163" s="148"/>
      <c r="J163" s="148"/>
      <c r="K163" s="148"/>
      <c r="L163" s="148"/>
      <c r="M163" s="148"/>
      <c r="N163" s="148"/>
      <c r="O163" s="148" t="s">
        <v>284</v>
      </c>
      <c r="P163" s="148"/>
      <c r="Q163" s="148"/>
      <c r="R163" s="148"/>
      <c r="S163" s="148"/>
      <c r="T163" s="148"/>
      <c r="U163" s="148"/>
      <c r="V163" s="148"/>
      <c r="W163" s="148"/>
      <c r="X163" s="148"/>
      <c r="Y163" s="148"/>
      <c r="Z163" s="148"/>
      <c r="AA163" s="148"/>
      <c r="AB163" s="148"/>
      <c r="AC163" s="148"/>
      <c r="AD163" s="148"/>
      <c r="AE163" s="148"/>
      <c r="AF163" s="148"/>
      <c r="AG163" s="148"/>
      <c r="AH163" s="148"/>
      <c r="AI163" s="148"/>
      <c r="AJ163" s="148"/>
      <c r="AK163" s="148"/>
      <c r="AL163" s="148"/>
      <c r="AM163" s="148"/>
      <c r="AN163" s="148"/>
      <c r="AO163" s="148"/>
      <c r="AP163" s="148"/>
    </row>
    <row r="164" spans="1:42" outlineLevel="2" x14ac:dyDescent="0.25">
      <c r="A164" s="155"/>
      <c r="B164" s="156"/>
      <c r="C164" s="184" t="s">
        <v>294</v>
      </c>
      <c r="D164" s="160"/>
      <c r="E164" s="161">
        <v>10.098000000000001</v>
      </c>
      <c r="F164" s="158"/>
      <c r="G164" s="158"/>
      <c r="H164" s="148"/>
      <c r="I164" s="148"/>
      <c r="J164" s="148"/>
      <c r="K164" s="148"/>
      <c r="L164" s="148"/>
      <c r="M164" s="148"/>
      <c r="N164" s="148"/>
      <c r="O164" s="148" t="s">
        <v>112</v>
      </c>
      <c r="P164" s="148">
        <v>0</v>
      </c>
      <c r="Q164" s="148"/>
      <c r="R164" s="148"/>
      <c r="S164" s="148"/>
      <c r="T164" s="148"/>
      <c r="U164" s="148"/>
      <c r="V164" s="148"/>
      <c r="W164" s="148"/>
      <c r="X164" s="148"/>
      <c r="Y164" s="148"/>
      <c r="Z164" s="148"/>
      <c r="AA164" s="148"/>
      <c r="AB164" s="148"/>
      <c r="AC164" s="148"/>
      <c r="AD164" s="148"/>
      <c r="AE164" s="148"/>
      <c r="AF164" s="148"/>
      <c r="AG164" s="148"/>
      <c r="AH164" s="148"/>
      <c r="AI164" s="148"/>
      <c r="AJ164" s="148"/>
      <c r="AK164" s="148"/>
      <c r="AL164" s="148"/>
      <c r="AM164" s="148"/>
      <c r="AN164" s="148"/>
      <c r="AO164" s="148"/>
      <c r="AP164" s="148"/>
    </row>
    <row r="165" spans="1:42" outlineLevel="3" x14ac:dyDescent="0.25">
      <c r="A165" s="155"/>
      <c r="B165" s="156"/>
      <c r="C165" s="184" t="s">
        <v>295</v>
      </c>
      <c r="D165" s="160"/>
      <c r="E165" s="161">
        <v>2.952</v>
      </c>
      <c r="F165" s="158"/>
      <c r="G165" s="158"/>
      <c r="H165" s="148"/>
      <c r="I165" s="148"/>
      <c r="J165" s="148"/>
      <c r="K165" s="148"/>
      <c r="L165" s="148"/>
      <c r="M165" s="148"/>
      <c r="N165" s="148"/>
      <c r="O165" s="148" t="s">
        <v>112</v>
      </c>
      <c r="P165" s="148">
        <v>0</v>
      </c>
      <c r="Q165" s="148"/>
      <c r="R165" s="148"/>
      <c r="S165" s="148"/>
      <c r="T165" s="148"/>
      <c r="U165" s="148"/>
      <c r="V165" s="148"/>
      <c r="W165" s="148"/>
      <c r="X165" s="148"/>
      <c r="Y165" s="148"/>
      <c r="Z165" s="148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148"/>
      <c r="AK165" s="148"/>
      <c r="AL165" s="148"/>
      <c r="AM165" s="148"/>
      <c r="AN165" s="148"/>
      <c r="AO165" s="148"/>
      <c r="AP165" s="148"/>
    </row>
    <row r="166" spans="1:42" outlineLevel="3" x14ac:dyDescent="0.25">
      <c r="A166" s="155"/>
      <c r="B166" s="156"/>
      <c r="C166" s="184" t="s">
        <v>296</v>
      </c>
      <c r="D166" s="160"/>
      <c r="E166" s="161">
        <v>6.2370000000000001</v>
      </c>
      <c r="F166" s="158"/>
      <c r="G166" s="158"/>
      <c r="H166" s="148"/>
      <c r="I166" s="148"/>
      <c r="J166" s="148"/>
      <c r="K166" s="148"/>
      <c r="L166" s="148"/>
      <c r="M166" s="148"/>
      <c r="N166" s="148"/>
      <c r="O166" s="148" t="s">
        <v>112</v>
      </c>
      <c r="P166" s="148">
        <v>0</v>
      </c>
      <c r="Q166" s="148"/>
      <c r="R166" s="148"/>
      <c r="S166" s="148"/>
      <c r="T166" s="148"/>
      <c r="U166" s="148"/>
      <c r="V166" s="148"/>
      <c r="W166" s="148"/>
      <c r="X166" s="148"/>
      <c r="Y166" s="148"/>
      <c r="Z166" s="148"/>
      <c r="AA166" s="148"/>
      <c r="AB166" s="148"/>
      <c r="AC166" s="148"/>
      <c r="AD166" s="148"/>
      <c r="AE166" s="148"/>
      <c r="AF166" s="148"/>
      <c r="AG166" s="148"/>
      <c r="AH166" s="148"/>
      <c r="AI166" s="148"/>
      <c r="AJ166" s="148"/>
      <c r="AK166" s="148"/>
      <c r="AL166" s="148"/>
      <c r="AM166" s="148"/>
      <c r="AN166" s="148"/>
      <c r="AO166" s="148"/>
      <c r="AP166" s="148"/>
    </row>
    <row r="167" spans="1:42" outlineLevel="1" x14ac:dyDescent="0.25">
      <c r="A167" s="169">
        <v>55</v>
      </c>
      <c r="B167" s="170" t="s">
        <v>297</v>
      </c>
      <c r="C167" s="183" t="s">
        <v>298</v>
      </c>
      <c r="D167" s="171" t="s">
        <v>130</v>
      </c>
      <c r="E167" s="172">
        <v>11.22</v>
      </c>
      <c r="F167" s="173"/>
      <c r="G167" s="174">
        <f>ROUND(E167*F167,2)</f>
        <v>0</v>
      </c>
      <c r="H167" s="148"/>
      <c r="I167" s="148"/>
      <c r="J167" s="148"/>
      <c r="K167" s="148"/>
      <c r="L167" s="148"/>
      <c r="M167" s="148"/>
      <c r="N167" s="148"/>
      <c r="O167" s="148" t="s">
        <v>284</v>
      </c>
      <c r="P167" s="148"/>
      <c r="Q167" s="148"/>
      <c r="R167" s="148"/>
      <c r="S167" s="148"/>
      <c r="T167" s="148"/>
      <c r="U167" s="148"/>
      <c r="V167" s="148"/>
      <c r="W167" s="148"/>
      <c r="X167" s="148"/>
      <c r="Y167" s="148"/>
      <c r="Z167" s="148"/>
      <c r="AA167" s="148"/>
      <c r="AB167" s="148"/>
      <c r="AC167" s="148"/>
      <c r="AD167" s="148"/>
      <c r="AE167" s="148"/>
      <c r="AF167" s="148"/>
      <c r="AG167" s="148"/>
      <c r="AH167" s="148"/>
      <c r="AI167" s="148"/>
      <c r="AJ167" s="148"/>
      <c r="AK167" s="148"/>
      <c r="AL167" s="148"/>
      <c r="AM167" s="148"/>
      <c r="AN167" s="148"/>
      <c r="AO167" s="148"/>
      <c r="AP167" s="148"/>
    </row>
    <row r="168" spans="1:42" outlineLevel="2" x14ac:dyDescent="0.25">
      <c r="A168" s="155"/>
      <c r="B168" s="156"/>
      <c r="C168" s="184" t="s">
        <v>299</v>
      </c>
      <c r="D168" s="160"/>
      <c r="E168" s="161">
        <v>11.22</v>
      </c>
      <c r="F168" s="158"/>
      <c r="G168" s="158"/>
      <c r="H168" s="148"/>
      <c r="I168" s="148"/>
      <c r="J168" s="148"/>
      <c r="K168" s="148"/>
      <c r="L168" s="148"/>
      <c r="M168" s="148"/>
      <c r="N168" s="148"/>
      <c r="O168" s="148" t="s">
        <v>112</v>
      </c>
      <c r="P168" s="148">
        <v>0</v>
      </c>
      <c r="Q168" s="148"/>
      <c r="R168" s="148"/>
      <c r="S168" s="148"/>
      <c r="T168" s="148"/>
      <c r="U168" s="148"/>
      <c r="V168" s="148"/>
      <c r="W168" s="148"/>
      <c r="X168" s="148"/>
      <c r="Y168" s="148"/>
      <c r="Z168" s="148"/>
      <c r="AA168" s="148"/>
      <c r="AB168" s="148"/>
      <c r="AC168" s="148"/>
      <c r="AD168" s="148"/>
      <c r="AE168" s="148"/>
      <c r="AF168" s="148"/>
      <c r="AG168" s="148"/>
      <c r="AH168" s="148"/>
      <c r="AI168" s="148"/>
      <c r="AJ168" s="148"/>
      <c r="AK168" s="148"/>
      <c r="AL168" s="148"/>
      <c r="AM168" s="148"/>
      <c r="AN168" s="148"/>
      <c r="AO168" s="148"/>
      <c r="AP168" s="148"/>
    </row>
    <row r="169" spans="1:42" outlineLevel="1" x14ac:dyDescent="0.25">
      <c r="A169" s="155">
        <v>56</v>
      </c>
      <c r="B169" s="156" t="s">
        <v>300</v>
      </c>
      <c r="C169" s="186" t="s">
        <v>301</v>
      </c>
      <c r="D169" s="157" t="s">
        <v>0</v>
      </c>
      <c r="E169" s="181"/>
      <c r="F169" s="159"/>
      <c r="G169" s="158">
        <f>ROUND(E169*F169,2)</f>
        <v>0</v>
      </c>
      <c r="H169" s="148"/>
      <c r="I169" s="148"/>
      <c r="J169" s="148"/>
      <c r="K169" s="148"/>
      <c r="L169" s="148"/>
      <c r="M169" s="148"/>
      <c r="N169" s="148"/>
      <c r="O169" s="148" t="s">
        <v>215</v>
      </c>
      <c r="P169" s="148"/>
      <c r="Q169" s="148"/>
      <c r="R169" s="148"/>
      <c r="S169" s="148"/>
      <c r="T169" s="148"/>
      <c r="U169" s="148"/>
      <c r="V169" s="148"/>
      <c r="W169" s="148"/>
      <c r="X169" s="148"/>
      <c r="Y169" s="148"/>
      <c r="Z169" s="148"/>
      <c r="AA169" s="148"/>
      <c r="AB169" s="148"/>
      <c r="AC169" s="148"/>
      <c r="AD169" s="148"/>
      <c r="AE169" s="148"/>
      <c r="AF169" s="148"/>
      <c r="AG169" s="148"/>
      <c r="AH169" s="148"/>
      <c r="AI169" s="148"/>
      <c r="AJ169" s="148"/>
      <c r="AK169" s="148"/>
      <c r="AL169" s="148"/>
      <c r="AM169" s="148"/>
      <c r="AN169" s="148"/>
      <c r="AO169" s="148"/>
      <c r="AP169" s="148"/>
    </row>
    <row r="170" spans="1:42" x14ac:dyDescent="0.25">
      <c r="A170" s="162" t="s">
        <v>105</v>
      </c>
      <c r="B170" s="163" t="s">
        <v>75</v>
      </c>
      <c r="C170" s="182" t="s">
        <v>76</v>
      </c>
      <c r="D170" s="164"/>
      <c r="E170" s="165"/>
      <c r="F170" s="166"/>
      <c r="G170" s="167">
        <f>SUMIF(O171:O192,"&lt;&gt;NOR",G171:G192)</f>
        <v>0</v>
      </c>
      <c r="O170" t="s">
        <v>106</v>
      </c>
    </row>
    <row r="171" spans="1:42" outlineLevel="1" x14ac:dyDescent="0.25">
      <c r="A171" s="169">
        <v>57</v>
      </c>
      <c r="B171" s="170" t="s">
        <v>302</v>
      </c>
      <c r="C171" s="183" t="s">
        <v>303</v>
      </c>
      <c r="D171" s="171" t="s">
        <v>116</v>
      </c>
      <c r="E171" s="172">
        <v>25.97</v>
      </c>
      <c r="F171" s="173"/>
      <c r="G171" s="174">
        <f>ROUND(E171*F171,2)</f>
        <v>0</v>
      </c>
      <c r="H171" s="148"/>
      <c r="I171" s="148"/>
      <c r="J171" s="148"/>
      <c r="K171" s="148"/>
      <c r="L171" s="148"/>
      <c r="M171" s="148"/>
      <c r="N171" s="148"/>
      <c r="O171" s="148" t="s">
        <v>110</v>
      </c>
      <c r="P171" s="148"/>
      <c r="Q171" s="148"/>
      <c r="R171" s="148"/>
      <c r="S171" s="148"/>
      <c r="T171" s="148"/>
      <c r="U171" s="148"/>
      <c r="V171" s="148"/>
      <c r="W171" s="148"/>
      <c r="X171" s="148"/>
      <c r="Y171" s="148"/>
      <c r="Z171" s="148"/>
      <c r="AA171" s="148"/>
      <c r="AB171" s="148"/>
      <c r="AC171" s="148"/>
      <c r="AD171" s="148"/>
      <c r="AE171" s="148"/>
      <c r="AF171" s="148"/>
      <c r="AG171" s="148"/>
      <c r="AH171" s="148"/>
      <c r="AI171" s="148"/>
      <c r="AJ171" s="148"/>
      <c r="AK171" s="148"/>
      <c r="AL171" s="148"/>
      <c r="AM171" s="148"/>
      <c r="AN171" s="148"/>
      <c r="AO171" s="148"/>
      <c r="AP171" s="148"/>
    </row>
    <row r="172" spans="1:42" outlineLevel="2" x14ac:dyDescent="0.25">
      <c r="A172" s="155"/>
      <c r="B172" s="156"/>
      <c r="C172" s="184" t="s">
        <v>304</v>
      </c>
      <c r="D172" s="160"/>
      <c r="E172" s="161">
        <v>25.97</v>
      </c>
      <c r="F172" s="158"/>
      <c r="G172" s="158"/>
      <c r="H172" s="148"/>
      <c r="I172" s="148"/>
      <c r="J172" s="148"/>
      <c r="K172" s="148"/>
      <c r="L172" s="148"/>
      <c r="M172" s="148"/>
      <c r="N172" s="148"/>
      <c r="O172" s="148" t="s">
        <v>112</v>
      </c>
      <c r="P172" s="148">
        <v>0</v>
      </c>
      <c r="Q172" s="148"/>
      <c r="R172" s="148"/>
      <c r="S172" s="148"/>
      <c r="T172" s="148"/>
      <c r="U172" s="148"/>
      <c r="V172" s="148"/>
      <c r="W172" s="148"/>
      <c r="X172" s="148"/>
      <c r="Y172" s="148"/>
      <c r="Z172" s="148"/>
      <c r="AA172" s="148"/>
      <c r="AB172" s="148"/>
      <c r="AC172" s="148"/>
      <c r="AD172" s="148"/>
      <c r="AE172" s="148"/>
      <c r="AF172" s="148"/>
      <c r="AG172" s="148"/>
      <c r="AH172" s="148"/>
      <c r="AI172" s="148"/>
      <c r="AJ172" s="148"/>
      <c r="AK172" s="148"/>
      <c r="AL172" s="148"/>
      <c r="AM172" s="148"/>
      <c r="AN172" s="148"/>
      <c r="AO172" s="148"/>
      <c r="AP172" s="148"/>
    </row>
    <row r="173" spans="1:42" outlineLevel="1" x14ac:dyDescent="0.25">
      <c r="A173" s="169">
        <v>58</v>
      </c>
      <c r="B173" s="170" t="s">
        <v>305</v>
      </c>
      <c r="C173" s="183" t="s">
        <v>306</v>
      </c>
      <c r="D173" s="171" t="s">
        <v>116</v>
      </c>
      <c r="E173" s="172">
        <v>34.65</v>
      </c>
      <c r="F173" s="173"/>
      <c r="G173" s="174">
        <f>ROUND(E173*F173,2)</f>
        <v>0</v>
      </c>
      <c r="H173" s="148"/>
      <c r="I173" s="148"/>
      <c r="J173" s="148"/>
      <c r="K173" s="148"/>
      <c r="L173" s="148"/>
      <c r="M173" s="148"/>
      <c r="N173" s="148"/>
      <c r="O173" s="148" t="s">
        <v>110</v>
      </c>
      <c r="P173" s="148"/>
      <c r="Q173" s="148"/>
      <c r="R173" s="148"/>
      <c r="S173" s="148"/>
      <c r="T173" s="148"/>
      <c r="U173" s="148"/>
      <c r="V173" s="148"/>
      <c r="W173" s="148"/>
      <c r="X173" s="148"/>
      <c r="Y173" s="148"/>
      <c r="Z173" s="148"/>
      <c r="AA173" s="148"/>
      <c r="AB173" s="148"/>
      <c r="AC173" s="148"/>
      <c r="AD173" s="148"/>
      <c r="AE173" s="148"/>
      <c r="AF173" s="148"/>
      <c r="AG173" s="148"/>
      <c r="AH173" s="148"/>
      <c r="AI173" s="148"/>
      <c r="AJ173" s="148"/>
      <c r="AK173" s="148"/>
      <c r="AL173" s="148"/>
      <c r="AM173" s="148"/>
      <c r="AN173" s="148"/>
      <c r="AO173" s="148"/>
      <c r="AP173" s="148"/>
    </row>
    <row r="174" spans="1:42" outlineLevel="2" x14ac:dyDescent="0.25">
      <c r="A174" s="155"/>
      <c r="B174" s="156"/>
      <c r="C174" s="184" t="s">
        <v>307</v>
      </c>
      <c r="D174" s="160"/>
      <c r="E174" s="161">
        <v>34.65</v>
      </c>
      <c r="F174" s="158"/>
      <c r="G174" s="158"/>
      <c r="H174" s="148"/>
      <c r="I174" s="148"/>
      <c r="J174" s="148"/>
      <c r="K174" s="148"/>
      <c r="L174" s="148"/>
      <c r="M174" s="148"/>
      <c r="N174" s="148"/>
      <c r="O174" s="148" t="s">
        <v>112</v>
      </c>
      <c r="P174" s="148">
        <v>0</v>
      </c>
      <c r="Q174" s="148"/>
      <c r="R174" s="148"/>
      <c r="S174" s="148"/>
      <c r="T174" s="148"/>
      <c r="U174" s="148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8"/>
      <c r="AK174" s="148"/>
      <c r="AL174" s="148"/>
      <c r="AM174" s="148"/>
      <c r="AN174" s="148"/>
      <c r="AO174" s="148"/>
      <c r="AP174" s="148"/>
    </row>
    <row r="175" spans="1:42" ht="20.399999999999999" outlineLevel="1" x14ac:dyDescent="0.25">
      <c r="A175" s="169">
        <v>59</v>
      </c>
      <c r="B175" s="170" t="s">
        <v>308</v>
      </c>
      <c r="C175" s="183" t="s">
        <v>309</v>
      </c>
      <c r="D175" s="171" t="s">
        <v>116</v>
      </c>
      <c r="E175" s="172">
        <v>55</v>
      </c>
      <c r="F175" s="173"/>
      <c r="G175" s="174">
        <f>ROUND(E175*F175,2)</f>
        <v>0</v>
      </c>
      <c r="H175" s="148"/>
      <c r="I175" s="148"/>
      <c r="J175" s="148"/>
      <c r="K175" s="148"/>
      <c r="L175" s="148"/>
      <c r="M175" s="148"/>
      <c r="N175" s="148"/>
      <c r="O175" s="148" t="s">
        <v>110</v>
      </c>
      <c r="P175" s="148"/>
      <c r="Q175" s="148"/>
      <c r="R175" s="148"/>
      <c r="S175" s="148"/>
      <c r="T175" s="148"/>
      <c r="U175" s="148"/>
      <c r="V175" s="148"/>
      <c r="W175" s="148"/>
      <c r="X175" s="148"/>
      <c r="Y175" s="148"/>
      <c r="Z175" s="148"/>
      <c r="AA175" s="148"/>
      <c r="AB175" s="148"/>
      <c r="AC175" s="148"/>
      <c r="AD175" s="148"/>
      <c r="AE175" s="148"/>
      <c r="AF175" s="148"/>
      <c r="AG175" s="148"/>
      <c r="AH175" s="148"/>
      <c r="AI175" s="148"/>
      <c r="AJ175" s="148"/>
      <c r="AK175" s="148"/>
      <c r="AL175" s="148"/>
      <c r="AM175" s="148"/>
      <c r="AN175" s="148"/>
      <c r="AO175" s="148"/>
      <c r="AP175" s="148"/>
    </row>
    <row r="176" spans="1:42" outlineLevel="2" x14ac:dyDescent="0.25">
      <c r="A176" s="155"/>
      <c r="B176" s="156"/>
      <c r="C176" s="184" t="s">
        <v>310</v>
      </c>
      <c r="D176" s="160"/>
      <c r="E176" s="161">
        <v>55</v>
      </c>
      <c r="F176" s="158"/>
      <c r="G176" s="158"/>
      <c r="H176" s="148"/>
      <c r="I176" s="148"/>
      <c r="J176" s="148"/>
      <c r="K176" s="148"/>
      <c r="L176" s="148"/>
      <c r="M176" s="148"/>
      <c r="N176" s="148"/>
      <c r="O176" s="148" t="s">
        <v>112</v>
      </c>
      <c r="P176" s="148">
        <v>0</v>
      </c>
      <c r="Q176" s="148"/>
      <c r="R176" s="148"/>
      <c r="S176" s="148"/>
      <c r="T176" s="148"/>
      <c r="U176" s="148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</row>
    <row r="177" spans="1:42" ht="20.399999999999999" outlineLevel="1" x14ac:dyDescent="0.25">
      <c r="A177" s="169">
        <v>60</v>
      </c>
      <c r="B177" s="170" t="s">
        <v>311</v>
      </c>
      <c r="C177" s="183" t="s">
        <v>312</v>
      </c>
      <c r="D177" s="171" t="s">
        <v>116</v>
      </c>
      <c r="E177" s="172">
        <v>55</v>
      </c>
      <c r="F177" s="173"/>
      <c r="G177" s="174">
        <f>ROUND(E177*F177,2)</f>
        <v>0</v>
      </c>
      <c r="H177" s="148"/>
      <c r="I177" s="148"/>
      <c r="J177" s="148"/>
      <c r="K177" s="148"/>
      <c r="L177" s="148"/>
      <c r="M177" s="148"/>
      <c r="N177" s="148"/>
      <c r="O177" s="148" t="s">
        <v>110</v>
      </c>
      <c r="P177" s="148"/>
      <c r="Q177" s="148"/>
      <c r="R177" s="148"/>
      <c r="S177" s="148"/>
      <c r="T177" s="148"/>
      <c r="U177" s="148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</row>
    <row r="178" spans="1:42" outlineLevel="2" x14ac:dyDescent="0.25">
      <c r="A178" s="155"/>
      <c r="B178" s="156"/>
      <c r="C178" s="184" t="s">
        <v>310</v>
      </c>
      <c r="D178" s="160"/>
      <c r="E178" s="161">
        <v>55</v>
      </c>
      <c r="F178" s="158"/>
      <c r="G178" s="158"/>
      <c r="H178" s="148"/>
      <c r="I178" s="148"/>
      <c r="J178" s="148"/>
      <c r="K178" s="148"/>
      <c r="L178" s="148"/>
      <c r="M178" s="148"/>
      <c r="N178" s="148"/>
      <c r="O178" s="148" t="s">
        <v>112</v>
      </c>
      <c r="P178" s="148">
        <v>0</v>
      </c>
      <c r="Q178" s="148"/>
      <c r="R178" s="148"/>
      <c r="S178" s="148"/>
      <c r="T178" s="148"/>
      <c r="U178" s="148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  <c r="AM178" s="148"/>
      <c r="AN178" s="148"/>
      <c r="AO178" s="148"/>
      <c r="AP178" s="148"/>
    </row>
    <row r="179" spans="1:42" outlineLevel="1" x14ac:dyDescent="0.25">
      <c r="A179" s="169">
        <v>61</v>
      </c>
      <c r="B179" s="170" t="s">
        <v>313</v>
      </c>
      <c r="C179" s="183" t="s">
        <v>314</v>
      </c>
      <c r="D179" s="171" t="s">
        <v>315</v>
      </c>
      <c r="E179" s="172">
        <v>7</v>
      </c>
      <c r="F179" s="173"/>
      <c r="G179" s="174">
        <f>ROUND(E179*F179,2)</f>
        <v>0</v>
      </c>
      <c r="H179" s="148"/>
      <c r="I179" s="148"/>
      <c r="J179" s="148"/>
      <c r="K179" s="148"/>
      <c r="L179" s="148"/>
      <c r="M179" s="148"/>
      <c r="N179" s="148"/>
      <c r="O179" s="148" t="s">
        <v>110</v>
      </c>
      <c r="P179" s="148"/>
      <c r="Q179" s="148"/>
      <c r="R179" s="148"/>
      <c r="S179" s="148"/>
      <c r="T179" s="148"/>
      <c r="U179" s="148"/>
      <c r="V179" s="148"/>
      <c r="W179" s="148"/>
      <c r="X179" s="148"/>
      <c r="Y179" s="148"/>
      <c r="Z179" s="148"/>
      <c r="AA179" s="148"/>
      <c r="AB179" s="148"/>
      <c r="AC179" s="148"/>
      <c r="AD179" s="148"/>
      <c r="AE179" s="148"/>
      <c r="AF179" s="148"/>
      <c r="AG179" s="148"/>
      <c r="AH179" s="148"/>
      <c r="AI179" s="148"/>
      <c r="AJ179" s="148"/>
      <c r="AK179" s="148"/>
      <c r="AL179" s="148"/>
      <c r="AM179" s="148"/>
      <c r="AN179" s="148"/>
      <c r="AO179" s="148"/>
      <c r="AP179" s="148"/>
    </row>
    <row r="180" spans="1:42" outlineLevel="2" x14ac:dyDescent="0.25">
      <c r="A180" s="155"/>
      <c r="B180" s="156"/>
      <c r="C180" s="184" t="s">
        <v>316</v>
      </c>
      <c r="D180" s="160"/>
      <c r="E180" s="161">
        <v>7</v>
      </c>
      <c r="F180" s="158"/>
      <c r="G180" s="158"/>
      <c r="H180" s="148"/>
      <c r="I180" s="148"/>
      <c r="J180" s="148"/>
      <c r="K180" s="148"/>
      <c r="L180" s="148"/>
      <c r="M180" s="148"/>
      <c r="N180" s="148"/>
      <c r="O180" s="148" t="s">
        <v>112</v>
      </c>
      <c r="P180" s="148">
        <v>0</v>
      </c>
      <c r="Q180" s="148"/>
      <c r="R180" s="148"/>
      <c r="S180" s="148"/>
      <c r="T180" s="148"/>
      <c r="U180" s="148"/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  <c r="AJ180" s="148"/>
      <c r="AK180" s="148"/>
      <c r="AL180" s="148"/>
      <c r="AM180" s="148"/>
      <c r="AN180" s="148"/>
      <c r="AO180" s="148"/>
      <c r="AP180" s="148"/>
    </row>
    <row r="181" spans="1:42" ht="20.399999999999999" outlineLevel="1" x14ac:dyDescent="0.25">
      <c r="A181" s="169">
        <v>62</v>
      </c>
      <c r="B181" s="170" t="s">
        <v>317</v>
      </c>
      <c r="C181" s="183" t="s">
        <v>318</v>
      </c>
      <c r="D181" s="171" t="s">
        <v>264</v>
      </c>
      <c r="E181" s="172">
        <v>1</v>
      </c>
      <c r="F181" s="173"/>
      <c r="G181" s="174">
        <f>ROUND(E181*F181,2)</f>
        <v>0</v>
      </c>
      <c r="H181" s="148"/>
      <c r="I181" s="148"/>
      <c r="J181" s="148"/>
      <c r="K181" s="148"/>
      <c r="L181" s="148"/>
      <c r="M181" s="148"/>
      <c r="N181" s="148"/>
      <c r="O181" s="148" t="s">
        <v>110</v>
      </c>
      <c r="P181" s="148"/>
      <c r="Q181" s="148"/>
      <c r="R181" s="148"/>
      <c r="S181" s="148"/>
      <c r="T181" s="148"/>
      <c r="U181" s="148"/>
      <c r="V181" s="148"/>
      <c r="W181" s="148"/>
      <c r="X181" s="148"/>
      <c r="Y181" s="148"/>
      <c r="Z181" s="148"/>
      <c r="AA181" s="148"/>
      <c r="AB181" s="148"/>
      <c r="AC181" s="148"/>
      <c r="AD181" s="148"/>
      <c r="AE181" s="148"/>
      <c r="AF181" s="148"/>
      <c r="AG181" s="148"/>
      <c r="AH181" s="148"/>
      <c r="AI181" s="148"/>
      <c r="AJ181" s="148"/>
      <c r="AK181" s="148"/>
      <c r="AL181" s="148"/>
      <c r="AM181" s="148"/>
      <c r="AN181" s="148"/>
      <c r="AO181" s="148"/>
      <c r="AP181" s="148"/>
    </row>
    <row r="182" spans="1:42" ht="20.399999999999999" outlineLevel="2" x14ac:dyDescent="0.25">
      <c r="A182" s="155"/>
      <c r="B182" s="156"/>
      <c r="C182" s="184" t="s">
        <v>319</v>
      </c>
      <c r="D182" s="160"/>
      <c r="E182" s="161">
        <v>1</v>
      </c>
      <c r="F182" s="158"/>
      <c r="G182" s="158"/>
      <c r="H182" s="148"/>
      <c r="I182" s="148"/>
      <c r="J182" s="148"/>
      <c r="K182" s="148"/>
      <c r="L182" s="148"/>
      <c r="M182" s="148"/>
      <c r="N182" s="148"/>
      <c r="O182" s="148" t="s">
        <v>112</v>
      </c>
      <c r="P182" s="148">
        <v>0</v>
      </c>
      <c r="Q182" s="148"/>
      <c r="R182" s="148"/>
      <c r="S182" s="148"/>
      <c r="T182" s="148"/>
      <c r="U182" s="148"/>
      <c r="V182" s="148"/>
      <c r="W182" s="148"/>
      <c r="X182" s="148"/>
      <c r="Y182" s="148"/>
      <c r="Z182" s="148"/>
      <c r="AA182" s="148"/>
      <c r="AB182" s="148"/>
      <c r="AC182" s="148"/>
      <c r="AD182" s="148"/>
      <c r="AE182" s="148"/>
      <c r="AF182" s="148"/>
      <c r="AG182" s="148"/>
      <c r="AH182" s="148"/>
      <c r="AI182" s="148"/>
      <c r="AJ182" s="148"/>
      <c r="AK182" s="148"/>
      <c r="AL182" s="148"/>
      <c r="AM182" s="148"/>
      <c r="AN182" s="148"/>
      <c r="AO182" s="148"/>
      <c r="AP182" s="148"/>
    </row>
    <row r="183" spans="1:42" ht="20.399999999999999" outlineLevel="3" x14ac:dyDescent="0.25">
      <c r="A183" s="155"/>
      <c r="B183" s="156"/>
      <c r="C183" s="184" t="s">
        <v>320</v>
      </c>
      <c r="D183" s="160"/>
      <c r="E183" s="161"/>
      <c r="F183" s="158"/>
      <c r="G183" s="158"/>
      <c r="H183" s="148"/>
      <c r="I183" s="148"/>
      <c r="J183" s="148"/>
      <c r="K183" s="148"/>
      <c r="L183" s="148"/>
      <c r="M183" s="148"/>
      <c r="N183" s="148"/>
      <c r="O183" s="148" t="s">
        <v>112</v>
      </c>
      <c r="P183" s="148">
        <v>0</v>
      </c>
      <c r="Q183" s="148"/>
      <c r="R183" s="148"/>
      <c r="S183" s="148"/>
      <c r="T183" s="148"/>
      <c r="U183" s="148"/>
      <c r="V183" s="148"/>
      <c r="W183" s="148"/>
      <c r="X183" s="148"/>
      <c r="Y183" s="148"/>
      <c r="Z183" s="148"/>
      <c r="AA183" s="148"/>
      <c r="AB183" s="148"/>
      <c r="AC183" s="148"/>
      <c r="AD183" s="148"/>
      <c r="AE183" s="148"/>
      <c r="AF183" s="148"/>
      <c r="AG183" s="148"/>
      <c r="AH183" s="148"/>
      <c r="AI183" s="148"/>
      <c r="AJ183" s="148"/>
      <c r="AK183" s="148"/>
      <c r="AL183" s="148"/>
      <c r="AM183" s="148"/>
      <c r="AN183" s="148"/>
      <c r="AO183" s="148"/>
      <c r="AP183" s="148"/>
    </row>
    <row r="184" spans="1:42" ht="20.399999999999999" outlineLevel="3" x14ac:dyDescent="0.25">
      <c r="A184" s="155"/>
      <c r="B184" s="156"/>
      <c r="C184" s="184" t="s">
        <v>321</v>
      </c>
      <c r="D184" s="160"/>
      <c r="E184" s="161"/>
      <c r="F184" s="158"/>
      <c r="G184" s="158"/>
      <c r="H184" s="148"/>
      <c r="I184" s="148"/>
      <c r="J184" s="148"/>
      <c r="K184" s="148"/>
      <c r="L184" s="148"/>
      <c r="M184" s="148"/>
      <c r="N184" s="148"/>
      <c r="O184" s="148" t="s">
        <v>112</v>
      </c>
      <c r="P184" s="148">
        <v>0</v>
      </c>
      <c r="Q184" s="148"/>
      <c r="R184" s="148"/>
      <c r="S184" s="148"/>
      <c r="T184" s="148"/>
      <c r="U184" s="148"/>
      <c r="V184" s="148"/>
      <c r="W184" s="148"/>
      <c r="X184" s="148"/>
      <c r="Y184" s="148"/>
      <c r="Z184" s="148"/>
      <c r="AA184" s="148"/>
      <c r="AB184" s="148"/>
      <c r="AC184" s="148"/>
      <c r="AD184" s="148"/>
      <c r="AE184" s="148"/>
      <c r="AF184" s="148"/>
      <c r="AG184" s="148"/>
      <c r="AH184" s="148"/>
      <c r="AI184" s="148"/>
      <c r="AJ184" s="148"/>
      <c r="AK184" s="148"/>
      <c r="AL184" s="148"/>
      <c r="AM184" s="148"/>
      <c r="AN184" s="148"/>
      <c r="AO184" s="148"/>
      <c r="AP184" s="148"/>
    </row>
    <row r="185" spans="1:42" outlineLevel="3" x14ac:dyDescent="0.25">
      <c r="A185" s="155"/>
      <c r="B185" s="156"/>
      <c r="C185" s="184" t="s">
        <v>322</v>
      </c>
      <c r="D185" s="160"/>
      <c r="E185" s="161"/>
      <c r="F185" s="158"/>
      <c r="G185" s="158"/>
      <c r="H185" s="148"/>
      <c r="I185" s="148"/>
      <c r="J185" s="148"/>
      <c r="K185" s="148"/>
      <c r="L185" s="148"/>
      <c r="M185" s="148"/>
      <c r="N185" s="148"/>
      <c r="O185" s="148" t="s">
        <v>112</v>
      </c>
      <c r="P185" s="148">
        <v>0</v>
      </c>
      <c r="Q185" s="148"/>
      <c r="R185" s="148"/>
      <c r="S185" s="148"/>
      <c r="T185" s="148"/>
      <c r="U185" s="148"/>
      <c r="V185" s="148"/>
      <c r="W185" s="148"/>
      <c r="X185" s="148"/>
      <c r="Y185" s="148"/>
      <c r="Z185" s="148"/>
      <c r="AA185" s="148"/>
      <c r="AB185" s="148"/>
      <c r="AC185" s="148"/>
      <c r="AD185" s="148"/>
      <c r="AE185" s="148"/>
      <c r="AF185" s="148"/>
      <c r="AG185" s="148"/>
      <c r="AH185" s="148"/>
      <c r="AI185" s="148"/>
      <c r="AJ185" s="148"/>
      <c r="AK185" s="148"/>
      <c r="AL185" s="148"/>
      <c r="AM185" s="148"/>
      <c r="AN185" s="148"/>
      <c r="AO185" s="148"/>
      <c r="AP185" s="148"/>
    </row>
    <row r="186" spans="1:42" outlineLevel="3" x14ac:dyDescent="0.25">
      <c r="A186" s="155"/>
      <c r="B186" s="156"/>
      <c r="C186" s="184" t="s">
        <v>323</v>
      </c>
      <c r="D186" s="160"/>
      <c r="E186" s="161"/>
      <c r="F186" s="158"/>
      <c r="G186" s="158"/>
      <c r="H186" s="148"/>
      <c r="I186" s="148"/>
      <c r="J186" s="148"/>
      <c r="K186" s="148"/>
      <c r="L186" s="148"/>
      <c r="M186" s="148"/>
      <c r="N186" s="148"/>
      <c r="O186" s="148" t="s">
        <v>112</v>
      </c>
      <c r="P186" s="148">
        <v>0</v>
      </c>
      <c r="Q186" s="148"/>
      <c r="R186" s="148"/>
      <c r="S186" s="148"/>
      <c r="T186" s="148"/>
      <c r="U186" s="148"/>
      <c r="V186" s="148"/>
      <c r="W186" s="148"/>
      <c r="X186" s="148"/>
      <c r="Y186" s="148"/>
      <c r="Z186" s="148"/>
      <c r="AA186" s="148"/>
      <c r="AB186" s="148"/>
      <c r="AC186" s="148"/>
      <c r="AD186" s="148"/>
      <c r="AE186" s="148"/>
      <c r="AF186" s="148"/>
      <c r="AG186" s="148"/>
      <c r="AH186" s="148"/>
      <c r="AI186" s="148"/>
      <c r="AJ186" s="148"/>
      <c r="AK186" s="148"/>
      <c r="AL186" s="148"/>
      <c r="AM186" s="148"/>
      <c r="AN186" s="148"/>
      <c r="AO186" s="148"/>
      <c r="AP186" s="148"/>
    </row>
    <row r="187" spans="1:42" outlineLevel="3" x14ac:dyDescent="0.25">
      <c r="A187" s="155"/>
      <c r="B187" s="156"/>
      <c r="C187" s="184" t="s">
        <v>324</v>
      </c>
      <c r="D187" s="160"/>
      <c r="E187" s="161"/>
      <c r="F187" s="158"/>
      <c r="G187" s="158"/>
      <c r="H187" s="148"/>
      <c r="I187" s="148"/>
      <c r="J187" s="148"/>
      <c r="K187" s="148"/>
      <c r="L187" s="148"/>
      <c r="M187" s="148"/>
      <c r="N187" s="148"/>
      <c r="O187" s="148" t="s">
        <v>112</v>
      </c>
      <c r="P187" s="148">
        <v>0</v>
      </c>
      <c r="Q187" s="148"/>
      <c r="R187" s="148"/>
      <c r="S187" s="148"/>
      <c r="T187" s="148"/>
      <c r="U187" s="148"/>
      <c r="V187" s="148"/>
      <c r="W187" s="148"/>
      <c r="X187" s="148"/>
      <c r="Y187" s="148"/>
      <c r="Z187" s="148"/>
      <c r="AA187" s="148"/>
      <c r="AB187" s="148"/>
      <c r="AC187" s="148"/>
      <c r="AD187" s="148"/>
      <c r="AE187" s="148"/>
      <c r="AF187" s="148"/>
      <c r="AG187" s="148"/>
      <c r="AH187" s="148"/>
      <c r="AI187" s="148"/>
      <c r="AJ187" s="148"/>
      <c r="AK187" s="148"/>
      <c r="AL187" s="148"/>
      <c r="AM187" s="148"/>
      <c r="AN187" s="148"/>
      <c r="AO187" s="148"/>
      <c r="AP187" s="148"/>
    </row>
    <row r="188" spans="1:42" outlineLevel="1" x14ac:dyDescent="0.25">
      <c r="A188" s="169">
        <v>63</v>
      </c>
      <c r="B188" s="170" t="s">
        <v>325</v>
      </c>
      <c r="C188" s="183" t="s">
        <v>326</v>
      </c>
      <c r="D188" s="171" t="s">
        <v>264</v>
      </c>
      <c r="E188" s="172">
        <v>1</v>
      </c>
      <c r="F188" s="173"/>
      <c r="G188" s="174">
        <f>ROUND(E188*F188,2)</f>
        <v>0</v>
      </c>
      <c r="H188" s="148"/>
      <c r="I188" s="148"/>
      <c r="J188" s="148"/>
      <c r="K188" s="148"/>
      <c r="L188" s="148"/>
      <c r="M188" s="148"/>
      <c r="N188" s="148"/>
      <c r="O188" s="148" t="s">
        <v>110</v>
      </c>
      <c r="P188" s="148"/>
      <c r="Q188" s="148"/>
      <c r="R188" s="148"/>
      <c r="S188" s="148"/>
      <c r="T188" s="148"/>
      <c r="U188" s="148"/>
      <c r="V188" s="148"/>
      <c r="W188" s="148"/>
      <c r="X188" s="148"/>
      <c r="Y188" s="148"/>
      <c r="Z188" s="148"/>
      <c r="AA188" s="148"/>
      <c r="AB188" s="148"/>
      <c r="AC188" s="148"/>
      <c r="AD188" s="148"/>
      <c r="AE188" s="148"/>
      <c r="AF188" s="148"/>
      <c r="AG188" s="148"/>
      <c r="AH188" s="148"/>
      <c r="AI188" s="148"/>
      <c r="AJ188" s="148"/>
      <c r="AK188" s="148"/>
      <c r="AL188" s="148"/>
      <c r="AM188" s="148"/>
      <c r="AN188" s="148"/>
      <c r="AO188" s="148"/>
      <c r="AP188" s="148"/>
    </row>
    <row r="189" spans="1:42" outlineLevel="2" x14ac:dyDescent="0.25">
      <c r="A189" s="155"/>
      <c r="B189" s="156"/>
      <c r="C189" s="184" t="s">
        <v>327</v>
      </c>
      <c r="D189" s="160"/>
      <c r="E189" s="161">
        <v>1</v>
      </c>
      <c r="F189" s="158"/>
      <c r="G189" s="158"/>
      <c r="H189" s="148"/>
      <c r="I189" s="148"/>
      <c r="J189" s="148"/>
      <c r="K189" s="148"/>
      <c r="L189" s="148"/>
      <c r="M189" s="148"/>
      <c r="N189" s="148"/>
      <c r="O189" s="148" t="s">
        <v>112</v>
      </c>
      <c r="P189" s="148">
        <v>0</v>
      </c>
      <c r="Q189" s="148"/>
      <c r="R189" s="148"/>
      <c r="S189" s="148"/>
      <c r="T189" s="148"/>
      <c r="U189" s="148"/>
      <c r="V189" s="148"/>
      <c r="W189" s="148"/>
      <c r="X189" s="148"/>
      <c r="Y189" s="148"/>
      <c r="Z189" s="148"/>
      <c r="AA189" s="148"/>
      <c r="AB189" s="148"/>
      <c r="AC189" s="148"/>
      <c r="AD189" s="148"/>
      <c r="AE189" s="148"/>
      <c r="AF189" s="148"/>
      <c r="AG189" s="148"/>
      <c r="AH189" s="148"/>
      <c r="AI189" s="148"/>
      <c r="AJ189" s="148"/>
      <c r="AK189" s="148"/>
      <c r="AL189" s="148"/>
      <c r="AM189" s="148"/>
      <c r="AN189" s="148"/>
      <c r="AO189" s="148"/>
      <c r="AP189" s="148"/>
    </row>
    <row r="190" spans="1:42" outlineLevel="1" x14ac:dyDescent="0.25">
      <c r="A190" s="169">
        <v>64</v>
      </c>
      <c r="B190" s="170" t="s">
        <v>328</v>
      </c>
      <c r="C190" s="183" t="s">
        <v>329</v>
      </c>
      <c r="D190" s="171" t="s">
        <v>160</v>
      </c>
      <c r="E190" s="172">
        <v>7</v>
      </c>
      <c r="F190" s="173"/>
      <c r="G190" s="174">
        <f>ROUND(E190*F190,2)</f>
        <v>0</v>
      </c>
      <c r="H190" s="148"/>
      <c r="I190" s="148"/>
      <c r="J190" s="148"/>
      <c r="K190" s="148"/>
      <c r="L190" s="148"/>
      <c r="M190" s="148"/>
      <c r="N190" s="148"/>
      <c r="O190" s="148" t="s">
        <v>284</v>
      </c>
      <c r="P190" s="148"/>
      <c r="Q190" s="148"/>
      <c r="R190" s="148"/>
      <c r="S190" s="148"/>
      <c r="T190" s="148"/>
      <c r="U190" s="148"/>
      <c r="V190" s="148"/>
      <c r="W190" s="148"/>
      <c r="X190" s="148"/>
      <c r="Y190" s="148"/>
      <c r="Z190" s="148"/>
      <c r="AA190" s="148"/>
      <c r="AB190" s="148"/>
      <c r="AC190" s="148"/>
      <c r="AD190" s="148"/>
      <c r="AE190" s="148"/>
      <c r="AF190" s="148"/>
      <c r="AG190" s="148"/>
      <c r="AH190" s="148"/>
      <c r="AI190" s="148"/>
      <c r="AJ190" s="148"/>
      <c r="AK190" s="148"/>
      <c r="AL190" s="148"/>
      <c r="AM190" s="148"/>
      <c r="AN190" s="148"/>
      <c r="AO190" s="148"/>
      <c r="AP190" s="148"/>
    </row>
    <row r="191" spans="1:42" outlineLevel="2" x14ac:dyDescent="0.25">
      <c r="A191" s="155"/>
      <c r="B191" s="156"/>
      <c r="C191" s="184" t="s">
        <v>316</v>
      </c>
      <c r="D191" s="160"/>
      <c r="E191" s="161">
        <v>7</v>
      </c>
      <c r="F191" s="158"/>
      <c r="G191" s="158"/>
      <c r="H191" s="148"/>
      <c r="I191" s="148"/>
      <c r="J191" s="148"/>
      <c r="K191" s="148"/>
      <c r="L191" s="148"/>
      <c r="M191" s="148"/>
      <c r="N191" s="148"/>
      <c r="O191" s="148" t="s">
        <v>112</v>
      </c>
      <c r="P191" s="148">
        <v>0</v>
      </c>
      <c r="Q191" s="148"/>
      <c r="R191" s="148"/>
      <c r="S191" s="148"/>
      <c r="T191" s="148"/>
      <c r="U191" s="148"/>
      <c r="V191" s="148"/>
      <c r="W191" s="148"/>
      <c r="X191" s="148"/>
      <c r="Y191" s="148"/>
      <c r="Z191" s="148"/>
      <c r="AA191" s="148"/>
      <c r="AB191" s="148"/>
      <c r="AC191" s="148"/>
      <c r="AD191" s="148"/>
      <c r="AE191" s="148"/>
      <c r="AF191" s="148"/>
      <c r="AG191" s="148"/>
      <c r="AH191" s="148"/>
      <c r="AI191" s="148"/>
      <c r="AJ191" s="148"/>
      <c r="AK191" s="148"/>
      <c r="AL191" s="148"/>
      <c r="AM191" s="148"/>
      <c r="AN191" s="148"/>
      <c r="AO191" s="148"/>
      <c r="AP191" s="148"/>
    </row>
    <row r="192" spans="1:42" outlineLevel="1" x14ac:dyDescent="0.25">
      <c r="A192" s="155">
        <v>65</v>
      </c>
      <c r="B192" s="156" t="s">
        <v>330</v>
      </c>
      <c r="C192" s="186" t="s">
        <v>331</v>
      </c>
      <c r="D192" s="157" t="s">
        <v>0</v>
      </c>
      <c r="E192" s="181"/>
      <c r="F192" s="159"/>
      <c r="G192" s="158">
        <f>ROUND(E192*F192,2)</f>
        <v>0</v>
      </c>
      <c r="H192" s="148"/>
      <c r="I192" s="148"/>
      <c r="J192" s="148"/>
      <c r="K192" s="148"/>
      <c r="L192" s="148"/>
      <c r="M192" s="148"/>
      <c r="N192" s="148"/>
      <c r="O192" s="148" t="s">
        <v>215</v>
      </c>
      <c r="P192" s="148"/>
      <c r="Q192" s="148"/>
      <c r="R192" s="148"/>
      <c r="S192" s="148"/>
      <c r="T192" s="148"/>
      <c r="U192" s="148"/>
      <c r="V192" s="148"/>
      <c r="W192" s="148"/>
      <c r="X192" s="148"/>
      <c r="Y192" s="148"/>
      <c r="Z192" s="148"/>
      <c r="AA192" s="148"/>
      <c r="AB192" s="148"/>
      <c r="AC192" s="148"/>
      <c r="AD192" s="148"/>
      <c r="AE192" s="148"/>
      <c r="AF192" s="148"/>
      <c r="AG192" s="148"/>
      <c r="AH192" s="148"/>
      <c r="AI192" s="148"/>
      <c r="AJ192" s="148"/>
      <c r="AK192" s="148"/>
      <c r="AL192" s="148"/>
      <c r="AM192" s="148"/>
      <c r="AN192" s="148"/>
      <c r="AO192" s="148"/>
      <c r="AP192" s="148"/>
    </row>
    <row r="193" spans="1:42" x14ac:dyDescent="0.25">
      <c r="A193" s="162" t="s">
        <v>105</v>
      </c>
      <c r="B193" s="163" t="s">
        <v>77</v>
      </c>
      <c r="C193" s="182" t="s">
        <v>78</v>
      </c>
      <c r="D193" s="164"/>
      <c r="E193" s="165"/>
      <c r="F193" s="166"/>
      <c r="G193" s="167">
        <f>SUMIF(O194:O196,"&lt;&gt;NOR",G194:G196)</f>
        <v>0</v>
      </c>
      <c r="O193" t="s">
        <v>106</v>
      </c>
    </row>
    <row r="194" spans="1:42" ht="20.399999999999999" outlineLevel="1" x14ac:dyDescent="0.25">
      <c r="A194" s="169">
        <v>66</v>
      </c>
      <c r="B194" s="170" t="s">
        <v>332</v>
      </c>
      <c r="C194" s="183" t="s">
        <v>333</v>
      </c>
      <c r="D194" s="171" t="s">
        <v>130</v>
      </c>
      <c r="E194" s="172">
        <v>27</v>
      </c>
      <c r="F194" s="173"/>
      <c r="G194" s="174">
        <f>ROUND(E194*F194,2)</f>
        <v>0</v>
      </c>
      <c r="H194" s="148"/>
      <c r="I194" s="148"/>
      <c r="J194" s="148"/>
      <c r="K194" s="148"/>
      <c r="L194" s="148"/>
      <c r="M194" s="148"/>
      <c r="N194" s="148"/>
      <c r="O194" s="148" t="s">
        <v>110</v>
      </c>
      <c r="P194" s="148"/>
      <c r="Q194" s="148"/>
      <c r="R194" s="148"/>
      <c r="S194" s="148"/>
      <c r="T194" s="148"/>
      <c r="U194" s="148"/>
      <c r="V194" s="148"/>
      <c r="W194" s="148"/>
      <c r="X194" s="148"/>
      <c r="Y194" s="148"/>
      <c r="Z194" s="148"/>
      <c r="AA194" s="148"/>
      <c r="AB194" s="148"/>
      <c r="AC194" s="148"/>
      <c r="AD194" s="148"/>
      <c r="AE194" s="148"/>
      <c r="AF194" s="148"/>
      <c r="AG194" s="148"/>
      <c r="AH194" s="148"/>
      <c r="AI194" s="148"/>
      <c r="AJ194" s="148"/>
      <c r="AK194" s="148"/>
      <c r="AL194" s="148"/>
      <c r="AM194" s="148"/>
      <c r="AN194" s="148"/>
      <c r="AO194" s="148"/>
      <c r="AP194" s="148"/>
    </row>
    <row r="195" spans="1:42" outlineLevel="2" x14ac:dyDescent="0.25">
      <c r="A195" s="155"/>
      <c r="B195" s="156"/>
      <c r="C195" s="184" t="s">
        <v>334</v>
      </c>
      <c r="D195" s="160"/>
      <c r="E195" s="161">
        <v>27</v>
      </c>
      <c r="F195" s="158"/>
      <c r="G195" s="158"/>
      <c r="H195" s="148"/>
      <c r="I195" s="148"/>
      <c r="J195" s="148"/>
      <c r="K195" s="148"/>
      <c r="L195" s="148"/>
      <c r="M195" s="148"/>
      <c r="N195" s="148"/>
      <c r="O195" s="148" t="s">
        <v>112</v>
      </c>
      <c r="P195" s="148">
        <v>0</v>
      </c>
      <c r="Q195" s="148"/>
      <c r="R195" s="148"/>
      <c r="S195" s="148"/>
      <c r="T195" s="148"/>
      <c r="U195" s="148"/>
      <c r="V195" s="148"/>
      <c r="W195" s="148"/>
      <c r="X195" s="148"/>
      <c r="Y195" s="148"/>
      <c r="Z195" s="148"/>
      <c r="AA195" s="148"/>
      <c r="AB195" s="148"/>
      <c r="AC195" s="148"/>
      <c r="AD195" s="148"/>
      <c r="AE195" s="148"/>
      <c r="AF195" s="148"/>
      <c r="AG195" s="148"/>
      <c r="AH195" s="148"/>
      <c r="AI195" s="148"/>
      <c r="AJ195" s="148"/>
      <c r="AK195" s="148"/>
      <c r="AL195" s="148"/>
      <c r="AM195" s="148"/>
      <c r="AN195" s="148"/>
      <c r="AO195" s="148"/>
      <c r="AP195" s="148"/>
    </row>
    <row r="196" spans="1:42" outlineLevel="1" x14ac:dyDescent="0.25">
      <c r="A196" s="155">
        <v>67</v>
      </c>
      <c r="B196" s="156" t="s">
        <v>335</v>
      </c>
      <c r="C196" s="186" t="s">
        <v>336</v>
      </c>
      <c r="D196" s="157" t="s">
        <v>0</v>
      </c>
      <c r="E196" s="181"/>
      <c r="F196" s="159"/>
      <c r="G196" s="158">
        <f>ROUND(E196*F196,2)</f>
        <v>0</v>
      </c>
      <c r="H196" s="148"/>
      <c r="I196" s="148"/>
      <c r="J196" s="148"/>
      <c r="K196" s="148"/>
      <c r="L196" s="148"/>
      <c r="M196" s="148"/>
      <c r="N196" s="148"/>
      <c r="O196" s="148" t="s">
        <v>215</v>
      </c>
      <c r="P196" s="148"/>
      <c r="Q196" s="148"/>
      <c r="R196" s="148"/>
      <c r="S196" s="148"/>
      <c r="T196" s="148"/>
      <c r="U196" s="148"/>
      <c r="V196" s="148"/>
      <c r="W196" s="148"/>
      <c r="X196" s="148"/>
      <c r="Y196" s="148"/>
      <c r="Z196" s="148"/>
      <c r="AA196" s="148"/>
      <c r="AB196" s="148"/>
      <c r="AC196" s="148"/>
      <c r="AD196" s="148"/>
      <c r="AE196" s="148"/>
      <c r="AF196" s="148"/>
      <c r="AG196" s="148"/>
      <c r="AH196" s="148"/>
      <c r="AI196" s="148"/>
      <c r="AJ196" s="148"/>
      <c r="AK196" s="148"/>
      <c r="AL196" s="148"/>
      <c r="AM196" s="148"/>
      <c r="AN196" s="148"/>
      <c r="AO196" s="148"/>
      <c r="AP196" s="148"/>
    </row>
    <row r="197" spans="1:42" x14ac:dyDescent="0.25">
      <c r="A197" s="162" t="s">
        <v>105</v>
      </c>
      <c r="B197" s="163" t="s">
        <v>79</v>
      </c>
      <c r="C197" s="182" t="s">
        <v>80</v>
      </c>
      <c r="D197" s="164"/>
      <c r="E197" s="165"/>
      <c r="F197" s="166"/>
      <c r="G197" s="167">
        <f>SUMIF(O198:O200,"&lt;&gt;NOR",G198:G200)</f>
        <v>0</v>
      </c>
      <c r="O197" t="s">
        <v>106</v>
      </c>
    </row>
    <row r="198" spans="1:42" outlineLevel="1" x14ac:dyDescent="0.25">
      <c r="A198" s="169">
        <v>68</v>
      </c>
      <c r="B198" s="170" t="s">
        <v>337</v>
      </c>
      <c r="C198" s="183" t="s">
        <v>338</v>
      </c>
      <c r="D198" s="171" t="s">
        <v>130</v>
      </c>
      <c r="E198" s="172">
        <v>5.9</v>
      </c>
      <c r="F198" s="173"/>
      <c r="G198" s="174">
        <f>ROUND(E198*F198,2)</f>
        <v>0</v>
      </c>
      <c r="H198" s="148"/>
      <c r="I198" s="148"/>
      <c r="J198" s="148"/>
      <c r="K198" s="148"/>
      <c r="L198" s="148"/>
      <c r="M198" s="148"/>
      <c r="N198" s="148"/>
      <c r="O198" s="148" t="s">
        <v>110</v>
      </c>
      <c r="P198" s="148"/>
      <c r="Q198" s="148"/>
      <c r="R198" s="148"/>
      <c r="S198" s="148"/>
      <c r="T198" s="148"/>
      <c r="U198" s="148"/>
      <c r="V198" s="148"/>
      <c r="W198" s="148"/>
      <c r="X198" s="148"/>
      <c r="Y198" s="148"/>
      <c r="Z198" s="148"/>
      <c r="AA198" s="148"/>
      <c r="AB198" s="148"/>
      <c r="AC198" s="148"/>
      <c r="AD198" s="148"/>
      <c r="AE198" s="148"/>
      <c r="AF198" s="148"/>
      <c r="AG198" s="148"/>
      <c r="AH198" s="148"/>
      <c r="AI198" s="148"/>
      <c r="AJ198" s="148"/>
      <c r="AK198" s="148"/>
      <c r="AL198" s="148"/>
      <c r="AM198" s="148"/>
      <c r="AN198" s="148"/>
      <c r="AO198" s="148"/>
      <c r="AP198" s="148"/>
    </row>
    <row r="199" spans="1:42" outlineLevel="2" x14ac:dyDescent="0.25">
      <c r="A199" s="155"/>
      <c r="B199" s="156"/>
      <c r="C199" s="184" t="s">
        <v>339</v>
      </c>
      <c r="D199" s="160"/>
      <c r="E199" s="161">
        <v>5.9</v>
      </c>
      <c r="F199" s="158"/>
      <c r="G199" s="158"/>
      <c r="H199" s="148"/>
      <c r="I199" s="148"/>
      <c r="J199" s="148"/>
      <c r="K199" s="148"/>
      <c r="L199" s="148"/>
      <c r="M199" s="148"/>
      <c r="N199" s="148"/>
      <c r="O199" s="148" t="s">
        <v>112</v>
      </c>
      <c r="P199" s="148">
        <v>0</v>
      </c>
      <c r="Q199" s="148"/>
      <c r="R199" s="148"/>
      <c r="S199" s="148"/>
      <c r="T199" s="148"/>
      <c r="U199" s="148"/>
      <c r="V199" s="148"/>
      <c r="W199" s="148"/>
      <c r="X199" s="148"/>
      <c r="Y199" s="148"/>
      <c r="Z199" s="148"/>
      <c r="AA199" s="148"/>
      <c r="AB199" s="148"/>
      <c r="AC199" s="148"/>
      <c r="AD199" s="148"/>
      <c r="AE199" s="148"/>
      <c r="AF199" s="148"/>
      <c r="AG199" s="148"/>
      <c r="AH199" s="148"/>
      <c r="AI199" s="148"/>
      <c r="AJ199" s="148"/>
      <c r="AK199" s="148"/>
      <c r="AL199" s="148"/>
      <c r="AM199" s="148"/>
      <c r="AN199" s="148"/>
      <c r="AO199" s="148"/>
      <c r="AP199" s="148"/>
    </row>
    <row r="200" spans="1:42" outlineLevel="1" x14ac:dyDescent="0.25">
      <c r="A200" s="155">
        <v>69</v>
      </c>
      <c r="B200" s="156" t="s">
        <v>340</v>
      </c>
      <c r="C200" s="186" t="s">
        <v>341</v>
      </c>
      <c r="D200" s="157" t="s">
        <v>0</v>
      </c>
      <c r="E200" s="181"/>
      <c r="F200" s="159"/>
      <c r="G200" s="158">
        <f>ROUND(E200*F200,2)</f>
        <v>0</v>
      </c>
      <c r="H200" s="148"/>
      <c r="I200" s="148"/>
      <c r="J200" s="148"/>
      <c r="K200" s="148"/>
      <c r="L200" s="148"/>
      <c r="M200" s="148"/>
      <c r="N200" s="148"/>
      <c r="O200" s="148" t="s">
        <v>215</v>
      </c>
      <c r="P200" s="148"/>
      <c r="Q200" s="148"/>
      <c r="R200" s="148"/>
      <c r="S200" s="148"/>
      <c r="T200" s="148"/>
      <c r="U200" s="148"/>
      <c r="V200" s="148"/>
      <c r="W200" s="148"/>
      <c r="X200" s="148"/>
      <c r="Y200" s="148"/>
      <c r="Z200" s="148"/>
      <c r="AA200" s="148"/>
      <c r="AB200" s="148"/>
      <c r="AC200" s="148"/>
      <c r="AD200" s="148"/>
      <c r="AE200" s="148"/>
      <c r="AF200" s="148"/>
      <c r="AG200" s="148"/>
      <c r="AH200" s="148"/>
      <c r="AI200" s="148"/>
      <c r="AJ200" s="148"/>
      <c r="AK200" s="148"/>
      <c r="AL200" s="148"/>
      <c r="AM200" s="148"/>
      <c r="AN200" s="148"/>
      <c r="AO200" s="148"/>
      <c r="AP200" s="148"/>
    </row>
    <row r="201" spans="1:42" x14ac:dyDescent="0.25">
      <c r="A201" s="162" t="s">
        <v>105</v>
      </c>
      <c r="B201" s="163" t="s">
        <v>81</v>
      </c>
      <c r="C201" s="182" t="s">
        <v>82</v>
      </c>
      <c r="D201" s="164"/>
      <c r="E201" s="165"/>
      <c r="F201" s="166"/>
      <c r="G201" s="167">
        <f>SUMIF(O202:O213,"&lt;&gt;NOR",G202:G213)</f>
        <v>0</v>
      </c>
      <c r="O201" t="s">
        <v>106</v>
      </c>
    </row>
    <row r="202" spans="1:42" outlineLevel="1" x14ac:dyDescent="0.25">
      <c r="A202" s="169">
        <v>70</v>
      </c>
      <c r="B202" s="170" t="s">
        <v>342</v>
      </c>
      <c r="C202" s="183" t="s">
        <v>343</v>
      </c>
      <c r="D202" s="171" t="s">
        <v>116</v>
      </c>
      <c r="E202" s="172">
        <v>67.465000000000003</v>
      </c>
      <c r="F202" s="173"/>
      <c r="G202" s="174">
        <f>ROUND(E202*F202,2)</f>
        <v>0</v>
      </c>
      <c r="H202" s="148"/>
      <c r="I202" s="148"/>
      <c r="J202" s="148"/>
      <c r="K202" s="148"/>
      <c r="L202" s="148"/>
      <c r="M202" s="148"/>
      <c r="N202" s="148"/>
      <c r="O202" s="148" t="s">
        <v>110</v>
      </c>
      <c r="P202" s="148"/>
      <c r="Q202" s="148"/>
      <c r="R202" s="148"/>
      <c r="S202" s="148"/>
      <c r="T202" s="148"/>
      <c r="U202" s="148"/>
      <c r="V202" s="148"/>
      <c r="W202" s="148"/>
      <c r="X202" s="148"/>
      <c r="Y202" s="148"/>
      <c r="Z202" s="148"/>
      <c r="AA202" s="148"/>
      <c r="AB202" s="148"/>
      <c r="AC202" s="148"/>
      <c r="AD202" s="148"/>
      <c r="AE202" s="148"/>
      <c r="AF202" s="148"/>
      <c r="AG202" s="148"/>
      <c r="AH202" s="148"/>
      <c r="AI202" s="148"/>
      <c r="AJ202" s="148"/>
      <c r="AK202" s="148"/>
      <c r="AL202" s="148"/>
      <c r="AM202" s="148"/>
      <c r="AN202" s="148"/>
      <c r="AO202" s="148"/>
      <c r="AP202" s="148"/>
    </row>
    <row r="203" spans="1:42" outlineLevel="2" x14ac:dyDescent="0.25">
      <c r="A203" s="155"/>
      <c r="B203" s="156"/>
      <c r="C203" s="184" t="s">
        <v>146</v>
      </c>
      <c r="D203" s="160"/>
      <c r="E203" s="161">
        <v>62.74</v>
      </c>
      <c r="F203" s="158"/>
      <c r="G203" s="158"/>
      <c r="H203" s="148"/>
      <c r="I203" s="148"/>
      <c r="J203" s="148"/>
      <c r="K203" s="148"/>
      <c r="L203" s="148"/>
      <c r="M203" s="148"/>
      <c r="N203" s="148"/>
      <c r="O203" s="148" t="s">
        <v>112</v>
      </c>
      <c r="P203" s="148">
        <v>0</v>
      </c>
      <c r="Q203" s="148"/>
      <c r="R203" s="148"/>
      <c r="S203" s="148"/>
      <c r="T203" s="148"/>
      <c r="U203" s="148"/>
      <c r="V203" s="148"/>
      <c r="W203" s="148"/>
      <c r="X203" s="148"/>
      <c r="Y203" s="148"/>
      <c r="Z203" s="148"/>
      <c r="AA203" s="148"/>
      <c r="AB203" s="148"/>
      <c r="AC203" s="148"/>
      <c r="AD203" s="148"/>
      <c r="AE203" s="148"/>
      <c r="AF203" s="148"/>
      <c r="AG203" s="148"/>
      <c r="AH203" s="148"/>
      <c r="AI203" s="148"/>
      <c r="AJ203" s="148"/>
      <c r="AK203" s="148"/>
      <c r="AL203" s="148"/>
      <c r="AM203" s="148"/>
      <c r="AN203" s="148"/>
      <c r="AO203" s="148"/>
      <c r="AP203" s="148"/>
    </row>
    <row r="204" spans="1:42" outlineLevel="3" x14ac:dyDescent="0.25">
      <c r="A204" s="155"/>
      <c r="B204" s="156"/>
      <c r="C204" s="184" t="s">
        <v>147</v>
      </c>
      <c r="D204" s="160"/>
      <c r="E204" s="161">
        <v>4.7249999999999996</v>
      </c>
      <c r="F204" s="158"/>
      <c r="G204" s="158"/>
      <c r="H204" s="148"/>
      <c r="I204" s="148"/>
      <c r="J204" s="148"/>
      <c r="K204" s="148"/>
      <c r="L204" s="148"/>
      <c r="M204" s="148"/>
      <c r="N204" s="148"/>
      <c r="O204" s="148" t="s">
        <v>112</v>
      </c>
      <c r="P204" s="148">
        <v>0</v>
      </c>
      <c r="Q204" s="148"/>
      <c r="R204" s="148"/>
      <c r="S204" s="148"/>
      <c r="T204" s="148"/>
      <c r="U204" s="148"/>
      <c r="V204" s="148"/>
      <c r="W204" s="148"/>
      <c r="X204" s="148"/>
      <c r="Y204" s="148"/>
      <c r="Z204" s="148"/>
      <c r="AA204" s="148"/>
      <c r="AB204" s="148"/>
      <c r="AC204" s="148"/>
      <c r="AD204" s="148"/>
      <c r="AE204" s="148"/>
      <c r="AF204" s="148"/>
      <c r="AG204" s="148"/>
      <c r="AH204" s="148"/>
      <c r="AI204" s="148"/>
      <c r="AJ204" s="148"/>
      <c r="AK204" s="148"/>
      <c r="AL204" s="148"/>
      <c r="AM204" s="148"/>
      <c r="AN204" s="148"/>
      <c r="AO204" s="148"/>
      <c r="AP204" s="148"/>
    </row>
    <row r="205" spans="1:42" outlineLevel="1" x14ac:dyDescent="0.25">
      <c r="A205" s="169">
        <v>71</v>
      </c>
      <c r="B205" s="170" t="s">
        <v>344</v>
      </c>
      <c r="C205" s="183" t="s">
        <v>345</v>
      </c>
      <c r="D205" s="171" t="s">
        <v>116</v>
      </c>
      <c r="E205" s="172">
        <v>62.74</v>
      </c>
      <c r="F205" s="173"/>
      <c r="G205" s="174">
        <f>ROUND(E205*F205,2)</f>
        <v>0</v>
      </c>
      <c r="H205" s="148"/>
      <c r="I205" s="148"/>
      <c r="J205" s="148"/>
      <c r="K205" s="148"/>
      <c r="L205" s="148"/>
      <c r="M205" s="148"/>
      <c r="N205" s="148"/>
      <c r="O205" s="148" t="s">
        <v>110</v>
      </c>
      <c r="P205" s="148"/>
      <c r="Q205" s="148"/>
      <c r="R205" s="148"/>
      <c r="S205" s="148"/>
      <c r="T205" s="148"/>
      <c r="U205" s="148"/>
      <c r="V205" s="148"/>
      <c r="W205" s="148"/>
      <c r="X205" s="148"/>
      <c r="Y205" s="148"/>
      <c r="Z205" s="148"/>
      <c r="AA205" s="148"/>
      <c r="AB205" s="148"/>
      <c r="AC205" s="148"/>
      <c r="AD205" s="148"/>
      <c r="AE205" s="148"/>
      <c r="AF205" s="148"/>
      <c r="AG205" s="148"/>
      <c r="AH205" s="148"/>
      <c r="AI205" s="148"/>
      <c r="AJ205" s="148"/>
      <c r="AK205" s="148"/>
      <c r="AL205" s="148"/>
      <c r="AM205" s="148"/>
      <c r="AN205" s="148"/>
      <c r="AO205" s="148"/>
      <c r="AP205" s="148"/>
    </row>
    <row r="206" spans="1:42" ht="40.799999999999997" outlineLevel="2" x14ac:dyDescent="0.25">
      <c r="A206" s="155"/>
      <c r="B206" s="156"/>
      <c r="C206" s="184" t="s">
        <v>346</v>
      </c>
      <c r="D206" s="160"/>
      <c r="E206" s="161"/>
      <c r="F206" s="158"/>
      <c r="G206" s="158"/>
      <c r="H206" s="148"/>
      <c r="I206" s="148"/>
      <c r="J206" s="148"/>
      <c r="K206" s="148"/>
      <c r="L206" s="148"/>
      <c r="M206" s="148"/>
      <c r="N206" s="148"/>
      <c r="O206" s="148" t="s">
        <v>112</v>
      </c>
      <c r="P206" s="148">
        <v>0</v>
      </c>
      <c r="Q206" s="148"/>
      <c r="R206" s="148"/>
      <c r="S206" s="148"/>
      <c r="T206" s="148"/>
      <c r="U206" s="148"/>
      <c r="V206" s="148"/>
      <c r="W206" s="148"/>
      <c r="X206" s="148"/>
      <c r="Y206" s="148"/>
      <c r="Z206" s="148"/>
      <c r="AA206" s="148"/>
      <c r="AB206" s="148"/>
      <c r="AC206" s="148"/>
      <c r="AD206" s="148"/>
      <c r="AE206" s="148"/>
      <c r="AF206" s="148"/>
      <c r="AG206" s="148"/>
      <c r="AH206" s="148"/>
      <c r="AI206" s="148"/>
      <c r="AJ206" s="148"/>
      <c r="AK206" s="148"/>
      <c r="AL206" s="148"/>
      <c r="AM206" s="148"/>
      <c r="AN206" s="148"/>
      <c r="AO206" s="148"/>
      <c r="AP206" s="148"/>
    </row>
    <row r="207" spans="1:42" outlineLevel="3" x14ac:dyDescent="0.25">
      <c r="A207" s="155"/>
      <c r="B207" s="156"/>
      <c r="C207" s="184" t="s">
        <v>347</v>
      </c>
      <c r="D207" s="160"/>
      <c r="E207" s="161"/>
      <c r="F207" s="158"/>
      <c r="G207" s="158"/>
      <c r="H207" s="148"/>
      <c r="I207" s="148"/>
      <c r="J207" s="148"/>
      <c r="K207" s="148"/>
      <c r="L207" s="148"/>
      <c r="M207" s="148"/>
      <c r="N207" s="148"/>
      <c r="O207" s="148" t="s">
        <v>112</v>
      </c>
      <c r="P207" s="148">
        <v>0</v>
      </c>
      <c r="Q207" s="148"/>
      <c r="R207" s="148"/>
      <c r="S207" s="148"/>
      <c r="T207" s="148"/>
      <c r="U207" s="148"/>
      <c r="V207" s="148"/>
      <c r="W207" s="148"/>
      <c r="X207" s="148"/>
      <c r="Y207" s="148"/>
      <c r="Z207" s="148"/>
      <c r="AA207" s="148"/>
      <c r="AB207" s="148"/>
      <c r="AC207" s="148"/>
      <c r="AD207" s="148"/>
      <c r="AE207" s="148"/>
      <c r="AF207" s="148"/>
      <c r="AG207" s="148"/>
      <c r="AH207" s="148"/>
      <c r="AI207" s="148"/>
      <c r="AJ207" s="148"/>
      <c r="AK207" s="148"/>
      <c r="AL207" s="148"/>
      <c r="AM207" s="148"/>
      <c r="AN207" s="148"/>
      <c r="AO207" s="148"/>
      <c r="AP207" s="148"/>
    </row>
    <row r="208" spans="1:42" outlineLevel="3" x14ac:dyDescent="0.25">
      <c r="A208" s="155"/>
      <c r="B208" s="156"/>
      <c r="C208" s="184" t="s">
        <v>348</v>
      </c>
      <c r="D208" s="160"/>
      <c r="E208" s="161"/>
      <c r="F208" s="158"/>
      <c r="G208" s="158"/>
      <c r="H208" s="148"/>
      <c r="I208" s="148"/>
      <c r="J208" s="148"/>
      <c r="K208" s="148"/>
      <c r="L208" s="148"/>
      <c r="M208" s="148"/>
      <c r="N208" s="148"/>
      <c r="O208" s="148" t="s">
        <v>112</v>
      </c>
      <c r="P208" s="148">
        <v>0</v>
      </c>
      <c r="Q208" s="148"/>
      <c r="R208" s="148"/>
      <c r="S208" s="148"/>
      <c r="T208" s="148"/>
      <c r="U208" s="148"/>
      <c r="V208" s="148"/>
      <c r="W208" s="148"/>
      <c r="X208" s="148"/>
      <c r="Y208" s="148"/>
      <c r="Z208" s="148"/>
      <c r="AA208" s="148"/>
      <c r="AB208" s="148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  <c r="AM208" s="148"/>
      <c r="AN208" s="148"/>
      <c r="AO208" s="148"/>
      <c r="AP208" s="148"/>
    </row>
    <row r="209" spans="1:42" outlineLevel="3" x14ac:dyDescent="0.25">
      <c r="A209" s="155"/>
      <c r="B209" s="156"/>
      <c r="C209" s="184" t="s">
        <v>146</v>
      </c>
      <c r="D209" s="160"/>
      <c r="E209" s="161">
        <v>62.74</v>
      </c>
      <c r="F209" s="158"/>
      <c r="G209" s="158"/>
      <c r="H209" s="148"/>
      <c r="I209" s="148"/>
      <c r="J209" s="148"/>
      <c r="K209" s="148"/>
      <c r="L209" s="148"/>
      <c r="M209" s="148"/>
      <c r="N209" s="148"/>
      <c r="O209" s="148" t="s">
        <v>112</v>
      </c>
      <c r="P209" s="148">
        <v>0</v>
      </c>
      <c r="Q209" s="148"/>
      <c r="R209" s="148"/>
      <c r="S209" s="148"/>
      <c r="T209" s="148"/>
      <c r="U209" s="148"/>
      <c r="V209" s="148"/>
      <c r="W209" s="148"/>
      <c r="X209" s="148"/>
      <c r="Y209" s="148"/>
      <c r="Z209" s="148"/>
      <c r="AA209" s="148"/>
      <c r="AB209" s="148"/>
      <c r="AC209" s="148"/>
      <c r="AD209" s="148"/>
      <c r="AE209" s="148"/>
      <c r="AF209" s="148"/>
      <c r="AG209" s="148"/>
      <c r="AH209" s="148"/>
      <c r="AI209" s="148"/>
      <c r="AJ209" s="148"/>
      <c r="AK209" s="148"/>
      <c r="AL209" s="148"/>
      <c r="AM209" s="148"/>
      <c r="AN209" s="148"/>
      <c r="AO209" s="148"/>
      <c r="AP209" s="148"/>
    </row>
    <row r="210" spans="1:42" ht="20.399999999999999" outlineLevel="1" x14ac:dyDescent="0.25">
      <c r="A210" s="169">
        <v>72</v>
      </c>
      <c r="B210" s="170" t="s">
        <v>349</v>
      </c>
      <c r="C210" s="183" t="s">
        <v>350</v>
      </c>
      <c r="D210" s="171" t="s">
        <v>116</v>
      </c>
      <c r="E210" s="172">
        <v>11.375</v>
      </c>
      <c r="F210" s="173"/>
      <c r="G210" s="174">
        <f>ROUND(E210*F210,2)</f>
        <v>0</v>
      </c>
      <c r="H210" s="148"/>
      <c r="I210" s="148"/>
      <c r="J210" s="148"/>
      <c r="K210" s="148"/>
      <c r="L210" s="148"/>
      <c r="M210" s="148"/>
      <c r="N210" s="148"/>
      <c r="O210" s="148" t="s">
        <v>110</v>
      </c>
      <c r="P210" s="148"/>
      <c r="Q210" s="148"/>
      <c r="R210" s="148"/>
      <c r="S210" s="148"/>
      <c r="T210" s="148"/>
      <c r="U210" s="148"/>
      <c r="V210" s="148"/>
      <c r="W210" s="148"/>
      <c r="X210" s="148"/>
      <c r="Y210" s="148"/>
      <c r="Z210" s="148"/>
      <c r="AA210" s="148"/>
      <c r="AB210" s="148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  <c r="AP210" s="148"/>
    </row>
    <row r="211" spans="1:42" outlineLevel="2" x14ac:dyDescent="0.25">
      <c r="A211" s="155"/>
      <c r="B211" s="156"/>
      <c r="C211" s="184" t="s">
        <v>147</v>
      </c>
      <c r="D211" s="160"/>
      <c r="E211" s="161">
        <v>4.7249999999999996</v>
      </c>
      <c r="F211" s="158"/>
      <c r="G211" s="158"/>
      <c r="H211" s="148"/>
      <c r="I211" s="148"/>
      <c r="J211" s="148"/>
      <c r="K211" s="148"/>
      <c r="L211" s="148"/>
      <c r="M211" s="148"/>
      <c r="N211" s="148"/>
      <c r="O211" s="148" t="s">
        <v>112</v>
      </c>
      <c r="P211" s="148">
        <v>0</v>
      </c>
      <c r="Q211" s="148"/>
      <c r="R211" s="148"/>
      <c r="S211" s="148"/>
      <c r="T211" s="148"/>
      <c r="U211" s="148"/>
      <c r="V211" s="148"/>
      <c r="W211" s="148"/>
      <c r="X211" s="148"/>
      <c r="Y211" s="148"/>
      <c r="Z211" s="148"/>
      <c r="AA211" s="148"/>
      <c r="AB211" s="148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  <c r="AP211" s="148"/>
    </row>
    <row r="212" spans="1:42" ht="30.6" outlineLevel="3" x14ac:dyDescent="0.25">
      <c r="A212" s="155"/>
      <c r="B212" s="156"/>
      <c r="C212" s="184" t="s">
        <v>150</v>
      </c>
      <c r="D212" s="160"/>
      <c r="E212" s="161">
        <v>6.65</v>
      </c>
      <c r="F212" s="158"/>
      <c r="G212" s="158"/>
      <c r="H212" s="148"/>
      <c r="I212" s="148"/>
      <c r="J212" s="148"/>
      <c r="K212" s="148"/>
      <c r="L212" s="148"/>
      <c r="M212" s="148"/>
      <c r="N212" s="148"/>
      <c r="O212" s="148" t="s">
        <v>112</v>
      </c>
      <c r="P212" s="148">
        <v>0</v>
      </c>
      <c r="Q212" s="148"/>
      <c r="R212" s="148"/>
      <c r="S212" s="148"/>
      <c r="T212" s="148"/>
      <c r="U212" s="148"/>
      <c r="V212" s="148"/>
      <c r="W212" s="148"/>
      <c r="X212" s="148"/>
      <c r="Y212" s="148"/>
      <c r="Z212" s="148"/>
      <c r="AA212" s="148"/>
      <c r="AB212" s="148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  <c r="AP212" s="148"/>
    </row>
    <row r="213" spans="1:42" outlineLevel="1" x14ac:dyDescent="0.25">
      <c r="A213" s="155">
        <v>73</v>
      </c>
      <c r="B213" s="156" t="s">
        <v>351</v>
      </c>
      <c r="C213" s="186" t="s">
        <v>352</v>
      </c>
      <c r="D213" s="157" t="s">
        <v>0</v>
      </c>
      <c r="E213" s="181"/>
      <c r="F213" s="159"/>
      <c r="G213" s="158">
        <f>ROUND(E213*F213,2)</f>
        <v>0</v>
      </c>
      <c r="H213" s="148"/>
      <c r="I213" s="148"/>
      <c r="J213" s="148"/>
      <c r="K213" s="148"/>
      <c r="L213" s="148"/>
      <c r="M213" s="148"/>
      <c r="N213" s="148"/>
      <c r="O213" s="148" t="s">
        <v>215</v>
      </c>
      <c r="P213" s="148"/>
      <c r="Q213" s="148"/>
      <c r="R213" s="148"/>
      <c r="S213" s="148"/>
      <c r="T213" s="148"/>
      <c r="U213" s="148"/>
      <c r="V213" s="148"/>
      <c r="W213" s="148"/>
      <c r="X213" s="148"/>
      <c r="Y213" s="148"/>
      <c r="Z213" s="148"/>
      <c r="AA213" s="148"/>
      <c r="AB213" s="148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8"/>
      <c r="AO213" s="148"/>
      <c r="AP213" s="148"/>
    </row>
    <row r="214" spans="1:42" x14ac:dyDescent="0.25">
      <c r="A214" s="162" t="s">
        <v>105</v>
      </c>
      <c r="B214" s="163" t="s">
        <v>83</v>
      </c>
      <c r="C214" s="182" t="s">
        <v>84</v>
      </c>
      <c r="D214" s="164"/>
      <c r="E214" s="165"/>
      <c r="F214" s="166"/>
      <c r="G214" s="167">
        <f>SUMIF(O215:O231,"&lt;&gt;NOR",G215:G231)</f>
        <v>0</v>
      </c>
      <c r="O214" t="s">
        <v>106</v>
      </c>
    </row>
    <row r="215" spans="1:42" outlineLevel="1" x14ac:dyDescent="0.25">
      <c r="A215" s="169">
        <v>74</v>
      </c>
      <c r="B215" s="170" t="s">
        <v>353</v>
      </c>
      <c r="C215" s="183" t="s">
        <v>354</v>
      </c>
      <c r="D215" s="171" t="s">
        <v>116</v>
      </c>
      <c r="E215" s="172">
        <v>6.6959999999999997</v>
      </c>
      <c r="F215" s="173"/>
      <c r="G215" s="174">
        <f>ROUND(E215*F215,2)</f>
        <v>0</v>
      </c>
      <c r="H215" s="148"/>
      <c r="I215" s="148"/>
      <c r="J215" s="148"/>
      <c r="K215" s="148"/>
      <c r="L215" s="148"/>
      <c r="M215" s="148"/>
      <c r="N215" s="148"/>
      <c r="O215" s="148" t="s">
        <v>110</v>
      </c>
      <c r="P215" s="148"/>
      <c r="Q215" s="148"/>
      <c r="R215" s="148"/>
      <c r="S215" s="148"/>
      <c r="T215" s="148"/>
      <c r="U215" s="148"/>
      <c r="V215" s="148"/>
      <c r="W215" s="148"/>
      <c r="X215" s="148"/>
      <c r="Y215" s="148"/>
      <c r="Z215" s="148"/>
      <c r="AA215" s="148"/>
      <c r="AB215" s="148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</row>
    <row r="216" spans="1:42" outlineLevel="2" x14ac:dyDescent="0.25">
      <c r="A216" s="155"/>
      <c r="B216" s="156"/>
      <c r="C216" s="184" t="s">
        <v>355</v>
      </c>
      <c r="D216" s="160"/>
      <c r="E216" s="161">
        <v>2.016</v>
      </c>
      <c r="F216" s="158"/>
      <c r="G216" s="158"/>
      <c r="H216" s="148"/>
      <c r="I216" s="148"/>
      <c r="J216" s="148"/>
      <c r="K216" s="148"/>
      <c r="L216" s="148"/>
      <c r="M216" s="148"/>
      <c r="N216" s="148"/>
      <c r="O216" s="148" t="s">
        <v>112</v>
      </c>
      <c r="P216" s="148">
        <v>0</v>
      </c>
      <c r="Q216" s="148"/>
      <c r="R216" s="148"/>
      <c r="S216" s="148"/>
      <c r="T216" s="148"/>
      <c r="U216" s="148"/>
      <c r="V216" s="148"/>
      <c r="W216" s="148"/>
      <c r="X216" s="148"/>
      <c r="Y216" s="148"/>
      <c r="Z216" s="148"/>
      <c r="AA216" s="148"/>
      <c r="AB216" s="148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  <c r="AM216" s="148"/>
      <c r="AN216" s="148"/>
      <c r="AO216" s="148"/>
      <c r="AP216" s="148"/>
    </row>
    <row r="217" spans="1:42" outlineLevel="3" x14ac:dyDescent="0.25">
      <c r="A217" s="155"/>
      <c r="B217" s="156"/>
      <c r="C217" s="184" t="s">
        <v>356</v>
      </c>
      <c r="D217" s="160"/>
      <c r="E217" s="161">
        <v>1.8560000000000001</v>
      </c>
      <c r="F217" s="158"/>
      <c r="G217" s="158"/>
      <c r="H217" s="148"/>
      <c r="I217" s="148"/>
      <c r="J217" s="148"/>
      <c r="K217" s="148"/>
      <c r="L217" s="148"/>
      <c r="M217" s="148"/>
      <c r="N217" s="148"/>
      <c r="O217" s="148" t="s">
        <v>112</v>
      </c>
      <c r="P217" s="148">
        <v>0</v>
      </c>
      <c r="Q217" s="148"/>
      <c r="R217" s="148"/>
      <c r="S217" s="148"/>
      <c r="T217" s="148"/>
      <c r="U217" s="148"/>
      <c r="V217" s="148"/>
      <c r="W217" s="148"/>
      <c r="X217" s="148"/>
      <c r="Y217" s="148"/>
      <c r="Z217" s="148"/>
      <c r="AA217" s="148"/>
      <c r="AB217" s="148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  <c r="AP217" s="148"/>
    </row>
    <row r="218" spans="1:42" outlineLevel="3" x14ac:dyDescent="0.25">
      <c r="A218" s="155"/>
      <c r="B218" s="156"/>
      <c r="C218" s="184" t="s">
        <v>357</v>
      </c>
      <c r="D218" s="160"/>
      <c r="E218" s="161">
        <v>0.94799999999999995</v>
      </c>
      <c r="F218" s="158"/>
      <c r="G218" s="158"/>
      <c r="H218" s="148"/>
      <c r="I218" s="148"/>
      <c r="J218" s="148"/>
      <c r="K218" s="148"/>
      <c r="L218" s="148"/>
      <c r="M218" s="148"/>
      <c r="N218" s="148"/>
      <c r="O218" s="148" t="s">
        <v>112</v>
      </c>
      <c r="P218" s="148">
        <v>0</v>
      </c>
      <c r="Q218" s="148"/>
      <c r="R218" s="148"/>
      <c r="S218" s="148"/>
      <c r="T218" s="148"/>
      <c r="U218" s="148"/>
      <c r="V218" s="148"/>
      <c r="W218" s="148"/>
      <c r="X218" s="148"/>
      <c r="Y218" s="148"/>
      <c r="Z218" s="148"/>
      <c r="AA218" s="148"/>
      <c r="AB218" s="148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  <c r="AM218" s="148"/>
      <c r="AN218" s="148"/>
      <c r="AO218" s="148"/>
      <c r="AP218" s="148"/>
    </row>
    <row r="219" spans="1:42" outlineLevel="3" x14ac:dyDescent="0.25">
      <c r="A219" s="155"/>
      <c r="B219" s="156"/>
      <c r="C219" s="184" t="s">
        <v>358</v>
      </c>
      <c r="D219" s="160"/>
      <c r="E219" s="161">
        <v>0.90800000000000003</v>
      </c>
      <c r="F219" s="158"/>
      <c r="G219" s="158"/>
      <c r="H219" s="148"/>
      <c r="I219" s="148"/>
      <c r="J219" s="148"/>
      <c r="K219" s="148"/>
      <c r="L219" s="148"/>
      <c r="M219" s="148"/>
      <c r="N219" s="148"/>
      <c r="O219" s="148" t="s">
        <v>112</v>
      </c>
      <c r="P219" s="148">
        <v>0</v>
      </c>
      <c r="Q219" s="148"/>
      <c r="R219" s="148"/>
      <c r="S219" s="148"/>
      <c r="T219" s="148"/>
      <c r="U219" s="148"/>
      <c r="V219" s="148"/>
      <c r="W219" s="148"/>
      <c r="X219" s="148"/>
      <c r="Y219" s="148"/>
      <c r="Z219" s="148"/>
      <c r="AA219" s="148"/>
      <c r="AB219" s="148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  <c r="AM219" s="148"/>
      <c r="AN219" s="148"/>
      <c r="AO219" s="148"/>
      <c r="AP219" s="148"/>
    </row>
    <row r="220" spans="1:42" outlineLevel="3" x14ac:dyDescent="0.25">
      <c r="A220" s="155"/>
      <c r="B220" s="156"/>
      <c r="C220" s="184" t="s">
        <v>359</v>
      </c>
      <c r="D220" s="160"/>
      <c r="E220" s="161">
        <v>0.96799999999999997</v>
      </c>
      <c r="F220" s="158"/>
      <c r="G220" s="158"/>
      <c r="H220" s="148"/>
      <c r="I220" s="148"/>
      <c r="J220" s="148"/>
      <c r="K220" s="148"/>
      <c r="L220" s="148"/>
      <c r="M220" s="148"/>
      <c r="N220" s="148"/>
      <c r="O220" s="148" t="s">
        <v>112</v>
      </c>
      <c r="P220" s="148">
        <v>0</v>
      </c>
      <c r="Q220" s="148"/>
      <c r="R220" s="148"/>
      <c r="S220" s="148"/>
      <c r="T220" s="148"/>
      <c r="U220" s="148"/>
      <c r="V220" s="148"/>
      <c r="W220" s="148"/>
      <c r="X220" s="148"/>
      <c r="Y220" s="148"/>
      <c r="Z220" s="148"/>
      <c r="AA220" s="148"/>
      <c r="AB220" s="148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  <c r="AM220" s="148"/>
      <c r="AN220" s="148"/>
      <c r="AO220" s="148"/>
      <c r="AP220" s="148"/>
    </row>
    <row r="221" spans="1:42" outlineLevel="1" x14ac:dyDescent="0.25">
      <c r="A221" s="169">
        <v>75</v>
      </c>
      <c r="B221" s="170" t="s">
        <v>360</v>
      </c>
      <c r="C221" s="183" t="s">
        <v>361</v>
      </c>
      <c r="D221" s="171" t="s">
        <v>116</v>
      </c>
      <c r="E221" s="172">
        <v>18.600000000000001</v>
      </c>
      <c r="F221" s="173"/>
      <c r="G221" s="174">
        <f>ROUND(E221*F221,2)</f>
        <v>0</v>
      </c>
      <c r="H221" s="148"/>
      <c r="I221" s="148"/>
      <c r="J221" s="148"/>
      <c r="K221" s="148"/>
      <c r="L221" s="148"/>
      <c r="M221" s="148"/>
      <c r="N221" s="148"/>
      <c r="O221" s="148" t="s">
        <v>110</v>
      </c>
      <c r="P221" s="148"/>
      <c r="Q221" s="148"/>
      <c r="R221" s="148"/>
      <c r="S221" s="148"/>
      <c r="T221" s="148"/>
      <c r="U221" s="148"/>
      <c r="V221" s="148"/>
      <c r="W221" s="148"/>
      <c r="X221" s="148"/>
      <c r="Y221" s="148"/>
      <c r="Z221" s="148"/>
      <c r="AA221" s="148"/>
      <c r="AB221" s="148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  <c r="AM221" s="148"/>
      <c r="AN221" s="148"/>
      <c r="AO221" s="148"/>
      <c r="AP221" s="148"/>
    </row>
    <row r="222" spans="1:42" outlineLevel="2" x14ac:dyDescent="0.25">
      <c r="A222" s="155"/>
      <c r="B222" s="156"/>
      <c r="C222" s="184" t="s">
        <v>362</v>
      </c>
      <c r="D222" s="160"/>
      <c r="E222" s="161">
        <v>18.600000000000001</v>
      </c>
      <c r="F222" s="158"/>
      <c r="G222" s="158"/>
      <c r="H222" s="148"/>
      <c r="I222" s="148"/>
      <c r="J222" s="148"/>
      <c r="K222" s="148"/>
      <c r="L222" s="148"/>
      <c r="M222" s="148"/>
      <c r="N222" s="148"/>
      <c r="O222" s="148" t="s">
        <v>112</v>
      </c>
      <c r="P222" s="148">
        <v>0</v>
      </c>
      <c r="Q222" s="148"/>
      <c r="R222" s="148"/>
      <c r="S222" s="148"/>
      <c r="T222" s="148"/>
      <c r="U222" s="148"/>
      <c r="V222" s="148"/>
      <c r="W222" s="148"/>
      <c r="X222" s="148"/>
      <c r="Y222" s="148"/>
      <c r="Z222" s="148"/>
      <c r="AA222" s="148"/>
      <c r="AB222" s="148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  <c r="AM222" s="148"/>
      <c r="AN222" s="148"/>
      <c r="AO222" s="148"/>
      <c r="AP222" s="148"/>
    </row>
    <row r="223" spans="1:42" outlineLevel="1" x14ac:dyDescent="0.25">
      <c r="A223" s="169">
        <v>76</v>
      </c>
      <c r="B223" s="170" t="s">
        <v>363</v>
      </c>
      <c r="C223" s="183" t="s">
        <v>364</v>
      </c>
      <c r="D223" s="171" t="s">
        <v>130</v>
      </c>
      <c r="E223" s="172">
        <v>10</v>
      </c>
      <c r="F223" s="173"/>
      <c r="G223" s="174">
        <f>ROUND(E223*F223,2)</f>
        <v>0</v>
      </c>
      <c r="H223" s="148"/>
      <c r="I223" s="148"/>
      <c r="J223" s="148"/>
      <c r="K223" s="148"/>
      <c r="L223" s="148"/>
      <c r="M223" s="148"/>
      <c r="N223" s="148"/>
      <c r="O223" s="148" t="s">
        <v>110</v>
      </c>
      <c r="P223" s="148"/>
      <c r="Q223" s="148"/>
      <c r="R223" s="148"/>
      <c r="S223" s="148"/>
      <c r="T223" s="148"/>
      <c r="U223" s="148"/>
      <c r="V223" s="148"/>
      <c r="W223" s="148"/>
      <c r="X223" s="148"/>
      <c r="Y223" s="148"/>
      <c r="Z223" s="148"/>
      <c r="AA223" s="148"/>
      <c r="AB223" s="148"/>
      <c r="AC223" s="148"/>
      <c r="AD223" s="148"/>
      <c r="AE223" s="148"/>
      <c r="AF223" s="148"/>
      <c r="AG223" s="148"/>
      <c r="AH223" s="148"/>
      <c r="AI223" s="148"/>
      <c r="AJ223" s="148"/>
      <c r="AK223" s="148"/>
      <c r="AL223" s="148"/>
      <c r="AM223" s="148"/>
      <c r="AN223" s="148"/>
      <c r="AO223" s="148"/>
      <c r="AP223" s="148"/>
    </row>
    <row r="224" spans="1:42" outlineLevel="2" x14ac:dyDescent="0.25">
      <c r="A224" s="155"/>
      <c r="B224" s="156"/>
      <c r="C224" s="184" t="s">
        <v>365</v>
      </c>
      <c r="D224" s="160"/>
      <c r="E224" s="161">
        <v>10</v>
      </c>
      <c r="F224" s="158"/>
      <c r="G224" s="158"/>
      <c r="H224" s="148"/>
      <c r="I224" s="148"/>
      <c r="J224" s="148"/>
      <c r="K224" s="148"/>
      <c r="L224" s="148"/>
      <c r="M224" s="148"/>
      <c r="N224" s="148"/>
      <c r="O224" s="148" t="s">
        <v>112</v>
      </c>
      <c r="P224" s="148">
        <v>0</v>
      </c>
      <c r="Q224" s="148"/>
      <c r="R224" s="148"/>
      <c r="S224" s="148"/>
      <c r="T224" s="148"/>
      <c r="U224" s="148"/>
      <c r="V224" s="148"/>
      <c r="W224" s="148"/>
      <c r="X224" s="148"/>
      <c r="Y224" s="148"/>
      <c r="Z224" s="148"/>
      <c r="AA224" s="148"/>
      <c r="AB224" s="148"/>
      <c r="AC224" s="148"/>
      <c r="AD224" s="148"/>
      <c r="AE224" s="148"/>
      <c r="AF224" s="148"/>
      <c r="AG224" s="148"/>
      <c r="AH224" s="148"/>
      <c r="AI224" s="148"/>
      <c r="AJ224" s="148"/>
      <c r="AK224" s="148"/>
      <c r="AL224" s="148"/>
      <c r="AM224" s="148"/>
      <c r="AN224" s="148"/>
      <c r="AO224" s="148"/>
      <c r="AP224" s="148"/>
    </row>
    <row r="225" spans="1:42" outlineLevel="1" x14ac:dyDescent="0.25">
      <c r="A225" s="169">
        <v>77</v>
      </c>
      <c r="B225" s="170" t="s">
        <v>366</v>
      </c>
      <c r="C225" s="183" t="s">
        <v>367</v>
      </c>
      <c r="D225" s="171" t="s">
        <v>116</v>
      </c>
      <c r="E225" s="172">
        <v>23.245999999999999</v>
      </c>
      <c r="F225" s="173"/>
      <c r="G225" s="174">
        <f>ROUND(E225*F225,2)</f>
        <v>0</v>
      </c>
      <c r="H225" s="148"/>
      <c r="I225" s="148"/>
      <c r="J225" s="148"/>
      <c r="K225" s="148"/>
      <c r="L225" s="148"/>
      <c r="M225" s="148"/>
      <c r="N225" s="148"/>
      <c r="O225" s="148" t="s">
        <v>110</v>
      </c>
      <c r="P225" s="148"/>
      <c r="Q225" s="148"/>
      <c r="R225" s="148"/>
      <c r="S225" s="148"/>
      <c r="T225" s="148"/>
      <c r="U225" s="148"/>
      <c r="V225" s="148"/>
      <c r="W225" s="148"/>
      <c r="X225" s="148"/>
      <c r="Y225" s="148"/>
      <c r="Z225" s="148"/>
      <c r="AA225" s="148"/>
      <c r="AB225" s="148"/>
      <c r="AC225" s="148"/>
      <c r="AD225" s="148"/>
      <c r="AE225" s="148"/>
      <c r="AF225" s="148"/>
      <c r="AG225" s="148"/>
      <c r="AH225" s="148"/>
      <c r="AI225" s="148"/>
      <c r="AJ225" s="148"/>
      <c r="AK225" s="148"/>
      <c r="AL225" s="148"/>
      <c r="AM225" s="148"/>
      <c r="AN225" s="148"/>
      <c r="AO225" s="148"/>
      <c r="AP225" s="148"/>
    </row>
    <row r="226" spans="1:42" outlineLevel="2" x14ac:dyDescent="0.25">
      <c r="A226" s="155"/>
      <c r="B226" s="156"/>
      <c r="C226" s="184" t="s">
        <v>368</v>
      </c>
      <c r="D226" s="160"/>
      <c r="E226" s="161">
        <v>23.245999999999999</v>
      </c>
      <c r="F226" s="158"/>
      <c r="G226" s="158"/>
      <c r="H226" s="148"/>
      <c r="I226" s="148"/>
      <c r="J226" s="148"/>
      <c r="K226" s="148"/>
      <c r="L226" s="148"/>
      <c r="M226" s="148"/>
      <c r="N226" s="148"/>
      <c r="O226" s="148" t="s">
        <v>112</v>
      </c>
      <c r="P226" s="148">
        <v>5</v>
      </c>
      <c r="Q226" s="148"/>
      <c r="R226" s="148"/>
      <c r="S226" s="148"/>
      <c r="T226" s="148"/>
      <c r="U226" s="148"/>
      <c r="V226" s="148"/>
      <c r="W226" s="148"/>
      <c r="X226" s="148"/>
      <c r="Y226" s="148"/>
      <c r="Z226" s="148"/>
      <c r="AA226" s="148"/>
      <c r="AB226" s="148"/>
      <c r="AC226" s="148"/>
      <c r="AD226" s="148"/>
      <c r="AE226" s="148"/>
      <c r="AF226" s="148"/>
      <c r="AG226" s="148"/>
      <c r="AH226" s="148"/>
      <c r="AI226" s="148"/>
      <c r="AJ226" s="148"/>
      <c r="AK226" s="148"/>
      <c r="AL226" s="148"/>
      <c r="AM226" s="148"/>
      <c r="AN226" s="148"/>
      <c r="AO226" s="148"/>
      <c r="AP226" s="148"/>
    </row>
    <row r="227" spans="1:42" outlineLevel="1" x14ac:dyDescent="0.25">
      <c r="A227" s="169">
        <v>78</v>
      </c>
      <c r="B227" s="170" t="s">
        <v>369</v>
      </c>
      <c r="C227" s="183" t="s">
        <v>370</v>
      </c>
      <c r="D227" s="171" t="s">
        <v>116</v>
      </c>
      <c r="E227" s="172">
        <v>4.08</v>
      </c>
      <c r="F227" s="173"/>
      <c r="G227" s="174">
        <f>ROUND(E227*F227,2)</f>
        <v>0</v>
      </c>
      <c r="H227" s="148"/>
      <c r="I227" s="148"/>
      <c r="J227" s="148"/>
      <c r="K227" s="148"/>
      <c r="L227" s="148"/>
      <c r="M227" s="148"/>
      <c r="N227" s="148"/>
      <c r="O227" s="148" t="s">
        <v>110</v>
      </c>
      <c r="P227" s="148"/>
      <c r="Q227" s="148"/>
      <c r="R227" s="148"/>
      <c r="S227" s="148"/>
      <c r="T227" s="148"/>
      <c r="U227" s="148"/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8"/>
      <c r="AK227" s="148"/>
      <c r="AL227" s="148"/>
      <c r="AM227" s="148"/>
      <c r="AN227" s="148"/>
      <c r="AO227" s="148"/>
      <c r="AP227" s="148"/>
    </row>
    <row r="228" spans="1:42" outlineLevel="2" x14ac:dyDescent="0.25">
      <c r="A228" s="155"/>
      <c r="B228" s="156"/>
      <c r="C228" s="184" t="s">
        <v>371</v>
      </c>
      <c r="D228" s="160"/>
      <c r="E228" s="161">
        <v>4.08</v>
      </c>
      <c r="F228" s="158"/>
      <c r="G228" s="158"/>
      <c r="H228" s="148"/>
      <c r="I228" s="148"/>
      <c r="J228" s="148"/>
      <c r="K228" s="148"/>
      <c r="L228" s="148"/>
      <c r="M228" s="148"/>
      <c r="N228" s="148"/>
      <c r="O228" s="148" t="s">
        <v>112</v>
      </c>
      <c r="P228" s="148">
        <v>0</v>
      </c>
      <c r="Q228" s="148"/>
      <c r="R228" s="148"/>
      <c r="S228" s="148"/>
      <c r="T228" s="148"/>
      <c r="U228" s="148"/>
      <c r="V228" s="148"/>
      <c r="W228" s="148"/>
      <c r="X228" s="148"/>
      <c r="Y228" s="148"/>
      <c r="Z228" s="148"/>
      <c r="AA228" s="148"/>
      <c r="AB228" s="148"/>
      <c r="AC228" s="148"/>
      <c r="AD228" s="148"/>
      <c r="AE228" s="148"/>
      <c r="AF228" s="148"/>
      <c r="AG228" s="148"/>
      <c r="AH228" s="148"/>
      <c r="AI228" s="148"/>
      <c r="AJ228" s="148"/>
      <c r="AK228" s="148"/>
      <c r="AL228" s="148"/>
      <c r="AM228" s="148"/>
      <c r="AN228" s="148"/>
      <c r="AO228" s="148"/>
      <c r="AP228" s="148"/>
    </row>
    <row r="229" spans="1:42" outlineLevel="1" x14ac:dyDescent="0.25">
      <c r="A229" s="169">
        <v>79</v>
      </c>
      <c r="B229" s="170" t="s">
        <v>372</v>
      </c>
      <c r="C229" s="183" t="s">
        <v>373</v>
      </c>
      <c r="D229" s="171" t="s">
        <v>116</v>
      </c>
      <c r="E229" s="172">
        <v>23.245999999999999</v>
      </c>
      <c r="F229" s="173"/>
      <c r="G229" s="174">
        <f>ROUND(E229*F229,2)</f>
        <v>0</v>
      </c>
      <c r="H229" s="148"/>
      <c r="I229" s="148"/>
      <c r="J229" s="148"/>
      <c r="K229" s="148"/>
      <c r="L229" s="148"/>
      <c r="M229" s="148"/>
      <c r="N229" s="148"/>
      <c r="O229" s="148" t="s">
        <v>110</v>
      </c>
      <c r="P229" s="148"/>
      <c r="Q229" s="148"/>
      <c r="R229" s="148"/>
      <c r="S229" s="148"/>
      <c r="T229" s="148"/>
      <c r="U229" s="148"/>
      <c r="V229" s="148"/>
      <c r="W229" s="148"/>
      <c r="X229" s="148"/>
      <c r="Y229" s="148"/>
      <c r="Z229" s="148"/>
      <c r="AA229" s="148"/>
      <c r="AB229" s="148"/>
      <c r="AC229" s="148"/>
      <c r="AD229" s="148"/>
      <c r="AE229" s="148"/>
      <c r="AF229" s="148"/>
      <c r="AG229" s="148"/>
      <c r="AH229" s="148"/>
      <c r="AI229" s="148"/>
      <c r="AJ229" s="148"/>
      <c r="AK229" s="148"/>
      <c r="AL229" s="148"/>
      <c r="AM229" s="148"/>
      <c r="AN229" s="148"/>
      <c r="AO229" s="148"/>
      <c r="AP229" s="148"/>
    </row>
    <row r="230" spans="1:42" ht="30.6" outlineLevel="2" x14ac:dyDescent="0.25">
      <c r="A230" s="155"/>
      <c r="B230" s="156"/>
      <c r="C230" s="184" t="s">
        <v>374</v>
      </c>
      <c r="D230" s="160"/>
      <c r="E230" s="161">
        <v>23.245999999999999</v>
      </c>
      <c r="F230" s="158"/>
      <c r="G230" s="158"/>
      <c r="H230" s="148"/>
      <c r="I230" s="148"/>
      <c r="J230" s="148"/>
      <c r="K230" s="148"/>
      <c r="L230" s="148"/>
      <c r="M230" s="148"/>
      <c r="N230" s="148"/>
      <c r="O230" s="148" t="s">
        <v>112</v>
      </c>
      <c r="P230" s="148">
        <v>0</v>
      </c>
      <c r="Q230" s="148"/>
      <c r="R230" s="148"/>
      <c r="S230" s="148"/>
      <c r="T230" s="148"/>
      <c r="U230" s="148"/>
      <c r="V230" s="148"/>
      <c r="W230" s="148"/>
      <c r="X230" s="148"/>
      <c r="Y230" s="148"/>
      <c r="Z230" s="148"/>
      <c r="AA230" s="148"/>
      <c r="AB230" s="148"/>
      <c r="AC230" s="148"/>
      <c r="AD230" s="148"/>
      <c r="AE230" s="148"/>
      <c r="AF230" s="148"/>
      <c r="AG230" s="148"/>
      <c r="AH230" s="148"/>
      <c r="AI230" s="148"/>
      <c r="AJ230" s="148"/>
      <c r="AK230" s="148"/>
      <c r="AL230" s="148"/>
      <c r="AM230" s="148"/>
      <c r="AN230" s="148"/>
      <c r="AO230" s="148"/>
      <c r="AP230" s="148"/>
    </row>
    <row r="231" spans="1:42" outlineLevel="1" x14ac:dyDescent="0.25">
      <c r="A231" s="175">
        <v>80</v>
      </c>
      <c r="B231" s="176" t="s">
        <v>375</v>
      </c>
      <c r="C231" s="185" t="s">
        <v>376</v>
      </c>
      <c r="D231" s="177" t="s">
        <v>160</v>
      </c>
      <c r="E231" s="178">
        <v>9</v>
      </c>
      <c r="F231" s="179"/>
      <c r="G231" s="180">
        <f>ROUND(E231*F231,2)</f>
        <v>0</v>
      </c>
      <c r="H231" s="148"/>
      <c r="I231" s="148"/>
      <c r="J231" s="148"/>
      <c r="K231" s="148"/>
      <c r="L231" s="148"/>
      <c r="M231" s="148"/>
      <c r="N231" s="148"/>
      <c r="O231" s="148" t="s">
        <v>110</v>
      </c>
      <c r="P231" s="148"/>
      <c r="Q231" s="148"/>
      <c r="R231" s="148"/>
      <c r="S231" s="148"/>
      <c r="T231" s="148"/>
      <c r="U231" s="148"/>
      <c r="V231" s="148"/>
      <c r="W231" s="148"/>
      <c r="X231" s="148"/>
      <c r="Y231" s="148"/>
      <c r="Z231" s="148"/>
      <c r="AA231" s="148"/>
      <c r="AB231" s="148"/>
      <c r="AC231" s="148"/>
      <c r="AD231" s="148"/>
      <c r="AE231" s="148"/>
      <c r="AF231" s="148"/>
      <c r="AG231" s="148"/>
      <c r="AH231" s="148"/>
      <c r="AI231" s="148"/>
      <c r="AJ231" s="148"/>
      <c r="AK231" s="148"/>
      <c r="AL231" s="148"/>
      <c r="AM231" s="148"/>
      <c r="AN231" s="148"/>
      <c r="AO231" s="148"/>
      <c r="AP231" s="148"/>
    </row>
    <row r="232" spans="1:42" x14ac:dyDescent="0.25">
      <c r="A232" s="162" t="s">
        <v>105</v>
      </c>
      <c r="B232" s="163" t="s">
        <v>85</v>
      </c>
      <c r="C232" s="182" t="s">
        <v>86</v>
      </c>
      <c r="D232" s="164"/>
      <c r="E232" s="165"/>
      <c r="F232" s="166"/>
      <c r="G232" s="167">
        <f>SUMIF(O233:O241,"&lt;&gt;NOR",G233:G241)</f>
        <v>0</v>
      </c>
      <c r="O232" t="s">
        <v>106</v>
      </c>
    </row>
    <row r="233" spans="1:42" outlineLevel="1" x14ac:dyDescent="0.25">
      <c r="A233" s="169">
        <v>81</v>
      </c>
      <c r="B233" s="170" t="s">
        <v>377</v>
      </c>
      <c r="C233" s="183" t="s">
        <v>378</v>
      </c>
      <c r="D233" s="171" t="s">
        <v>116</v>
      </c>
      <c r="E233" s="172">
        <v>136.71199999999999</v>
      </c>
      <c r="F233" s="173"/>
      <c r="G233" s="174">
        <f>ROUND(E233*F233,2)</f>
        <v>0</v>
      </c>
      <c r="H233" s="148"/>
      <c r="I233" s="148"/>
      <c r="J233" s="148"/>
      <c r="K233" s="148"/>
      <c r="L233" s="148"/>
      <c r="M233" s="148"/>
      <c r="N233" s="148"/>
      <c r="O233" s="148" t="s">
        <v>110</v>
      </c>
      <c r="P233" s="148"/>
      <c r="Q233" s="148"/>
      <c r="R233" s="148"/>
      <c r="S233" s="148"/>
      <c r="T233" s="148"/>
      <c r="U233" s="148"/>
      <c r="V233" s="148"/>
      <c r="W233" s="148"/>
      <c r="X233" s="148"/>
      <c r="Y233" s="148"/>
      <c r="Z233" s="148"/>
      <c r="AA233" s="148"/>
      <c r="AB233" s="148"/>
      <c r="AC233" s="148"/>
      <c r="AD233" s="148"/>
      <c r="AE233" s="148"/>
      <c r="AF233" s="148"/>
      <c r="AG233" s="148"/>
      <c r="AH233" s="148"/>
      <c r="AI233" s="148"/>
      <c r="AJ233" s="148"/>
      <c r="AK233" s="148"/>
      <c r="AL233" s="148"/>
      <c r="AM233" s="148"/>
      <c r="AN233" s="148"/>
      <c r="AO233" s="148"/>
      <c r="AP233" s="148"/>
    </row>
    <row r="234" spans="1:42" outlineLevel="2" x14ac:dyDescent="0.25">
      <c r="A234" s="155"/>
      <c r="B234" s="156"/>
      <c r="C234" s="184" t="s">
        <v>379</v>
      </c>
      <c r="D234" s="160"/>
      <c r="E234" s="161">
        <v>239.36199999999999</v>
      </c>
      <c r="F234" s="158"/>
      <c r="G234" s="158"/>
      <c r="H234" s="148"/>
      <c r="I234" s="148"/>
      <c r="J234" s="148"/>
      <c r="K234" s="148"/>
      <c r="L234" s="148"/>
      <c r="M234" s="148"/>
      <c r="N234" s="148"/>
      <c r="O234" s="148" t="s">
        <v>112</v>
      </c>
      <c r="P234" s="148">
        <v>5</v>
      </c>
      <c r="Q234" s="148"/>
      <c r="R234" s="148"/>
      <c r="S234" s="148"/>
      <c r="T234" s="148"/>
      <c r="U234" s="148"/>
      <c r="V234" s="148"/>
      <c r="W234" s="148"/>
      <c r="X234" s="148"/>
      <c r="Y234" s="148"/>
      <c r="Z234" s="148"/>
      <c r="AA234" s="148"/>
      <c r="AB234" s="148"/>
      <c r="AC234" s="148"/>
      <c r="AD234" s="148"/>
      <c r="AE234" s="148"/>
      <c r="AF234" s="148"/>
      <c r="AG234" s="148"/>
      <c r="AH234" s="148"/>
      <c r="AI234" s="148"/>
      <c r="AJ234" s="148"/>
      <c r="AK234" s="148"/>
      <c r="AL234" s="148"/>
      <c r="AM234" s="148"/>
      <c r="AN234" s="148"/>
      <c r="AO234" s="148"/>
      <c r="AP234" s="148"/>
    </row>
    <row r="235" spans="1:42" outlineLevel="3" x14ac:dyDescent="0.25">
      <c r="A235" s="155"/>
      <c r="B235" s="156"/>
      <c r="C235" s="184" t="s">
        <v>380</v>
      </c>
      <c r="D235" s="160"/>
      <c r="E235" s="161">
        <v>-102.65</v>
      </c>
      <c r="F235" s="158"/>
      <c r="G235" s="158"/>
      <c r="H235" s="148"/>
      <c r="I235" s="148"/>
      <c r="J235" s="148"/>
      <c r="K235" s="148"/>
      <c r="L235" s="148"/>
      <c r="M235" s="148"/>
      <c r="N235" s="148"/>
      <c r="O235" s="148" t="s">
        <v>112</v>
      </c>
      <c r="P235" s="148">
        <v>0</v>
      </c>
      <c r="Q235" s="148"/>
      <c r="R235" s="148"/>
      <c r="S235" s="148"/>
      <c r="T235" s="148"/>
      <c r="U235" s="148"/>
      <c r="V235" s="148"/>
      <c r="W235" s="148"/>
      <c r="X235" s="148"/>
      <c r="Y235" s="148"/>
      <c r="Z235" s="148"/>
      <c r="AA235" s="148"/>
      <c r="AB235" s="148"/>
      <c r="AC235" s="148"/>
      <c r="AD235" s="148"/>
      <c r="AE235" s="148"/>
      <c r="AF235" s="148"/>
      <c r="AG235" s="148"/>
      <c r="AH235" s="148"/>
      <c r="AI235" s="148"/>
      <c r="AJ235" s="148"/>
      <c r="AK235" s="148"/>
      <c r="AL235" s="148"/>
      <c r="AM235" s="148"/>
      <c r="AN235" s="148"/>
      <c r="AO235" s="148"/>
      <c r="AP235" s="148"/>
    </row>
    <row r="236" spans="1:42" outlineLevel="1" x14ac:dyDescent="0.25">
      <c r="A236" s="169">
        <v>82</v>
      </c>
      <c r="B236" s="170" t="s">
        <v>381</v>
      </c>
      <c r="C236" s="183" t="s">
        <v>382</v>
      </c>
      <c r="D236" s="171" t="s">
        <v>116</v>
      </c>
      <c r="E236" s="172">
        <v>136.71199999999999</v>
      </c>
      <c r="F236" s="173"/>
      <c r="G236" s="174">
        <f>ROUND(E236*F236,2)</f>
        <v>0</v>
      </c>
      <c r="H236" s="148"/>
      <c r="I236" s="148"/>
      <c r="J236" s="148"/>
      <c r="K236" s="148"/>
      <c r="L236" s="148"/>
      <c r="M236" s="148"/>
      <c r="N236" s="148"/>
      <c r="O236" s="148" t="s">
        <v>110</v>
      </c>
      <c r="P236" s="148"/>
      <c r="Q236" s="148"/>
      <c r="R236" s="148"/>
      <c r="S236" s="148"/>
      <c r="T236" s="148"/>
      <c r="U236" s="148"/>
      <c r="V236" s="148"/>
      <c r="W236" s="148"/>
      <c r="X236" s="148"/>
      <c r="Y236" s="148"/>
      <c r="Z236" s="148"/>
      <c r="AA236" s="148"/>
      <c r="AB236" s="148"/>
      <c r="AC236" s="148"/>
      <c r="AD236" s="148"/>
      <c r="AE236" s="148"/>
      <c r="AF236" s="148"/>
      <c r="AG236" s="148"/>
      <c r="AH236" s="148"/>
      <c r="AI236" s="148"/>
      <c r="AJ236" s="148"/>
      <c r="AK236" s="148"/>
      <c r="AL236" s="148"/>
      <c r="AM236" s="148"/>
      <c r="AN236" s="148"/>
      <c r="AO236" s="148"/>
      <c r="AP236" s="148"/>
    </row>
    <row r="237" spans="1:42" outlineLevel="2" x14ac:dyDescent="0.25">
      <c r="A237" s="155"/>
      <c r="B237" s="156"/>
      <c r="C237" s="184" t="s">
        <v>383</v>
      </c>
      <c r="D237" s="160"/>
      <c r="E237" s="161">
        <v>136.71199999999999</v>
      </c>
      <c r="F237" s="158"/>
      <c r="G237" s="158"/>
      <c r="H237" s="148"/>
      <c r="I237" s="148"/>
      <c r="J237" s="148"/>
      <c r="K237" s="148"/>
      <c r="L237" s="148"/>
      <c r="M237" s="148"/>
      <c r="N237" s="148"/>
      <c r="O237" s="148" t="s">
        <v>112</v>
      </c>
      <c r="P237" s="148">
        <v>5</v>
      </c>
      <c r="Q237" s="148"/>
      <c r="R237" s="148"/>
      <c r="S237" s="148"/>
      <c r="T237" s="148"/>
      <c r="U237" s="148"/>
      <c r="V237" s="148"/>
      <c r="W237" s="148"/>
      <c r="X237" s="148"/>
      <c r="Y237" s="148"/>
      <c r="Z237" s="148"/>
      <c r="AA237" s="148"/>
      <c r="AB237" s="148"/>
      <c r="AC237" s="148"/>
      <c r="AD237" s="148"/>
      <c r="AE237" s="148"/>
      <c r="AF237" s="148"/>
      <c r="AG237" s="148"/>
      <c r="AH237" s="148"/>
      <c r="AI237" s="148"/>
      <c r="AJ237" s="148"/>
      <c r="AK237" s="148"/>
      <c r="AL237" s="148"/>
      <c r="AM237" s="148"/>
      <c r="AN237" s="148"/>
      <c r="AO237" s="148"/>
      <c r="AP237" s="148"/>
    </row>
    <row r="238" spans="1:42" outlineLevel="1" x14ac:dyDescent="0.25">
      <c r="A238" s="169">
        <v>83</v>
      </c>
      <c r="B238" s="170" t="s">
        <v>384</v>
      </c>
      <c r="C238" s="183" t="s">
        <v>385</v>
      </c>
      <c r="D238" s="171" t="s">
        <v>116</v>
      </c>
      <c r="E238" s="172">
        <v>136.71199999999999</v>
      </c>
      <c r="F238" s="173"/>
      <c r="G238" s="174">
        <f>ROUND(E238*F238,2)</f>
        <v>0</v>
      </c>
      <c r="H238" s="148"/>
      <c r="I238" s="148"/>
      <c r="J238" s="148"/>
      <c r="K238" s="148"/>
      <c r="L238" s="148"/>
      <c r="M238" s="148"/>
      <c r="N238" s="148"/>
      <c r="O238" s="148" t="s">
        <v>110</v>
      </c>
      <c r="P238" s="148"/>
      <c r="Q238" s="148"/>
      <c r="R238" s="148"/>
      <c r="S238" s="148"/>
      <c r="T238" s="148"/>
      <c r="U238" s="148"/>
      <c r="V238" s="148"/>
      <c r="W238" s="148"/>
      <c r="X238" s="148"/>
      <c r="Y238" s="148"/>
      <c r="Z238" s="148"/>
      <c r="AA238" s="148"/>
      <c r="AB238" s="148"/>
      <c r="AC238" s="148"/>
      <c r="AD238" s="148"/>
      <c r="AE238" s="148"/>
      <c r="AF238" s="148"/>
      <c r="AG238" s="148"/>
      <c r="AH238" s="148"/>
      <c r="AI238" s="148"/>
      <c r="AJ238" s="148"/>
      <c r="AK238" s="148"/>
      <c r="AL238" s="148"/>
      <c r="AM238" s="148"/>
      <c r="AN238" s="148"/>
      <c r="AO238" s="148"/>
      <c r="AP238" s="148"/>
    </row>
    <row r="239" spans="1:42" outlineLevel="2" x14ac:dyDescent="0.25">
      <c r="A239" s="155"/>
      <c r="B239" s="156"/>
      <c r="C239" s="184" t="s">
        <v>383</v>
      </c>
      <c r="D239" s="160"/>
      <c r="E239" s="161">
        <v>136.71199999999999</v>
      </c>
      <c r="F239" s="158"/>
      <c r="G239" s="158"/>
      <c r="H239" s="148"/>
      <c r="I239" s="148"/>
      <c r="J239" s="148"/>
      <c r="K239" s="148"/>
      <c r="L239" s="148"/>
      <c r="M239" s="148"/>
      <c r="N239" s="148"/>
      <c r="O239" s="148" t="s">
        <v>112</v>
      </c>
      <c r="P239" s="148">
        <v>5</v>
      </c>
      <c r="Q239" s="148"/>
      <c r="R239" s="148"/>
      <c r="S239" s="148"/>
      <c r="T239" s="148"/>
      <c r="U239" s="148"/>
      <c r="V239" s="148"/>
      <c r="W239" s="148"/>
      <c r="X239" s="148"/>
      <c r="Y239" s="148"/>
      <c r="Z239" s="148"/>
      <c r="AA239" s="148"/>
      <c r="AB239" s="148"/>
      <c r="AC239" s="148"/>
      <c r="AD239" s="148"/>
      <c r="AE239" s="148"/>
      <c r="AF239" s="148"/>
      <c r="AG239" s="148"/>
      <c r="AH239" s="148"/>
      <c r="AI239" s="148"/>
      <c r="AJ239" s="148"/>
      <c r="AK239" s="148"/>
      <c r="AL239" s="148"/>
      <c r="AM239" s="148"/>
      <c r="AN239" s="148"/>
      <c r="AO239" s="148"/>
      <c r="AP239" s="148"/>
    </row>
    <row r="240" spans="1:42" outlineLevel="1" x14ac:dyDescent="0.25">
      <c r="A240" s="169">
        <v>84</v>
      </c>
      <c r="B240" s="170" t="s">
        <v>386</v>
      </c>
      <c r="C240" s="183" t="s">
        <v>387</v>
      </c>
      <c r="D240" s="171" t="s">
        <v>116</v>
      </c>
      <c r="E240" s="172">
        <v>62.74</v>
      </c>
      <c r="F240" s="173"/>
      <c r="G240" s="174">
        <f>ROUND(E240*F240,2)</f>
        <v>0</v>
      </c>
      <c r="H240" s="148"/>
      <c r="I240" s="148"/>
      <c r="J240" s="148"/>
      <c r="K240" s="148"/>
      <c r="L240" s="148"/>
      <c r="M240" s="148"/>
      <c r="N240" s="148"/>
      <c r="O240" s="148" t="s">
        <v>110</v>
      </c>
      <c r="P240" s="148"/>
      <c r="Q240" s="148"/>
      <c r="R240" s="148"/>
      <c r="S240" s="148"/>
      <c r="T240" s="148"/>
      <c r="U240" s="148"/>
      <c r="V240" s="148"/>
      <c r="W240" s="148"/>
      <c r="X240" s="148"/>
      <c r="Y240" s="148"/>
      <c r="Z240" s="148"/>
      <c r="AA240" s="148"/>
      <c r="AB240" s="148"/>
      <c r="AC240" s="148"/>
      <c r="AD240" s="148"/>
      <c r="AE240" s="148"/>
      <c r="AF240" s="148"/>
      <c r="AG240" s="148"/>
      <c r="AH240" s="148"/>
      <c r="AI240" s="148"/>
      <c r="AJ240" s="148"/>
      <c r="AK240" s="148"/>
      <c r="AL240" s="148"/>
      <c r="AM240" s="148"/>
      <c r="AN240" s="148"/>
      <c r="AO240" s="148"/>
      <c r="AP240" s="148"/>
    </row>
    <row r="241" spans="1:42" outlineLevel="2" x14ac:dyDescent="0.25">
      <c r="A241" s="155"/>
      <c r="B241" s="156"/>
      <c r="C241" s="184" t="s">
        <v>146</v>
      </c>
      <c r="D241" s="160"/>
      <c r="E241" s="161">
        <v>62.74</v>
      </c>
      <c r="F241" s="158"/>
      <c r="G241" s="158"/>
      <c r="H241" s="148"/>
      <c r="I241" s="148"/>
      <c r="J241" s="148"/>
      <c r="K241" s="148"/>
      <c r="L241" s="148"/>
      <c r="M241" s="148"/>
      <c r="N241" s="148"/>
      <c r="O241" s="148" t="s">
        <v>112</v>
      </c>
      <c r="P241" s="148">
        <v>0</v>
      </c>
      <c r="Q241" s="148"/>
      <c r="R241" s="148"/>
      <c r="S241" s="148"/>
      <c r="T241" s="148"/>
      <c r="U241" s="148"/>
      <c r="V241" s="148"/>
      <c r="W241" s="148"/>
      <c r="X241" s="148"/>
      <c r="Y241" s="148"/>
      <c r="Z241" s="148"/>
      <c r="AA241" s="148"/>
      <c r="AB241" s="148"/>
      <c r="AC241" s="148"/>
      <c r="AD241" s="148"/>
      <c r="AE241" s="148"/>
      <c r="AF241" s="148"/>
      <c r="AG241" s="148"/>
      <c r="AH241" s="148"/>
      <c r="AI241" s="148"/>
      <c r="AJ241" s="148"/>
      <c r="AK241" s="148"/>
      <c r="AL241" s="148"/>
      <c r="AM241" s="148"/>
      <c r="AN241" s="148"/>
      <c r="AO241" s="148"/>
      <c r="AP241" s="148"/>
    </row>
    <row r="242" spans="1:42" x14ac:dyDescent="0.25">
      <c r="A242" s="162" t="s">
        <v>105</v>
      </c>
      <c r="B242" s="163" t="s">
        <v>87</v>
      </c>
      <c r="C242" s="182" t="s">
        <v>88</v>
      </c>
      <c r="D242" s="164"/>
      <c r="E242" s="165"/>
      <c r="F242" s="166"/>
      <c r="G242" s="167">
        <f>SUMIF(O243:O268,"&lt;&gt;NOR",G243:G268)</f>
        <v>0</v>
      </c>
      <c r="O242" t="s">
        <v>106</v>
      </c>
    </row>
    <row r="243" spans="1:42" ht="20.399999999999999" outlineLevel="1" x14ac:dyDescent="0.25">
      <c r="A243" s="169">
        <v>85</v>
      </c>
      <c r="B243" s="170" t="s">
        <v>388</v>
      </c>
      <c r="C243" s="183" t="s">
        <v>389</v>
      </c>
      <c r="D243" s="171" t="s">
        <v>160</v>
      </c>
      <c r="E243" s="172">
        <v>9</v>
      </c>
      <c r="F243" s="173"/>
      <c r="G243" s="174">
        <f>ROUND(E243*F243,2)</f>
        <v>0</v>
      </c>
      <c r="H243" s="148"/>
      <c r="I243" s="148"/>
      <c r="J243" s="148"/>
      <c r="K243" s="148"/>
      <c r="L243" s="148"/>
      <c r="M243" s="148"/>
      <c r="N243" s="148"/>
      <c r="O243" s="148" t="s">
        <v>110</v>
      </c>
      <c r="P243" s="148"/>
      <c r="Q243" s="148"/>
      <c r="R243" s="148"/>
      <c r="S243" s="148"/>
      <c r="T243" s="148"/>
      <c r="U243" s="148"/>
      <c r="V243" s="148"/>
      <c r="W243" s="148"/>
      <c r="X243" s="148"/>
      <c r="Y243" s="148"/>
      <c r="Z243" s="148"/>
      <c r="AA243" s="148"/>
      <c r="AB243" s="148"/>
      <c r="AC243" s="148"/>
      <c r="AD243" s="148"/>
      <c r="AE243" s="148"/>
      <c r="AF243" s="148"/>
      <c r="AG243" s="148"/>
      <c r="AH243" s="148"/>
      <c r="AI243" s="148"/>
      <c r="AJ243" s="148"/>
      <c r="AK243" s="148"/>
      <c r="AL243" s="148"/>
      <c r="AM243" s="148"/>
      <c r="AN243" s="148"/>
      <c r="AO243" s="148"/>
      <c r="AP243" s="148"/>
    </row>
    <row r="244" spans="1:42" outlineLevel="2" x14ac:dyDescent="0.25">
      <c r="A244" s="155"/>
      <c r="B244" s="156"/>
      <c r="C244" s="184" t="s">
        <v>390</v>
      </c>
      <c r="D244" s="160"/>
      <c r="E244" s="161">
        <v>6</v>
      </c>
      <c r="F244" s="158"/>
      <c r="G244" s="158"/>
      <c r="H244" s="148"/>
      <c r="I244" s="148"/>
      <c r="J244" s="148"/>
      <c r="K244" s="148"/>
      <c r="L244" s="148"/>
      <c r="M244" s="148"/>
      <c r="N244" s="148"/>
      <c r="O244" s="148" t="s">
        <v>112</v>
      </c>
      <c r="P244" s="148">
        <v>0</v>
      </c>
      <c r="Q244" s="148"/>
      <c r="R244" s="148"/>
      <c r="S244" s="148"/>
      <c r="T244" s="148"/>
      <c r="U244" s="148"/>
      <c r="V244" s="148"/>
      <c r="W244" s="148"/>
      <c r="X244" s="148"/>
      <c r="Y244" s="148"/>
      <c r="Z244" s="148"/>
      <c r="AA244" s="148"/>
      <c r="AB244" s="148"/>
      <c r="AC244" s="148"/>
      <c r="AD244" s="148"/>
      <c r="AE244" s="148"/>
      <c r="AF244" s="148"/>
      <c r="AG244" s="148"/>
      <c r="AH244" s="148"/>
      <c r="AI244" s="148"/>
      <c r="AJ244" s="148"/>
      <c r="AK244" s="148"/>
      <c r="AL244" s="148"/>
      <c r="AM244" s="148"/>
      <c r="AN244" s="148"/>
      <c r="AO244" s="148"/>
      <c r="AP244" s="148"/>
    </row>
    <row r="245" spans="1:42" outlineLevel="3" x14ac:dyDescent="0.25">
      <c r="A245" s="155"/>
      <c r="B245" s="156"/>
      <c r="C245" s="184" t="s">
        <v>391</v>
      </c>
      <c r="D245" s="160"/>
      <c r="E245" s="161">
        <v>3</v>
      </c>
      <c r="F245" s="158"/>
      <c r="G245" s="158"/>
      <c r="H245" s="148"/>
      <c r="I245" s="148"/>
      <c r="J245" s="148"/>
      <c r="K245" s="148"/>
      <c r="L245" s="148"/>
      <c r="M245" s="148"/>
      <c r="N245" s="148"/>
      <c r="O245" s="148" t="s">
        <v>112</v>
      </c>
      <c r="P245" s="148">
        <v>0</v>
      </c>
      <c r="Q245" s="148"/>
      <c r="R245" s="148"/>
      <c r="S245" s="148"/>
      <c r="T245" s="148"/>
      <c r="U245" s="148"/>
      <c r="V245" s="148"/>
      <c r="W245" s="148"/>
      <c r="X245" s="148"/>
      <c r="Y245" s="148"/>
      <c r="Z245" s="148"/>
      <c r="AA245" s="148"/>
      <c r="AB245" s="148"/>
      <c r="AC245" s="148"/>
      <c r="AD245" s="148"/>
      <c r="AE245" s="148"/>
      <c r="AF245" s="148"/>
      <c r="AG245" s="148"/>
      <c r="AH245" s="148"/>
      <c r="AI245" s="148"/>
      <c r="AJ245" s="148"/>
      <c r="AK245" s="148"/>
      <c r="AL245" s="148"/>
      <c r="AM245" s="148"/>
      <c r="AN245" s="148"/>
      <c r="AO245" s="148"/>
      <c r="AP245" s="148"/>
    </row>
    <row r="246" spans="1:42" ht="20.399999999999999" outlineLevel="1" x14ac:dyDescent="0.25">
      <c r="A246" s="169">
        <v>86</v>
      </c>
      <c r="B246" s="170" t="s">
        <v>392</v>
      </c>
      <c r="C246" s="183" t="s">
        <v>393</v>
      </c>
      <c r="D246" s="171" t="s">
        <v>130</v>
      </c>
      <c r="E246" s="172">
        <v>33.5</v>
      </c>
      <c r="F246" s="173"/>
      <c r="G246" s="174">
        <f>ROUND(E246*F246,2)</f>
        <v>0</v>
      </c>
      <c r="H246" s="148"/>
      <c r="I246" s="148"/>
      <c r="J246" s="148"/>
      <c r="K246" s="148"/>
      <c r="L246" s="148"/>
      <c r="M246" s="148"/>
      <c r="N246" s="148"/>
      <c r="O246" s="148" t="s">
        <v>110</v>
      </c>
      <c r="P246" s="148"/>
      <c r="Q246" s="148"/>
      <c r="R246" s="148"/>
      <c r="S246" s="148"/>
      <c r="T246" s="148"/>
      <c r="U246" s="148"/>
      <c r="V246" s="148"/>
      <c r="W246" s="148"/>
      <c r="X246" s="148"/>
      <c r="Y246" s="148"/>
      <c r="Z246" s="148"/>
      <c r="AA246" s="148"/>
      <c r="AB246" s="148"/>
      <c r="AC246" s="148"/>
      <c r="AD246" s="148"/>
      <c r="AE246" s="148"/>
      <c r="AF246" s="148"/>
      <c r="AG246" s="148"/>
      <c r="AH246" s="148"/>
      <c r="AI246" s="148"/>
      <c r="AJ246" s="148"/>
      <c r="AK246" s="148"/>
      <c r="AL246" s="148"/>
      <c r="AM246" s="148"/>
      <c r="AN246" s="148"/>
      <c r="AO246" s="148"/>
      <c r="AP246" s="148"/>
    </row>
    <row r="247" spans="1:42" outlineLevel="2" x14ac:dyDescent="0.25">
      <c r="A247" s="155"/>
      <c r="B247" s="156"/>
      <c r="C247" s="184" t="s">
        <v>394</v>
      </c>
      <c r="D247" s="160"/>
      <c r="E247" s="161">
        <v>33.5</v>
      </c>
      <c r="F247" s="158"/>
      <c r="G247" s="158"/>
      <c r="H247" s="148"/>
      <c r="I247" s="148"/>
      <c r="J247" s="148"/>
      <c r="K247" s="148"/>
      <c r="L247" s="148"/>
      <c r="M247" s="148"/>
      <c r="N247" s="148"/>
      <c r="O247" s="148" t="s">
        <v>112</v>
      </c>
      <c r="P247" s="148">
        <v>0</v>
      </c>
      <c r="Q247" s="148"/>
      <c r="R247" s="148"/>
      <c r="S247" s="148"/>
      <c r="T247" s="148"/>
      <c r="U247" s="148"/>
      <c r="V247" s="148"/>
      <c r="W247" s="148"/>
      <c r="X247" s="148"/>
      <c r="Y247" s="148"/>
      <c r="Z247" s="148"/>
      <c r="AA247" s="148"/>
      <c r="AB247" s="148"/>
      <c r="AC247" s="148"/>
      <c r="AD247" s="148"/>
      <c r="AE247" s="148"/>
      <c r="AF247" s="148"/>
      <c r="AG247" s="148"/>
      <c r="AH247" s="148"/>
      <c r="AI247" s="148"/>
      <c r="AJ247" s="148"/>
      <c r="AK247" s="148"/>
      <c r="AL247" s="148"/>
      <c r="AM247" s="148"/>
      <c r="AN247" s="148"/>
      <c r="AO247" s="148"/>
      <c r="AP247" s="148"/>
    </row>
    <row r="248" spans="1:42" outlineLevel="1" x14ac:dyDescent="0.25">
      <c r="A248" s="169">
        <v>87</v>
      </c>
      <c r="B248" s="170" t="s">
        <v>395</v>
      </c>
      <c r="C248" s="183" t="s">
        <v>396</v>
      </c>
      <c r="D248" s="171" t="s">
        <v>160</v>
      </c>
      <c r="E248" s="172">
        <v>4</v>
      </c>
      <c r="F248" s="173"/>
      <c r="G248" s="174">
        <f>ROUND(E248*F248,2)</f>
        <v>0</v>
      </c>
      <c r="H248" s="148"/>
      <c r="I248" s="148"/>
      <c r="J248" s="148"/>
      <c r="K248" s="148"/>
      <c r="L248" s="148"/>
      <c r="M248" s="148"/>
      <c r="N248" s="148"/>
      <c r="O248" s="148" t="s">
        <v>110</v>
      </c>
      <c r="P248" s="148"/>
      <c r="Q248" s="148"/>
      <c r="R248" s="148"/>
      <c r="S248" s="148"/>
      <c r="T248" s="148"/>
      <c r="U248" s="148"/>
      <c r="V248" s="148"/>
      <c r="W248" s="148"/>
      <c r="X248" s="148"/>
      <c r="Y248" s="148"/>
      <c r="Z248" s="148"/>
      <c r="AA248" s="148"/>
      <c r="AB248" s="148"/>
      <c r="AC248" s="148"/>
      <c r="AD248" s="148"/>
      <c r="AE248" s="148"/>
      <c r="AF248" s="148"/>
      <c r="AG248" s="148"/>
      <c r="AH248" s="148"/>
      <c r="AI248" s="148"/>
      <c r="AJ248" s="148"/>
      <c r="AK248" s="148"/>
      <c r="AL248" s="148"/>
      <c r="AM248" s="148"/>
      <c r="AN248" s="148"/>
      <c r="AO248" s="148"/>
      <c r="AP248" s="148"/>
    </row>
    <row r="249" spans="1:42" outlineLevel="2" x14ac:dyDescent="0.25">
      <c r="A249" s="155"/>
      <c r="B249" s="156"/>
      <c r="C249" s="184" t="s">
        <v>397</v>
      </c>
      <c r="D249" s="160"/>
      <c r="E249" s="161">
        <v>4</v>
      </c>
      <c r="F249" s="158"/>
      <c r="G249" s="158"/>
      <c r="H249" s="148"/>
      <c r="I249" s="148"/>
      <c r="J249" s="148"/>
      <c r="K249" s="148"/>
      <c r="L249" s="148"/>
      <c r="M249" s="148"/>
      <c r="N249" s="148"/>
      <c r="O249" s="148" t="s">
        <v>112</v>
      </c>
      <c r="P249" s="148">
        <v>0</v>
      </c>
      <c r="Q249" s="148"/>
      <c r="R249" s="148"/>
      <c r="S249" s="148"/>
      <c r="T249" s="148"/>
      <c r="U249" s="148"/>
      <c r="V249" s="148"/>
      <c r="W249" s="148"/>
      <c r="X249" s="148"/>
      <c r="Y249" s="148"/>
      <c r="Z249" s="148"/>
      <c r="AA249" s="148"/>
      <c r="AB249" s="148"/>
      <c r="AC249" s="148"/>
      <c r="AD249" s="148"/>
      <c r="AE249" s="148"/>
      <c r="AF249" s="148"/>
      <c r="AG249" s="148"/>
      <c r="AH249" s="148"/>
      <c r="AI249" s="148"/>
      <c r="AJ249" s="148"/>
      <c r="AK249" s="148"/>
      <c r="AL249" s="148"/>
      <c r="AM249" s="148"/>
      <c r="AN249" s="148"/>
      <c r="AO249" s="148"/>
      <c r="AP249" s="148"/>
    </row>
    <row r="250" spans="1:42" outlineLevel="1" x14ac:dyDescent="0.25">
      <c r="A250" s="169">
        <v>88</v>
      </c>
      <c r="B250" s="170" t="s">
        <v>398</v>
      </c>
      <c r="C250" s="183" t="s">
        <v>399</v>
      </c>
      <c r="D250" s="171" t="s">
        <v>160</v>
      </c>
      <c r="E250" s="172">
        <v>8</v>
      </c>
      <c r="F250" s="173"/>
      <c r="G250" s="174">
        <f>ROUND(E250*F250,2)</f>
        <v>0</v>
      </c>
      <c r="H250" s="148"/>
      <c r="I250" s="148"/>
      <c r="J250" s="148"/>
      <c r="K250" s="148"/>
      <c r="L250" s="148"/>
      <c r="M250" s="148"/>
      <c r="N250" s="148"/>
      <c r="O250" s="148" t="s">
        <v>110</v>
      </c>
      <c r="P250" s="148"/>
      <c r="Q250" s="148"/>
      <c r="R250" s="148"/>
      <c r="S250" s="148"/>
      <c r="T250" s="148"/>
      <c r="U250" s="148"/>
      <c r="V250" s="148"/>
      <c r="W250" s="148"/>
      <c r="X250" s="148"/>
      <c r="Y250" s="148"/>
      <c r="Z250" s="148"/>
      <c r="AA250" s="148"/>
      <c r="AB250" s="148"/>
      <c r="AC250" s="148"/>
      <c r="AD250" s="148"/>
      <c r="AE250" s="148"/>
      <c r="AF250" s="148"/>
      <c r="AG250" s="148"/>
      <c r="AH250" s="148"/>
      <c r="AI250" s="148"/>
      <c r="AJ250" s="148"/>
      <c r="AK250" s="148"/>
      <c r="AL250" s="148"/>
      <c r="AM250" s="148"/>
      <c r="AN250" s="148"/>
      <c r="AO250" s="148"/>
      <c r="AP250" s="148"/>
    </row>
    <row r="251" spans="1:42" outlineLevel="2" x14ac:dyDescent="0.25">
      <c r="A251" s="155"/>
      <c r="B251" s="156"/>
      <c r="C251" s="184" t="s">
        <v>400</v>
      </c>
      <c r="D251" s="160"/>
      <c r="E251" s="161">
        <v>8</v>
      </c>
      <c r="F251" s="158"/>
      <c r="G251" s="158"/>
      <c r="H251" s="148"/>
      <c r="I251" s="148"/>
      <c r="J251" s="148"/>
      <c r="K251" s="148"/>
      <c r="L251" s="148"/>
      <c r="M251" s="148"/>
      <c r="N251" s="148"/>
      <c r="O251" s="148" t="s">
        <v>112</v>
      </c>
      <c r="P251" s="148">
        <v>0</v>
      </c>
      <c r="Q251" s="148"/>
      <c r="R251" s="148"/>
      <c r="S251" s="148"/>
      <c r="T251" s="148"/>
      <c r="U251" s="148"/>
      <c r="V251" s="148"/>
      <c r="W251" s="148"/>
      <c r="X251" s="148"/>
      <c r="Y251" s="148"/>
      <c r="Z251" s="148"/>
      <c r="AA251" s="148"/>
      <c r="AB251" s="148"/>
      <c r="AC251" s="148"/>
      <c r="AD251" s="148"/>
      <c r="AE251" s="148"/>
      <c r="AF251" s="148"/>
      <c r="AG251" s="148"/>
      <c r="AH251" s="148"/>
      <c r="AI251" s="148"/>
      <c r="AJ251" s="148"/>
      <c r="AK251" s="148"/>
      <c r="AL251" s="148"/>
      <c r="AM251" s="148"/>
      <c r="AN251" s="148"/>
      <c r="AO251" s="148"/>
      <c r="AP251" s="148"/>
    </row>
    <row r="252" spans="1:42" ht="20.399999999999999" outlineLevel="1" x14ac:dyDescent="0.25">
      <c r="A252" s="169">
        <v>89</v>
      </c>
      <c r="B252" s="170" t="s">
        <v>401</v>
      </c>
      <c r="C252" s="183" t="s">
        <v>402</v>
      </c>
      <c r="D252" s="171" t="s">
        <v>160</v>
      </c>
      <c r="E252" s="172">
        <v>6</v>
      </c>
      <c r="F252" s="173"/>
      <c r="G252" s="174">
        <f>ROUND(E252*F252,2)</f>
        <v>0</v>
      </c>
      <c r="H252" s="148"/>
      <c r="I252" s="148"/>
      <c r="J252" s="148"/>
      <c r="K252" s="148"/>
      <c r="L252" s="148"/>
      <c r="M252" s="148"/>
      <c r="N252" s="148"/>
      <c r="O252" s="148" t="s">
        <v>110</v>
      </c>
      <c r="P252" s="148"/>
      <c r="Q252" s="148"/>
      <c r="R252" s="148"/>
      <c r="S252" s="148"/>
      <c r="T252" s="148"/>
      <c r="U252" s="148"/>
      <c r="V252" s="148"/>
      <c r="W252" s="148"/>
      <c r="X252" s="148"/>
      <c r="Y252" s="148"/>
      <c r="Z252" s="148"/>
      <c r="AA252" s="148"/>
      <c r="AB252" s="148"/>
      <c r="AC252" s="148"/>
      <c r="AD252" s="148"/>
      <c r="AE252" s="148"/>
      <c r="AF252" s="148"/>
      <c r="AG252" s="148"/>
      <c r="AH252" s="148"/>
      <c r="AI252" s="148"/>
      <c r="AJ252" s="148"/>
      <c r="AK252" s="148"/>
      <c r="AL252" s="148"/>
      <c r="AM252" s="148"/>
      <c r="AN252" s="148"/>
      <c r="AO252" s="148"/>
      <c r="AP252" s="148"/>
    </row>
    <row r="253" spans="1:42" outlineLevel="2" x14ac:dyDescent="0.25">
      <c r="A253" s="155"/>
      <c r="B253" s="156"/>
      <c r="C253" s="184" t="s">
        <v>55</v>
      </c>
      <c r="D253" s="160"/>
      <c r="E253" s="161">
        <v>6</v>
      </c>
      <c r="F253" s="158"/>
      <c r="G253" s="158"/>
      <c r="H253" s="148"/>
      <c r="I253" s="148"/>
      <c r="J253" s="148"/>
      <c r="K253" s="148"/>
      <c r="L253" s="148"/>
      <c r="M253" s="148"/>
      <c r="N253" s="148"/>
      <c r="O253" s="148" t="s">
        <v>112</v>
      </c>
      <c r="P253" s="148">
        <v>0</v>
      </c>
      <c r="Q253" s="148"/>
      <c r="R253" s="148"/>
      <c r="S253" s="148"/>
      <c r="T253" s="148"/>
      <c r="U253" s="148"/>
      <c r="V253" s="148"/>
      <c r="W253" s="148"/>
      <c r="X253" s="148"/>
      <c r="Y253" s="148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  <c r="AJ253" s="148"/>
      <c r="AK253" s="148"/>
      <c r="AL253" s="148"/>
      <c r="AM253" s="148"/>
      <c r="AN253" s="148"/>
      <c r="AO253" s="148"/>
      <c r="AP253" s="148"/>
    </row>
    <row r="254" spans="1:42" ht="20.399999999999999" outlineLevel="1" x14ac:dyDescent="0.25">
      <c r="A254" s="169">
        <v>90</v>
      </c>
      <c r="B254" s="170" t="s">
        <v>403</v>
      </c>
      <c r="C254" s="183" t="s">
        <v>404</v>
      </c>
      <c r="D254" s="171" t="s">
        <v>160</v>
      </c>
      <c r="E254" s="172">
        <v>3</v>
      </c>
      <c r="F254" s="173"/>
      <c r="G254" s="174">
        <f>ROUND(E254*F254,2)</f>
        <v>0</v>
      </c>
      <c r="H254" s="148"/>
      <c r="I254" s="148"/>
      <c r="J254" s="148"/>
      <c r="K254" s="148"/>
      <c r="L254" s="148"/>
      <c r="M254" s="148"/>
      <c r="N254" s="148"/>
      <c r="O254" s="148" t="s">
        <v>110</v>
      </c>
      <c r="P254" s="148"/>
      <c r="Q254" s="148"/>
      <c r="R254" s="148"/>
      <c r="S254" s="148"/>
      <c r="T254" s="148"/>
      <c r="U254" s="148"/>
      <c r="V254" s="148"/>
      <c r="W254" s="148"/>
      <c r="X254" s="148"/>
      <c r="Y254" s="148"/>
      <c r="Z254" s="148"/>
      <c r="AA254" s="148"/>
      <c r="AB254" s="148"/>
      <c r="AC254" s="148"/>
      <c r="AD254" s="148"/>
      <c r="AE254" s="148"/>
      <c r="AF254" s="148"/>
      <c r="AG254" s="148"/>
      <c r="AH254" s="148"/>
      <c r="AI254" s="148"/>
      <c r="AJ254" s="148"/>
      <c r="AK254" s="148"/>
      <c r="AL254" s="148"/>
      <c r="AM254" s="148"/>
      <c r="AN254" s="148"/>
      <c r="AO254" s="148"/>
      <c r="AP254" s="148"/>
    </row>
    <row r="255" spans="1:42" outlineLevel="2" x14ac:dyDescent="0.25">
      <c r="A255" s="155"/>
      <c r="B255" s="156"/>
      <c r="C255" s="184" t="s">
        <v>51</v>
      </c>
      <c r="D255" s="160"/>
      <c r="E255" s="161">
        <v>3</v>
      </c>
      <c r="F255" s="158"/>
      <c r="G255" s="158"/>
      <c r="H255" s="148"/>
      <c r="I255" s="148"/>
      <c r="J255" s="148"/>
      <c r="K255" s="148"/>
      <c r="L255" s="148"/>
      <c r="M255" s="148"/>
      <c r="N255" s="148"/>
      <c r="O255" s="148" t="s">
        <v>112</v>
      </c>
      <c r="P255" s="148">
        <v>0</v>
      </c>
      <c r="Q255" s="148"/>
      <c r="R255" s="148"/>
      <c r="S255" s="148"/>
      <c r="T255" s="148"/>
      <c r="U255" s="148"/>
      <c r="V255" s="148"/>
      <c r="W255" s="148"/>
      <c r="X255" s="148"/>
      <c r="Y255" s="148"/>
      <c r="Z255" s="148"/>
      <c r="AA255" s="148"/>
      <c r="AB255" s="148"/>
      <c r="AC255" s="148"/>
      <c r="AD255" s="148"/>
      <c r="AE255" s="148"/>
      <c r="AF255" s="148"/>
      <c r="AG255" s="148"/>
      <c r="AH255" s="148"/>
      <c r="AI255" s="148"/>
      <c r="AJ255" s="148"/>
      <c r="AK255" s="148"/>
      <c r="AL255" s="148"/>
      <c r="AM255" s="148"/>
      <c r="AN255" s="148"/>
      <c r="AO255" s="148"/>
      <c r="AP255" s="148"/>
    </row>
    <row r="256" spans="1:42" ht="20.399999999999999" outlineLevel="1" x14ac:dyDescent="0.25">
      <c r="A256" s="169">
        <v>91</v>
      </c>
      <c r="B256" s="170" t="s">
        <v>405</v>
      </c>
      <c r="C256" s="183" t="s">
        <v>406</v>
      </c>
      <c r="D256" s="171" t="s">
        <v>130</v>
      </c>
      <c r="E256" s="172">
        <v>154.5</v>
      </c>
      <c r="F256" s="173"/>
      <c r="G256" s="174">
        <f>ROUND(E256*F256,2)</f>
        <v>0</v>
      </c>
      <c r="H256" s="148"/>
      <c r="I256" s="148"/>
      <c r="J256" s="148"/>
      <c r="K256" s="148"/>
      <c r="L256" s="148"/>
      <c r="M256" s="148"/>
      <c r="N256" s="148"/>
      <c r="O256" s="148" t="s">
        <v>110</v>
      </c>
      <c r="P256" s="148"/>
      <c r="Q256" s="148"/>
      <c r="R256" s="148"/>
      <c r="S256" s="148"/>
      <c r="T256" s="148"/>
      <c r="U256" s="148"/>
      <c r="V256" s="148"/>
      <c r="W256" s="148"/>
      <c r="X256" s="148"/>
      <c r="Y256" s="148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8"/>
      <c r="AK256" s="148"/>
      <c r="AL256" s="148"/>
      <c r="AM256" s="148"/>
      <c r="AN256" s="148"/>
      <c r="AO256" s="148"/>
      <c r="AP256" s="148"/>
    </row>
    <row r="257" spans="1:42" outlineLevel="2" x14ac:dyDescent="0.25">
      <c r="A257" s="155"/>
      <c r="B257" s="156"/>
      <c r="C257" s="184" t="s">
        <v>407</v>
      </c>
      <c r="D257" s="160"/>
      <c r="E257" s="161">
        <v>154.5</v>
      </c>
      <c r="F257" s="158"/>
      <c r="G257" s="158"/>
      <c r="H257" s="148"/>
      <c r="I257" s="148"/>
      <c r="J257" s="148"/>
      <c r="K257" s="148"/>
      <c r="L257" s="148"/>
      <c r="M257" s="148"/>
      <c r="N257" s="148"/>
      <c r="O257" s="148" t="s">
        <v>112</v>
      </c>
      <c r="P257" s="148">
        <v>0</v>
      </c>
      <c r="Q257" s="148"/>
      <c r="R257" s="148"/>
      <c r="S257" s="148"/>
      <c r="T257" s="148"/>
      <c r="U257" s="148"/>
      <c r="V257" s="148"/>
      <c r="W257" s="148"/>
      <c r="X257" s="148"/>
      <c r="Y257" s="148"/>
      <c r="Z257" s="148"/>
      <c r="AA257" s="148"/>
      <c r="AB257" s="148"/>
      <c r="AC257" s="148"/>
      <c r="AD257" s="148"/>
      <c r="AE257" s="148"/>
      <c r="AF257" s="148"/>
      <c r="AG257" s="148"/>
      <c r="AH257" s="148"/>
      <c r="AI257" s="148"/>
      <c r="AJ257" s="148"/>
      <c r="AK257" s="148"/>
      <c r="AL257" s="148"/>
      <c r="AM257" s="148"/>
      <c r="AN257" s="148"/>
      <c r="AO257" s="148"/>
      <c r="AP257" s="148"/>
    </row>
    <row r="258" spans="1:42" ht="20.399999999999999" outlineLevel="1" x14ac:dyDescent="0.25">
      <c r="A258" s="169">
        <v>92</v>
      </c>
      <c r="B258" s="170" t="s">
        <v>408</v>
      </c>
      <c r="C258" s="183" t="s">
        <v>409</v>
      </c>
      <c r="D258" s="171" t="s">
        <v>130</v>
      </c>
      <c r="E258" s="172">
        <v>42</v>
      </c>
      <c r="F258" s="173"/>
      <c r="G258" s="174">
        <f>ROUND(E258*F258,2)</f>
        <v>0</v>
      </c>
      <c r="H258" s="148"/>
      <c r="I258" s="148"/>
      <c r="J258" s="148"/>
      <c r="K258" s="148"/>
      <c r="L258" s="148"/>
      <c r="M258" s="148"/>
      <c r="N258" s="148"/>
      <c r="O258" s="148" t="s">
        <v>110</v>
      </c>
      <c r="P258" s="148"/>
      <c r="Q258" s="148"/>
      <c r="R258" s="148"/>
      <c r="S258" s="148"/>
      <c r="T258" s="148"/>
      <c r="U258" s="148"/>
      <c r="V258" s="148"/>
      <c r="W258" s="148"/>
      <c r="X258" s="148"/>
      <c r="Y258" s="148"/>
      <c r="Z258" s="148"/>
      <c r="AA258" s="148"/>
      <c r="AB258" s="148"/>
      <c r="AC258" s="148"/>
      <c r="AD258" s="148"/>
      <c r="AE258" s="148"/>
      <c r="AF258" s="148"/>
      <c r="AG258" s="148"/>
      <c r="AH258" s="148"/>
      <c r="AI258" s="148"/>
      <c r="AJ258" s="148"/>
      <c r="AK258" s="148"/>
      <c r="AL258" s="148"/>
      <c r="AM258" s="148"/>
      <c r="AN258" s="148"/>
      <c r="AO258" s="148"/>
      <c r="AP258" s="148"/>
    </row>
    <row r="259" spans="1:42" outlineLevel="2" x14ac:dyDescent="0.25">
      <c r="A259" s="155"/>
      <c r="B259" s="156"/>
      <c r="C259" s="184" t="s">
        <v>410</v>
      </c>
      <c r="D259" s="160"/>
      <c r="E259" s="161">
        <v>42</v>
      </c>
      <c r="F259" s="158"/>
      <c r="G259" s="158"/>
      <c r="H259" s="148"/>
      <c r="I259" s="148"/>
      <c r="J259" s="148"/>
      <c r="K259" s="148"/>
      <c r="L259" s="148"/>
      <c r="M259" s="148"/>
      <c r="N259" s="148"/>
      <c r="O259" s="148" t="s">
        <v>112</v>
      </c>
      <c r="P259" s="148">
        <v>0</v>
      </c>
      <c r="Q259" s="148"/>
      <c r="R259" s="148"/>
      <c r="S259" s="148"/>
      <c r="T259" s="148"/>
      <c r="U259" s="148"/>
      <c r="V259" s="148"/>
      <c r="W259" s="148"/>
      <c r="X259" s="148"/>
      <c r="Y259" s="148"/>
      <c r="Z259" s="148"/>
      <c r="AA259" s="148"/>
      <c r="AB259" s="148"/>
      <c r="AC259" s="148"/>
      <c r="AD259" s="148"/>
      <c r="AE259" s="148"/>
      <c r="AF259" s="148"/>
      <c r="AG259" s="148"/>
      <c r="AH259" s="148"/>
      <c r="AI259" s="148"/>
      <c r="AJ259" s="148"/>
      <c r="AK259" s="148"/>
      <c r="AL259" s="148"/>
      <c r="AM259" s="148"/>
      <c r="AN259" s="148"/>
      <c r="AO259" s="148"/>
      <c r="AP259" s="148"/>
    </row>
    <row r="260" spans="1:42" outlineLevel="1" x14ac:dyDescent="0.25">
      <c r="A260" s="175">
        <v>93</v>
      </c>
      <c r="B260" s="176" t="s">
        <v>411</v>
      </c>
      <c r="C260" s="185" t="s">
        <v>412</v>
      </c>
      <c r="D260" s="177" t="s">
        <v>160</v>
      </c>
      <c r="E260" s="178">
        <v>13</v>
      </c>
      <c r="F260" s="179"/>
      <c r="G260" s="180">
        <f>ROUND(E260*F260,2)</f>
        <v>0</v>
      </c>
      <c r="H260" s="148"/>
      <c r="I260" s="148"/>
      <c r="J260" s="148"/>
      <c r="K260" s="148"/>
      <c r="L260" s="148"/>
      <c r="M260" s="148"/>
      <c r="N260" s="148"/>
      <c r="O260" s="148" t="s">
        <v>110</v>
      </c>
      <c r="P260" s="148"/>
      <c r="Q260" s="148"/>
      <c r="R260" s="148"/>
      <c r="S260" s="148"/>
      <c r="T260" s="148"/>
      <c r="U260" s="148"/>
      <c r="V260" s="148"/>
      <c r="W260" s="148"/>
      <c r="X260" s="148"/>
      <c r="Y260" s="148"/>
      <c r="Z260" s="148"/>
      <c r="AA260" s="148"/>
      <c r="AB260" s="148"/>
      <c r="AC260" s="148"/>
      <c r="AD260" s="148"/>
      <c r="AE260" s="148"/>
      <c r="AF260" s="148"/>
      <c r="AG260" s="148"/>
      <c r="AH260" s="148"/>
      <c r="AI260" s="148"/>
      <c r="AJ260" s="148"/>
      <c r="AK260" s="148"/>
      <c r="AL260" s="148"/>
      <c r="AM260" s="148"/>
      <c r="AN260" s="148"/>
      <c r="AO260" s="148"/>
      <c r="AP260" s="148"/>
    </row>
    <row r="261" spans="1:42" outlineLevel="1" x14ac:dyDescent="0.25">
      <c r="A261" s="169">
        <v>94</v>
      </c>
      <c r="B261" s="170" t="s">
        <v>413</v>
      </c>
      <c r="C261" s="183" t="s">
        <v>414</v>
      </c>
      <c r="D261" s="171" t="s">
        <v>160</v>
      </c>
      <c r="E261" s="172">
        <v>18</v>
      </c>
      <c r="F261" s="173"/>
      <c r="G261" s="174">
        <f>ROUND(E261*F261,2)</f>
        <v>0</v>
      </c>
      <c r="H261" s="148"/>
      <c r="I261" s="148"/>
      <c r="J261" s="148"/>
      <c r="K261" s="148"/>
      <c r="L261" s="148"/>
      <c r="M261" s="148"/>
      <c r="N261" s="148"/>
      <c r="O261" s="148" t="s">
        <v>110</v>
      </c>
      <c r="P261" s="148"/>
      <c r="Q261" s="148"/>
      <c r="R261" s="148"/>
      <c r="S261" s="148"/>
      <c r="T261" s="148"/>
      <c r="U261" s="148"/>
      <c r="V261" s="148"/>
      <c r="W261" s="148"/>
      <c r="X261" s="148"/>
      <c r="Y261" s="148"/>
      <c r="Z261" s="148"/>
      <c r="AA261" s="148"/>
      <c r="AB261" s="148"/>
      <c r="AC261" s="148"/>
      <c r="AD261" s="148"/>
      <c r="AE261" s="148"/>
      <c r="AF261" s="148"/>
      <c r="AG261" s="148"/>
      <c r="AH261" s="148"/>
      <c r="AI261" s="148"/>
      <c r="AJ261" s="148"/>
      <c r="AK261" s="148"/>
      <c r="AL261" s="148"/>
      <c r="AM261" s="148"/>
      <c r="AN261" s="148"/>
      <c r="AO261" s="148"/>
      <c r="AP261" s="148"/>
    </row>
    <row r="262" spans="1:42" outlineLevel="2" x14ac:dyDescent="0.25">
      <c r="A262" s="155"/>
      <c r="B262" s="156"/>
      <c r="C262" s="184" t="s">
        <v>415</v>
      </c>
      <c r="D262" s="160"/>
      <c r="E262" s="161">
        <v>18</v>
      </c>
      <c r="F262" s="158"/>
      <c r="G262" s="158"/>
      <c r="H262" s="148"/>
      <c r="I262" s="148"/>
      <c r="J262" s="148"/>
      <c r="K262" s="148"/>
      <c r="L262" s="148"/>
      <c r="M262" s="148"/>
      <c r="N262" s="148"/>
      <c r="O262" s="148" t="s">
        <v>112</v>
      </c>
      <c r="P262" s="148">
        <v>0</v>
      </c>
      <c r="Q262" s="148"/>
      <c r="R262" s="148"/>
      <c r="S262" s="148"/>
      <c r="T262" s="148"/>
      <c r="U262" s="148"/>
      <c r="V262" s="148"/>
      <c r="W262" s="148"/>
      <c r="X262" s="148"/>
      <c r="Y262" s="148"/>
      <c r="Z262" s="148"/>
      <c r="AA262" s="148"/>
      <c r="AB262" s="148"/>
      <c r="AC262" s="148"/>
      <c r="AD262" s="148"/>
      <c r="AE262" s="148"/>
      <c r="AF262" s="148"/>
      <c r="AG262" s="148"/>
      <c r="AH262" s="148"/>
      <c r="AI262" s="148"/>
      <c r="AJ262" s="148"/>
      <c r="AK262" s="148"/>
      <c r="AL262" s="148"/>
      <c r="AM262" s="148"/>
      <c r="AN262" s="148"/>
      <c r="AO262" s="148"/>
      <c r="AP262" s="148"/>
    </row>
    <row r="263" spans="1:42" outlineLevel="1" x14ac:dyDescent="0.25">
      <c r="A263" s="169">
        <v>95</v>
      </c>
      <c r="B263" s="170" t="s">
        <v>416</v>
      </c>
      <c r="C263" s="183" t="s">
        <v>417</v>
      </c>
      <c r="D263" s="171" t="s">
        <v>174</v>
      </c>
      <c r="E263" s="172">
        <v>18</v>
      </c>
      <c r="F263" s="173"/>
      <c r="G263" s="174">
        <f>ROUND(E263*F263,2)</f>
        <v>0</v>
      </c>
      <c r="H263" s="148"/>
      <c r="I263" s="148"/>
      <c r="J263" s="148"/>
      <c r="K263" s="148"/>
      <c r="L263" s="148"/>
      <c r="M263" s="148"/>
      <c r="N263" s="148"/>
      <c r="O263" s="148" t="s">
        <v>175</v>
      </c>
      <c r="P263" s="148"/>
      <c r="Q263" s="148"/>
      <c r="R263" s="148"/>
      <c r="S263" s="148"/>
      <c r="T263" s="148"/>
      <c r="U263" s="148"/>
      <c r="V263" s="148"/>
      <c r="W263" s="148"/>
      <c r="X263" s="148"/>
      <c r="Y263" s="148"/>
      <c r="Z263" s="148"/>
      <c r="AA263" s="148"/>
      <c r="AB263" s="148"/>
      <c r="AC263" s="148"/>
      <c r="AD263" s="148"/>
      <c r="AE263" s="148"/>
      <c r="AF263" s="148"/>
      <c r="AG263" s="148"/>
      <c r="AH263" s="148"/>
      <c r="AI263" s="148"/>
      <c r="AJ263" s="148"/>
      <c r="AK263" s="148"/>
      <c r="AL263" s="148"/>
      <c r="AM263" s="148"/>
      <c r="AN263" s="148"/>
      <c r="AO263" s="148"/>
      <c r="AP263" s="148"/>
    </row>
    <row r="264" spans="1:42" ht="20.399999999999999" outlineLevel="2" x14ac:dyDescent="0.25">
      <c r="A264" s="155"/>
      <c r="B264" s="156"/>
      <c r="C264" s="184" t="s">
        <v>418</v>
      </c>
      <c r="D264" s="160"/>
      <c r="E264" s="161">
        <v>18</v>
      </c>
      <c r="F264" s="158"/>
      <c r="G264" s="158"/>
      <c r="H264" s="148"/>
      <c r="I264" s="148"/>
      <c r="J264" s="148"/>
      <c r="K264" s="148"/>
      <c r="L264" s="148"/>
      <c r="M264" s="148"/>
      <c r="N264" s="148"/>
      <c r="O264" s="148" t="s">
        <v>112</v>
      </c>
      <c r="P264" s="148">
        <v>0</v>
      </c>
      <c r="Q264" s="148"/>
      <c r="R264" s="148"/>
      <c r="S264" s="148"/>
      <c r="T264" s="148"/>
      <c r="U264" s="148"/>
      <c r="V264" s="148"/>
      <c r="W264" s="148"/>
      <c r="X264" s="148"/>
      <c r="Y264" s="148"/>
      <c r="Z264" s="148"/>
      <c r="AA264" s="148"/>
      <c r="AB264" s="148"/>
      <c r="AC264" s="148"/>
      <c r="AD264" s="148"/>
      <c r="AE264" s="148"/>
      <c r="AF264" s="148"/>
      <c r="AG264" s="148"/>
      <c r="AH264" s="148"/>
      <c r="AI264" s="148"/>
      <c r="AJ264" s="148"/>
      <c r="AK264" s="148"/>
      <c r="AL264" s="148"/>
      <c r="AM264" s="148"/>
      <c r="AN264" s="148"/>
      <c r="AO264" s="148"/>
      <c r="AP264" s="148"/>
    </row>
    <row r="265" spans="1:42" outlineLevel="3" x14ac:dyDescent="0.25">
      <c r="A265" s="155"/>
      <c r="B265" s="156"/>
      <c r="C265" s="184" t="s">
        <v>419</v>
      </c>
      <c r="D265" s="160"/>
      <c r="E265" s="161"/>
      <c r="F265" s="158"/>
      <c r="G265" s="158"/>
      <c r="H265" s="148"/>
      <c r="I265" s="148"/>
      <c r="J265" s="148"/>
      <c r="K265" s="148"/>
      <c r="L265" s="148"/>
      <c r="M265" s="148"/>
      <c r="N265" s="148"/>
      <c r="O265" s="148" t="s">
        <v>112</v>
      </c>
      <c r="P265" s="148">
        <v>0</v>
      </c>
      <c r="Q265" s="148"/>
      <c r="R265" s="148"/>
      <c r="S265" s="148"/>
      <c r="T265" s="148"/>
      <c r="U265" s="148"/>
      <c r="V265" s="148"/>
      <c r="W265" s="148"/>
      <c r="X265" s="148"/>
      <c r="Y265" s="148"/>
      <c r="Z265" s="148"/>
      <c r="AA265" s="148"/>
      <c r="AB265" s="148"/>
      <c r="AC265" s="148"/>
      <c r="AD265" s="148"/>
      <c r="AE265" s="148"/>
      <c r="AF265" s="148"/>
      <c r="AG265" s="148"/>
      <c r="AH265" s="148"/>
      <c r="AI265" s="148"/>
      <c r="AJ265" s="148"/>
      <c r="AK265" s="148"/>
      <c r="AL265" s="148"/>
      <c r="AM265" s="148"/>
      <c r="AN265" s="148"/>
      <c r="AO265" s="148"/>
      <c r="AP265" s="148"/>
    </row>
    <row r="266" spans="1:42" outlineLevel="1" x14ac:dyDescent="0.25">
      <c r="A266" s="175">
        <v>96</v>
      </c>
      <c r="B266" s="176" t="s">
        <v>420</v>
      </c>
      <c r="C266" s="185" t="s">
        <v>421</v>
      </c>
      <c r="D266" s="177" t="s">
        <v>160</v>
      </c>
      <c r="E266" s="178">
        <v>13</v>
      </c>
      <c r="F266" s="179"/>
      <c r="G266" s="180">
        <f>ROUND(E266*F266,2)</f>
        <v>0</v>
      </c>
      <c r="H266" s="148"/>
      <c r="I266" s="148"/>
      <c r="J266" s="148"/>
      <c r="K266" s="148"/>
      <c r="L266" s="148"/>
      <c r="M266" s="148"/>
      <c r="N266" s="148"/>
      <c r="O266" s="148" t="s">
        <v>284</v>
      </c>
      <c r="P266" s="148"/>
      <c r="Q266" s="148"/>
      <c r="R266" s="148"/>
      <c r="S266" s="148"/>
      <c r="T266" s="148"/>
      <c r="U266" s="148"/>
      <c r="V266" s="148"/>
      <c r="W266" s="148"/>
      <c r="X266" s="148"/>
      <c r="Y266" s="148"/>
      <c r="Z266" s="148"/>
      <c r="AA266" s="148"/>
      <c r="AB266" s="148"/>
      <c r="AC266" s="148"/>
      <c r="AD266" s="148"/>
      <c r="AE266" s="148"/>
      <c r="AF266" s="148"/>
      <c r="AG266" s="148"/>
      <c r="AH266" s="148"/>
      <c r="AI266" s="148"/>
      <c r="AJ266" s="148"/>
      <c r="AK266" s="148"/>
      <c r="AL266" s="148"/>
      <c r="AM266" s="148"/>
      <c r="AN266" s="148"/>
      <c r="AO266" s="148"/>
      <c r="AP266" s="148"/>
    </row>
    <row r="267" spans="1:42" outlineLevel="1" x14ac:dyDescent="0.25">
      <c r="A267" s="169">
        <v>97</v>
      </c>
      <c r="B267" s="170" t="s">
        <v>422</v>
      </c>
      <c r="C267" s="183" t="s">
        <v>423</v>
      </c>
      <c r="D267" s="171" t="s">
        <v>160</v>
      </c>
      <c r="E267" s="172">
        <v>4</v>
      </c>
      <c r="F267" s="173"/>
      <c r="G267" s="174">
        <f>ROUND(E267*F267,2)</f>
        <v>0</v>
      </c>
      <c r="H267" s="148"/>
      <c r="I267" s="148"/>
      <c r="J267" s="148"/>
      <c r="K267" s="148"/>
      <c r="L267" s="148"/>
      <c r="M267" s="148"/>
      <c r="N267" s="148"/>
      <c r="O267" s="148" t="s">
        <v>284</v>
      </c>
      <c r="P267" s="148"/>
      <c r="Q267" s="148"/>
      <c r="R267" s="148"/>
      <c r="S267" s="148"/>
      <c r="T267" s="148"/>
      <c r="U267" s="148"/>
      <c r="V267" s="148"/>
      <c r="W267" s="148"/>
      <c r="X267" s="148"/>
      <c r="Y267" s="148"/>
      <c r="Z267" s="148"/>
      <c r="AA267" s="148"/>
      <c r="AB267" s="148"/>
      <c r="AC267" s="148"/>
      <c r="AD267" s="148"/>
      <c r="AE267" s="148"/>
      <c r="AF267" s="148"/>
      <c r="AG267" s="148"/>
      <c r="AH267" s="148"/>
      <c r="AI267" s="148"/>
      <c r="AJ267" s="148"/>
      <c r="AK267" s="148"/>
      <c r="AL267" s="148"/>
      <c r="AM267" s="148"/>
      <c r="AN267" s="148"/>
      <c r="AO267" s="148"/>
      <c r="AP267" s="148"/>
    </row>
    <row r="268" spans="1:42" outlineLevel="2" x14ac:dyDescent="0.25">
      <c r="A268" s="155"/>
      <c r="B268" s="156"/>
      <c r="C268" s="184" t="s">
        <v>397</v>
      </c>
      <c r="D268" s="160"/>
      <c r="E268" s="161">
        <v>4</v>
      </c>
      <c r="F268" s="158"/>
      <c r="G268" s="158"/>
      <c r="H268" s="148"/>
      <c r="I268" s="148"/>
      <c r="J268" s="148"/>
      <c r="K268" s="148"/>
      <c r="L268" s="148"/>
      <c r="M268" s="148"/>
      <c r="N268" s="148"/>
      <c r="O268" s="148" t="s">
        <v>112</v>
      </c>
      <c r="P268" s="148">
        <v>0</v>
      </c>
      <c r="Q268" s="148"/>
      <c r="R268" s="148"/>
      <c r="S268" s="148"/>
      <c r="T268" s="148"/>
      <c r="U268" s="148"/>
      <c r="V268" s="148"/>
      <c r="W268" s="148"/>
      <c r="X268" s="148"/>
      <c r="Y268" s="148"/>
      <c r="Z268" s="148"/>
      <c r="AA268" s="148"/>
      <c r="AB268" s="148"/>
      <c r="AC268" s="148"/>
      <c r="AD268" s="148"/>
      <c r="AE268" s="148"/>
      <c r="AF268" s="148"/>
      <c r="AG268" s="148"/>
      <c r="AH268" s="148"/>
      <c r="AI268" s="148"/>
      <c r="AJ268" s="148"/>
      <c r="AK268" s="148"/>
      <c r="AL268" s="148"/>
      <c r="AM268" s="148"/>
      <c r="AN268" s="148"/>
      <c r="AO268" s="148"/>
      <c r="AP268" s="148"/>
    </row>
    <row r="269" spans="1:42" x14ac:dyDescent="0.25">
      <c r="A269" s="162" t="s">
        <v>105</v>
      </c>
      <c r="B269" s="163" t="s">
        <v>89</v>
      </c>
      <c r="C269" s="182" t="s">
        <v>90</v>
      </c>
      <c r="D269" s="164"/>
      <c r="E269" s="165"/>
      <c r="F269" s="166"/>
      <c r="G269" s="167">
        <f>SUMIF(O270:O275,"&lt;&gt;NOR",G270:G275)</f>
        <v>0</v>
      </c>
      <c r="O269" t="s">
        <v>106</v>
      </c>
    </row>
    <row r="270" spans="1:42" outlineLevel="1" x14ac:dyDescent="0.25">
      <c r="A270" s="175">
        <v>98</v>
      </c>
      <c r="B270" s="176" t="s">
        <v>424</v>
      </c>
      <c r="C270" s="185" t="s">
        <v>425</v>
      </c>
      <c r="D270" s="177" t="s">
        <v>214</v>
      </c>
      <c r="E270" s="178">
        <v>8.6692099999999996</v>
      </c>
      <c r="F270" s="179"/>
      <c r="G270" s="180">
        <f t="shared" ref="G270:G275" si="0">ROUND(E270*F270,2)</f>
        <v>0</v>
      </c>
      <c r="H270" s="148"/>
      <c r="I270" s="148"/>
      <c r="J270" s="148"/>
      <c r="K270" s="148"/>
      <c r="L270" s="148"/>
      <c r="M270" s="148"/>
      <c r="N270" s="148"/>
      <c r="O270" s="148" t="s">
        <v>426</v>
      </c>
      <c r="P270" s="148"/>
      <c r="Q270" s="148"/>
      <c r="R270" s="148"/>
      <c r="S270" s="148"/>
      <c r="T270" s="148"/>
      <c r="U270" s="148"/>
      <c r="V270" s="148"/>
      <c r="W270" s="148"/>
      <c r="X270" s="148"/>
      <c r="Y270" s="148"/>
      <c r="Z270" s="148"/>
      <c r="AA270" s="148"/>
      <c r="AB270" s="148"/>
      <c r="AC270" s="148"/>
      <c r="AD270" s="148"/>
      <c r="AE270" s="148"/>
      <c r="AF270" s="148"/>
      <c r="AG270" s="148"/>
      <c r="AH270" s="148"/>
      <c r="AI270" s="148"/>
      <c r="AJ270" s="148"/>
      <c r="AK270" s="148"/>
      <c r="AL270" s="148"/>
      <c r="AM270" s="148"/>
      <c r="AN270" s="148"/>
      <c r="AO270" s="148"/>
      <c r="AP270" s="148"/>
    </row>
    <row r="271" spans="1:42" outlineLevel="1" x14ac:dyDescent="0.25">
      <c r="A271" s="175">
        <v>99</v>
      </c>
      <c r="B271" s="176" t="s">
        <v>427</v>
      </c>
      <c r="C271" s="185" t="s">
        <v>428</v>
      </c>
      <c r="D271" s="177" t="s">
        <v>214</v>
      </c>
      <c r="E271" s="178">
        <v>8.6692099999999996</v>
      </c>
      <c r="F271" s="179"/>
      <c r="G271" s="180">
        <f t="shared" si="0"/>
        <v>0</v>
      </c>
      <c r="H271" s="148"/>
      <c r="I271" s="148"/>
      <c r="J271" s="148"/>
      <c r="K271" s="148"/>
      <c r="L271" s="148"/>
      <c r="M271" s="148"/>
      <c r="N271" s="148"/>
      <c r="O271" s="148" t="s">
        <v>426</v>
      </c>
      <c r="P271" s="148"/>
      <c r="Q271" s="148"/>
      <c r="R271" s="148"/>
      <c r="S271" s="148"/>
      <c r="T271" s="148"/>
      <c r="U271" s="148"/>
      <c r="V271" s="148"/>
      <c r="W271" s="148"/>
      <c r="X271" s="148"/>
      <c r="Y271" s="148"/>
      <c r="Z271" s="148"/>
      <c r="AA271" s="148"/>
      <c r="AB271" s="148"/>
      <c r="AC271" s="148"/>
      <c r="AD271" s="148"/>
      <c r="AE271" s="148"/>
      <c r="AF271" s="148"/>
      <c r="AG271" s="148"/>
      <c r="AH271" s="148"/>
      <c r="AI271" s="148"/>
      <c r="AJ271" s="148"/>
      <c r="AK271" s="148"/>
      <c r="AL271" s="148"/>
      <c r="AM271" s="148"/>
      <c r="AN271" s="148"/>
      <c r="AO271" s="148"/>
      <c r="AP271" s="148"/>
    </row>
    <row r="272" spans="1:42" outlineLevel="1" x14ac:dyDescent="0.25">
      <c r="A272" s="175">
        <v>100</v>
      </c>
      <c r="B272" s="176" t="s">
        <v>429</v>
      </c>
      <c r="C272" s="185" t="s">
        <v>430</v>
      </c>
      <c r="D272" s="177" t="s">
        <v>214</v>
      </c>
      <c r="E272" s="178">
        <v>121.36888999999999</v>
      </c>
      <c r="F272" s="179"/>
      <c r="G272" s="180">
        <f t="shared" si="0"/>
        <v>0</v>
      </c>
      <c r="H272" s="148"/>
      <c r="I272" s="148"/>
      <c r="J272" s="148"/>
      <c r="K272" s="148"/>
      <c r="L272" s="148"/>
      <c r="M272" s="148"/>
      <c r="N272" s="148"/>
      <c r="O272" s="148" t="s">
        <v>426</v>
      </c>
      <c r="P272" s="148"/>
      <c r="Q272" s="148"/>
      <c r="R272" s="148"/>
      <c r="S272" s="148"/>
      <c r="T272" s="148"/>
      <c r="U272" s="148"/>
      <c r="V272" s="148"/>
      <c r="W272" s="148"/>
      <c r="X272" s="148"/>
      <c r="Y272" s="148"/>
      <c r="Z272" s="148"/>
      <c r="AA272" s="148"/>
      <c r="AB272" s="148"/>
      <c r="AC272" s="148"/>
      <c r="AD272" s="148"/>
      <c r="AE272" s="148"/>
      <c r="AF272" s="148"/>
      <c r="AG272" s="148"/>
      <c r="AH272" s="148"/>
      <c r="AI272" s="148"/>
      <c r="AJ272" s="148"/>
      <c r="AK272" s="148"/>
      <c r="AL272" s="148"/>
      <c r="AM272" s="148"/>
      <c r="AN272" s="148"/>
      <c r="AO272" s="148"/>
      <c r="AP272" s="148"/>
    </row>
    <row r="273" spans="1:42" outlineLevel="1" x14ac:dyDescent="0.25">
      <c r="A273" s="175">
        <v>101</v>
      </c>
      <c r="B273" s="176" t="s">
        <v>431</v>
      </c>
      <c r="C273" s="185" t="s">
        <v>432</v>
      </c>
      <c r="D273" s="177" t="s">
        <v>214</v>
      </c>
      <c r="E273" s="178">
        <v>8.6692099999999996</v>
      </c>
      <c r="F273" s="179"/>
      <c r="G273" s="180">
        <f t="shared" si="0"/>
        <v>0</v>
      </c>
      <c r="H273" s="148"/>
      <c r="I273" s="148"/>
      <c r="J273" s="148"/>
      <c r="K273" s="148"/>
      <c r="L273" s="148"/>
      <c r="M273" s="148"/>
      <c r="N273" s="148"/>
      <c r="O273" s="148" t="s">
        <v>426</v>
      </c>
      <c r="P273" s="148"/>
      <c r="Q273" s="148"/>
      <c r="R273" s="148"/>
      <c r="S273" s="148"/>
      <c r="T273" s="148"/>
      <c r="U273" s="148"/>
      <c r="V273" s="148"/>
      <c r="W273" s="148"/>
      <c r="X273" s="148"/>
      <c r="Y273" s="148"/>
      <c r="Z273" s="148"/>
      <c r="AA273" s="148"/>
      <c r="AB273" s="148"/>
      <c r="AC273" s="148"/>
      <c r="AD273" s="148"/>
      <c r="AE273" s="148"/>
      <c r="AF273" s="148"/>
      <c r="AG273" s="148"/>
      <c r="AH273" s="148"/>
      <c r="AI273" s="148"/>
      <c r="AJ273" s="148"/>
      <c r="AK273" s="148"/>
      <c r="AL273" s="148"/>
      <c r="AM273" s="148"/>
      <c r="AN273" s="148"/>
      <c r="AO273" s="148"/>
      <c r="AP273" s="148"/>
    </row>
    <row r="274" spans="1:42" outlineLevel="1" x14ac:dyDescent="0.25">
      <c r="A274" s="175">
        <v>102</v>
      </c>
      <c r="B274" s="176" t="s">
        <v>433</v>
      </c>
      <c r="C274" s="185" t="s">
        <v>434</v>
      </c>
      <c r="D274" s="177" t="s">
        <v>214</v>
      </c>
      <c r="E274" s="178">
        <v>17.33841</v>
      </c>
      <c r="F274" s="179"/>
      <c r="G274" s="180">
        <f t="shared" si="0"/>
        <v>0</v>
      </c>
      <c r="H274" s="148"/>
      <c r="I274" s="148"/>
      <c r="J274" s="148"/>
      <c r="K274" s="148"/>
      <c r="L274" s="148"/>
      <c r="M274" s="148"/>
      <c r="N274" s="148"/>
      <c r="O274" s="148" t="s">
        <v>426</v>
      </c>
      <c r="P274" s="148"/>
      <c r="Q274" s="148"/>
      <c r="R274" s="148"/>
      <c r="S274" s="148"/>
      <c r="T274" s="148"/>
      <c r="U274" s="148"/>
      <c r="V274" s="148"/>
      <c r="W274" s="148"/>
      <c r="X274" s="148"/>
      <c r="Y274" s="148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  <c r="AJ274" s="148"/>
      <c r="AK274" s="148"/>
      <c r="AL274" s="148"/>
      <c r="AM274" s="148"/>
      <c r="AN274" s="148"/>
      <c r="AO274" s="148"/>
      <c r="AP274" s="148"/>
    </row>
    <row r="275" spans="1:42" ht="20.399999999999999" outlineLevel="1" x14ac:dyDescent="0.25">
      <c r="A275" s="175">
        <v>103</v>
      </c>
      <c r="B275" s="176" t="s">
        <v>435</v>
      </c>
      <c r="C275" s="185" t="s">
        <v>436</v>
      </c>
      <c r="D275" s="177" t="s">
        <v>214</v>
      </c>
      <c r="E275" s="178">
        <v>8.6692099999999996</v>
      </c>
      <c r="F275" s="179"/>
      <c r="G275" s="180">
        <f t="shared" si="0"/>
        <v>0</v>
      </c>
      <c r="H275" s="148"/>
      <c r="I275" s="148"/>
      <c r="J275" s="148"/>
      <c r="K275" s="148"/>
      <c r="L275" s="148"/>
      <c r="M275" s="148"/>
      <c r="N275" s="148"/>
      <c r="O275" s="148" t="s">
        <v>426</v>
      </c>
      <c r="P275" s="148"/>
      <c r="Q275" s="148"/>
      <c r="R275" s="148"/>
      <c r="S275" s="148"/>
      <c r="T275" s="148"/>
      <c r="U275" s="148"/>
      <c r="V275" s="148"/>
      <c r="W275" s="148"/>
      <c r="X275" s="148"/>
      <c r="Y275" s="148"/>
      <c r="Z275" s="148"/>
      <c r="AA275" s="148"/>
      <c r="AB275" s="148"/>
      <c r="AC275" s="148"/>
      <c r="AD275" s="148"/>
      <c r="AE275" s="148"/>
      <c r="AF275" s="148"/>
      <c r="AG275" s="148"/>
      <c r="AH275" s="148"/>
      <c r="AI275" s="148"/>
      <c r="AJ275" s="148"/>
      <c r="AK275" s="148"/>
      <c r="AL275" s="148"/>
      <c r="AM275" s="148"/>
      <c r="AN275" s="148"/>
      <c r="AO275" s="148"/>
      <c r="AP275" s="148"/>
    </row>
    <row r="276" spans="1:42" x14ac:dyDescent="0.25">
      <c r="A276" s="162" t="s">
        <v>105</v>
      </c>
      <c r="B276" s="163" t="s">
        <v>92</v>
      </c>
      <c r="C276" s="182" t="s">
        <v>30</v>
      </c>
      <c r="D276" s="164"/>
      <c r="E276" s="165"/>
      <c r="F276" s="166"/>
      <c r="G276" s="167">
        <f>SUMIF(O277:O279,"&lt;&gt;NOR",G277:G279)</f>
        <v>0</v>
      </c>
      <c r="O276" t="s">
        <v>106</v>
      </c>
    </row>
    <row r="277" spans="1:42" outlineLevel="1" x14ac:dyDescent="0.25">
      <c r="A277" s="175">
        <v>104</v>
      </c>
      <c r="B277" s="176" t="s">
        <v>437</v>
      </c>
      <c r="C277" s="185" t="s">
        <v>438</v>
      </c>
      <c r="D277" s="177" t="s">
        <v>439</v>
      </c>
      <c r="E277" s="178">
        <v>1</v>
      </c>
      <c r="F277" s="179"/>
      <c r="G277" s="180">
        <f>ROUND(E277*F277,2)</f>
        <v>0</v>
      </c>
      <c r="H277" s="148"/>
      <c r="I277" s="148"/>
      <c r="J277" s="148"/>
      <c r="K277" s="148"/>
      <c r="L277" s="148"/>
      <c r="M277" s="148"/>
      <c r="N277" s="148"/>
      <c r="O277" s="148" t="s">
        <v>440</v>
      </c>
      <c r="P277" s="148"/>
      <c r="Q277" s="148"/>
      <c r="R277" s="148"/>
      <c r="S277" s="148"/>
      <c r="T277" s="148"/>
      <c r="U277" s="148"/>
      <c r="V277" s="148"/>
      <c r="W277" s="148"/>
      <c r="X277" s="148"/>
      <c r="Y277" s="148"/>
      <c r="Z277" s="148"/>
      <c r="AA277" s="148"/>
      <c r="AB277" s="148"/>
      <c r="AC277" s="148"/>
      <c r="AD277" s="148"/>
      <c r="AE277" s="148"/>
      <c r="AF277" s="148"/>
      <c r="AG277" s="148"/>
      <c r="AH277" s="148"/>
      <c r="AI277" s="148"/>
      <c r="AJ277" s="148"/>
      <c r="AK277" s="148"/>
      <c r="AL277" s="148"/>
      <c r="AM277" s="148"/>
      <c r="AN277" s="148"/>
      <c r="AO277" s="148"/>
      <c r="AP277" s="148"/>
    </row>
    <row r="278" spans="1:42" outlineLevel="1" x14ac:dyDescent="0.25">
      <c r="A278" s="175">
        <v>105</v>
      </c>
      <c r="B278" s="176" t="s">
        <v>441</v>
      </c>
      <c r="C278" s="185" t="s">
        <v>442</v>
      </c>
      <c r="D278" s="177" t="s">
        <v>439</v>
      </c>
      <c r="E278" s="178">
        <v>1</v>
      </c>
      <c r="F278" s="179"/>
      <c r="G278" s="180">
        <f>ROUND(E278*F278,2)</f>
        <v>0</v>
      </c>
      <c r="H278" s="148"/>
      <c r="I278" s="148"/>
      <c r="J278" s="148"/>
      <c r="K278" s="148"/>
      <c r="L278" s="148"/>
      <c r="M278" s="148"/>
      <c r="N278" s="148"/>
      <c r="O278" s="148" t="s">
        <v>443</v>
      </c>
      <c r="P278" s="148"/>
      <c r="Q278" s="148"/>
      <c r="R278" s="148"/>
      <c r="S278" s="148"/>
      <c r="T278" s="148"/>
      <c r="U278" s="148"/>
      <c r="V278" s="148"/>
      <c r="W278" s="148"/>
      <c r="X278" s="148"/>
      <c r="Y278" s="148"/>
      <c r="Z278" s="148"/>
      <c r="AA278" s="148"/>
      <c r="AB278" s="148"/>
      <c r="AC278" s="148"/>
      <c r="AD278" s="148"/>
      <c r="AE278" s="148"/>
      <c r="AF278" s="148"/>
      <c r="AG278" s="148"/>
      <c r="AH278" s="148"/>
      <c r="AI278" s="148"/>
      <c r="AJ278" s="148"/>
      <c r="AK278" s="148"/>
      <c r="AL278" s="148"/>
      <c r="AM278" s="148"/>
      <c r="AN278" s="148"/>
      <c r="AO278" s="148"/>
      <c r="AP278" s="148"/>
    </row>
    <row r="279" spans="1:42" outlineLevel="1" x14ac:dyDescent="0.25">
      <c r="A279" s="169">
        <v>106</v>
      </c>
      <c r="B279" s="170" t="s">
        <v>444</v>
      </c>
      <c r="C279" s="183" t="s">
        <v>445</v>
      </c>
      <c r="D279" s="171" t="s">
        <v>439</v>
      </c>
      <c r="E279" s="172">
        <v>1</v>
      </c>
      <c r="F279" s="173"/>
      <c r="G279" s="174">
        <f>ROUND(E279*F279,2)</f>
        <v>0</v>
      </c>
      <c r="H279" s="148"/>
      <c r="I279" s="148"/>
      <c r="J279" s="148"/>
      <c r="K279" s="148"/>
      <c r="L279" s="148"/>
      <c r="M279" s="148"/>
      <c r="N279" s="148"/>
      <c r="O279" s="148" t="s">
        <v>443</v>
      </c>
      <c r="P279" s="148"/>
      <c r="Q279" s="148"/>
      <c r="R279" s="148"/>
      <c r="S279" s="148"/>
      <c r="T279" s="148"/>
      <c r="U279" s="148"/>
      <c r="V279" s="148"/>
      <c r="W279" s="148"/>
      <c r="X279" s="148"/>
      <c r="Y279" s="148"/>
      <c r="Z279" s="148"/>
      <c r="AA279" s="148"/>
      <c r="AB279" s="148"/>
      <c r="AC279" s="148"/>
      <c r="AD279" s="148"/>
      <c r="AE279" s="148"/>
      <c r="AF279" s="148"/>
      <c r="AG279" s="148"/>
      <c r="AH279" s="148"/>
      <c r="AI279" s="148"/>
      <c r="AJ279" s="148"/>
      <c r="AK279" s="148"/>
      <c r="AL279" s="148"/>
      <c r="AM279" s="148"/>
      <c r="AN279" s="148"/>
      <c r="AO279" s="148"/>
      <c r="AP279" s="148"/>
    </row>
    <row r="280" spans="1:42" x14ac:dyDescent="0.25">
      <c r="A280" s="3"/>
      <c r="B280" s="4"/>
      <c r="C280" s="187"/>
      <c r="D280" s="6"/>
      <c r="E280" s="3"/>
      <c r="F280" s="3"/>
      <c r="G280" s="3"/>
      <c r="M280">
        <v>15</v>
      </c>
      <c r="N280">
        <v>21</v>
      </c>
      <c r="O280" t="s">
        <v>104</v>
      </c>
    </row>
    <row r="281" spans="1:42" x14ac:dyDescent="0.25">
      <c r="A281" s="151"/>
      <c r="B281" s="152" t="s">
        <v>31</v>
      </c>
      <c r="C281" s="188"/>
      <c r="D281" s="153"/>
      <c r="E281" s="154"/>
      <c r="F281" s="154"/>
      <c r="G281" s="168">
        <f>G8+G12+G15+G21+G45+G53+G56+G71+G104+G106+G110+G118+G170+G193+G197+G201+G214+G232+G242+G269+G276</f>
        <v>0</v>
      </c>
      <c r="M281" t="e">
        <f>SUMIF(#REF!,M280,G7:G279)</f>
        <v>#REF!</v>
      </c>
      <c r="N281" t="e">
        <f>SUMIF(#REF!,N280,G7:G279)</f>
        <v>#REF!</v>
      </c>
      <c r="O281" t="s">
        <v>446</v>
      </c>
    </row>
    <row r="282" spans="1:42" x14ac:dyDescent="0.25">
      <c r="A282" s="3"/>
      <c r="B282" s="4"/>
      <c r="C282" s="187"/>
      <c r="D282" s="6"/>
      <c r="E282" s="3"/>
      <c r="F282" s="3"/>
      <c r="G282" s="3"/>
    </row>
    <row r="283" spans="1:42" x14ac:dyDescent="0.25">
      <c r="A283" s="3"/>
      <c r="B283" s="4"/>
      <c r="C283" s="187"/>
      <c r="D283" s="6"/>
      <c r="E283" s="3"/>
      <c r="F283" s="3"/>
      <c r="G283" s="3"/>
    </row>
    <row r="284" spans="1:42" x14ac:dyDescent="0.25">
      <c r="A284" s="253" t="s">
        <v>447</v>
      </c>
      <c r="B284" s="253"/>
      <c r="C284" s="254"/>
      <c r="D284" s="6"/>
      <c r="E284" s="3"/>
      <c r="F284" s="3"/>
      <c r="G284" s="3"/>
    </row>
    <row r="285" spans="1:42" x14ac:dyDescent="0.25">
      <c r="A285" s="255"/>
      <c r="B285" s="256"/>
      <c r="C285" s="257"/>
      <c r="D285" s="256"/>
      <c r="E285" s="256"/>
      <c r="F285" s="256"/>
      <c r="G285" s="258"/>
      <c r="O285" t="s">
        <v>448</v>
      </c>
    </row>
    <row r="286" spans="1:42" x14ac:dyDescent="0.25">
      <c r="A286" s="259"/>
      <c r="B286" s="260"/>
      <c r="C286" s="261"/>
      <c r="D286" s="260"/>
      <c r="E286" s="260"/>
      <c r="F286" s="260"/>
      <c r="G286" s="262"/>
    </row>
    <row r="287" spans="1:42" x14ac:dyDescent="0.25">
      <c r="A287" s="259"/>
      <c r="B287" s="260"/>
      <c r="C287" s="261"/>
      <c r="D287" s="260"/>
      <c r="E287" s="260"/>
      <c r="F287" s="260"/>
      <c r="G287" s="262"/>
    </row>
    <row r="288" spans="1:42" x14ac:dyDescent="0.25">
      <c r="A288" s="259"/>
      <c r="B288" s="260"/>
      <c r="C288" s="261"/>
      <c r="D288" s="260"/>
      <c r="E288" s="260"/>
      <c r="F288" s="260"/>
      <c r="G288" s="262"/>
    </row>
    <row r="289" spans="1:15" x14ac:dyDescent="0.25">
      <c r="A289" s="263"/>
      <c r="B289" s="264"/>
      <c r="C289" s="265"/>
      <c r="D289" s="264"/>
      <c r="E289" s="264"/>
      <c r="F289" s="264"/>
      <c r="G289" s="266"/>
    </row>
    <row r="290" spans="1:15" x14ac:dyDescent="0.25">
      <c r="A290" s="3"/>
      <c r="B290" s="4"/>
      <c r="C290" s="187"/>
      <c r="D290" s="6"/>
      <c r="E290" s="3"/>
      <c r="F290" s="3"/>
      <c r="G290" s="3"/>
    </row>
    <row r="291" spans="1:15" x14ac:dyDescent="0.25">
      <c r="C291" s="189"/>
      <c r="D291" s="10"/>
      <c r="O291" t="s">
        <v>449</v>
      </c>
    </row>
    <row r="292" spans="1:15" x14ac:dyDescent="0.25">
      <c r="D292" s="10"/>
    </row>
    <row r="293" spans="1:15" x14ac:dyDescent="0.25">
      <c r="D293" s="10"/>
    </row>
    <row r="294" spans="1:15" x14ac:dyDescent="0.25">
      <c r="D294" s="10"/>
    </row>
    <row r="295" spans="1:15" x14ac:dyDescent="0.25">
      <c r="D295" s="10"/>
    </row>
    <row r="296" spans="1:15" x14ac:dyDescent="0.25">
      <c r="D296" s="10"/>
    </row>
    <row r="297" spans="1:15" x14ac:dyDescent="0.25">
      <c r="D297" s="10"/>
    </row>
    <row r="298" spans="1:15" x14ac:dyDescent="0.25">
      <c r="D298" s="10"/>
    </row>
    <row r="299" spans="1:15" x14ac:dyDescent="0.25">
      <c r="D299" s="10"/>
    </row>
    <row r="300" spans="1:15" x14ac:dyDescent="0.25">
      <c r="D300" s="10"/>
    </row>
    <row r="301" spans="1:15" x14ac:dyDescent="0.25">
      <c r="D301" s="10"/>
    </row>
    <row r="302" spans="1:15" x14ac:dyDescent="0.25">
      <c r="D302" s="10"/>
    </row>
    <row r="303" spans="1:15" x14ac:dyDescent="0.25">
      <c r="D303" s="10"/>
    </row>
    <row r="304" spans="1:15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6">
    <mergeCell ref="A285:G289"/>
    <mergeCell ref="A1:G1"/>
    <mergeCell ref="C2:G2"/>
    <mergeCell ref="C3:G3"/>
    <mergeCell ref="C4:G4"/>
    <mergeCell ref="A284:C28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02 2315_02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'02 2315_02 Pol'!Názvy_tisku</vt:lpstr>
      <vt:lpstr>oadresa</vt:lpstr>
      <vt:lpstr>Stavba!Objednatel</vt:lpstr>
      <vt:lpstr>Stavba!Objekt</vt:lpstr>
      <vt:lpstr>'02 2315_02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Malina</dc:creator>
  <cp:lastModifiedBy>Motl</cp:lastModifiedBy>
  <cp:lastPrinted>2019-03-19T12:27:02Z</cp:lastPrinted>
  <dcterms:created xsi:type="dcterms:W3CDTF">2009-04-08T07:15:50Z</dcterms:created>
  <dcterms:modified xsi:type="dcterms:W3CDTF">2024-04-24T05:22:17Z</dcterms:modified>
</cp:coreProperties>
</file>