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nám. Republiky\2024 Oprava chodby a šaten\rozpocet\"/>
    </mc:Choice>
  </mc:AlternateContent>
  <xr:revisionPtr revIDLastSave="0" documentId="13_ncr:1_{B8A08169-0E41-41A5-89A1-7967DC1C4F0F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Stavba" sheetId="1" r:id="rId1"/>
    <sheet name="VzorPolozky" sheetId="10" state="hidden" r:id="rId2"/>
    <sheet name="02 2315_02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'02 2315_02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'02 2315_02 Pol'!$A$1:$G$291</definedName>
    <definedName name="_xlnm.Print_Area" localSheetId="0">Stavba!$A$1:$J$70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8" i="12" s="1"/>
  <c r="I49" i="1" s="1"/>
  <c r="G13" i="12"/>
  <c r="G16" i="12"/>
  <c r="G19" i="12"/>
  <c r="G22" i="12"/>
  <c r="G26" i="12"/>
  <c r="G28" i="12"/>
  <c r="G36" i="12"/>
  <c r="G46" i="12"/>
  <c r="G49" i="12"/>
  <c r="G51" i="12"/>
  <c r="G45" i="12" s="1"/>
  <c r="I53" i="1" s="1"/>
  <c r="G54" i="12"/>
  <c r="G53" i="12" s="1"/>
  <c r="I54" i="1" s="1"/>
  <c r="G57" i="12"/>
  <c r="G59" i="12"/>
  <c r="G61" i="12"/>
  <c r="G63" i="12"/>
  <c r="G65" i="12"/>
  <c r="G68" i="12"/>
  <c r="G72" i="12"/>
  <c r="G74" i="12"/>
  <c r="G76" i="12"/>
  <c r="G78" i="12"/>
  <c r="G80" i="12"/>
  <c r="G82" i="12"/>
  <c r="G85" i="12"/>
  <c r="G88" i="12"/>
  <c r="G90" i="12"/>
  <c r="G98" i="12"/>
  <c r="G101" i="12"/>
  <c r="G104" i="12"/>
  <c r="I57" i="1" s="1"/>
  <c r="G105" i="12"/>
  <c r="G106" i="12"/>
  <c r="I58" i="1" s="1"/>
  <c r="G107" i="12"/>
  <c r="G109" i="12"/>
  <c r="G111" i="12"/>
  <c r="G113" i="12"/>
  <c r="G115" i="12"/>
  <c r="G117" i="12"/>
  <c r="G119" i="12"/>
  <c r="G121" i="12"/>
  <c r="G131" i="12"/>
  <c r="G134" i="12"/>
  <c r="G137" i="12"/>
  <c r="G139" i="12"/>
  <c r="G141" i="12"/>
  <c r="G143" i="12"/>
  <c r="G144" i="12"/>
  <c r="G145" i="12"/>
  <c r="G146" i="12"/>
  <c r="G148" i="12"/>
  <c r="G150" i="12"/>
  <c r="G151" i="12"/>
  <c r="G157" i="12"/>
  <c r="G158" i="12"/>
  <c r="G160" i="12"/>
  <c r="G163" i="12"/>
  <c r="G167" i="12"/>
  <c r="G169" i="12"/>
  <c r="G171" i="12"/>
  <c r="G173" i="12"/>
  <c r="G175" i="12"/>
  <c r="G177" i="12"/>
  <c r="G179" i="12"/>
  <c r="G181" i="12"/>
  <c r="G188" i="12"/>
  <c r="G190" i="12"/>
  <c r="G192" i="12"/>
  <c r="G193" i="12"/>
  <c r="I62" i="1" s="1"/>
  <c r="G194" i="12"/>
  <c r="G196" i="12"/>
  <c r="G198" i="12"/>
  <c r="G197" i="12" s="1"/>
  <c r="I63" i="1" s="1"/>
  <c r="G200" i="12"/>
  <c r="G202" i="12"/>
  <c r="G205" i="12"/>
  <c r="G210" i="12"/>
  <c r="G213" i="12"/>
  <c r="G215" i="12"/>
  <c r="G214" i="12" s="1"/>
  <c r="I65" i="1" s="1"/>
  <c r="G221" i="12"/>
  <c r="G223" i="12"/>
  <c r="G225" i="12"/>
  <c r="G227" i="12"/>
  <c r="G229" i="12"/>
  <c r="G231" i="12"/>
  <c r="G233" i="12"/>
  <c r="G236" i="12"/>
  <c r="G238" i="12"/>
  <c r="G240" i="12"/>
  <c r="G243" i="12"/>
  <c r="G246" i="12"/>
  <c r="G248" i="12"/>
  <c r="G250" i="12"/>
  <c r="G252" i="12"/>
  <c r="G254" i="12"/>
  <c r="G256" i="12"/>
  <c r="G258" i="12"/>
  <c r="G260" i="12"/>
  <c r="G261" i="12"/>
  <c r="G263" i="12"/>
  <c r="G266" i="12"/>
  <c r="G267" i="12"/>
  <c r="G270" i="12"/>
  <c r="G271" i="12"/>
  <c r="G272" i="12"/>
  <c r="G273" i="12"/>
  <c r="G274" i="12"/>
  <c r="G275" i="12"/>
  <c r="G276" i="12"/>
  <c r="I69" i="1" s="1"/>
  <c r="I20" i="1" s="1"/>
  <c r="G277" i="12"/>
  <c r="G278" i="12"/>
  <c r="G279" i="12"/>
  <c r="M281" i="12"/>
  <c r="F41" i="1" s="1"/>
  <c r="I19" i="1"/>
  <c r="J28" i="1"/>
  <c r="J26" i="1"/>
  <c r="G38" i="1"/>
  <c r="F38" i="1"/>
  <c r="J23" i="1"/>
  <c r="J24" i="1"/>
  <c r="J25" i="1"/>
  <c r="J27" i="1"/>
  <c r="E24" i="1"/>
  <c r="E26" i="1"/>
  <c r="G21" i="12" l="1"/>
  <c r="I52" i="1" s="1"/>
  <c r="G269" i="12"/>
  <c r="I68" i="1" s="1"/>
  <c r="G170" i="12"/>
  <c r="I61" i="1" s="1"/>
  <c r="G118" i="12"/>
  <c r="I60" i="1" s="1"/>
  <c r="G110" i="12"/>
  <c r="I59" i="1" s="1"/>
  <c r="I17" i="1" s="1"/>
  <c r="G71" i="12"/>
  <c r="I56" i="1" s="1"/>
  <c r="G56" i="12"/>
  <c r="I55" i="1" s="1"/>
  <c r="G15" i="12"/>
  <c r="I51" i="1" s="1"/>
  <c r="G242" i="12"/>
  <c r="F39" i="1"/>
  <c r="F42" i="1" s="1"/>
  <c r="F40" i="1"/>
  <c r="G201" i="12"/>
  <c r="I64" i="1" s="1"/>
  <c r="N281" i="12"/>
  <c r="G12" i="12"/>
  <c r="I50" i="1" s="1"/>
  <c r="I16" i="1" s="1"/>
  <c r="G232" i="12"/>
  <c r="I66" i="1" s="1"/>
  <c r="G41" i="1" l="1"/>
  <c r="H41" i="1" s="1"/>
  <c r="I41" i="1" s="1"/>
  <c r="G40" i="1"/>
  <c r="G39" i="1"/>
  <c r="H40" i="1"/>
  <c r="I40" i="1" s="1"/>
  <c r="I67" i="1"/>
  <c r="G281" i="12"/>
  <c r="A23" i="1"/>
  <c r="I18" i="1" l="1"/>
  <c r="I21" i="1" s="1"/>
  <c r="I70" i="1"/>
  <c r="G42" i="1"/>
  <c r="H39" i="1"/>
  <c r="G24" i="1"/>
  <c r="A24" i="1"/>
  <c r="A25" i="1" l="1"/>
  <c r="G28" i="1"/>
  <c r="H42" i="1"/>
  <c r="I39" i="1"/>
  <c r="I42" i="1" s="1"/>
  <c r="J49" i="1"/>
  <c r="J64" i="1"/>
  <c r="J58" i="1"/>
  <c r="J52" i="1"/>
  <c r="J65" i="1"/>
  <c r="J59" i="1"/>
  <c r="J53" i="1"/>
  <c r="J69" i="1"/>
  <c r="J63" i="1"/>
  <c r="J57" i="1"/>
  <c r="J51" i="1"/>
  <c r="J67" i="1"/>
  <c r="J61" i="1"/>
  <c r="J55" i="1"/>
  <c r="J68" i="1"/>
  <c r="J62" i="1"/>
  <c r="J56" i="1"/>
  <c r="J50" i="1"/>
  <c r="J66" i="1"/>
  <c r="J60" i="1"/>
  <c r="J54" i="1"/>
  <c r="J70" i="1" l="1"/>
  <c r="J40" i="1"/>
  <c r="J39" i="1"/>
  <c r="J42" i="1" s="1"/>
  <c r="J41" i="1"/>
  <c r="A26" i="1"/>
  <c r="G26" i="1"/>
  <c r="A27" i="1" s="1"/>
  <c r="A29" i="1" s="1"/>
  <c r="G29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<sst xmlns="http://schemas.openxmlformats.org/spreadsheetml/2006/main" count="965" uniqueCount="451">
  <si>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</si>
  <si>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</si>
  <si>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</si>
  <si>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</si>
  <si>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</si>
  <si>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</si>
  <si>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</si>
  <si>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</si>
  <si>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</si>
  <si>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</si>
  <si>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</si>
  <si>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</si>
  <si>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</si>
  <si>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</si>
  <si>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</si>
  <si>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</si>
  <si>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</si>
  <si>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</si>
  <si>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</si>
  <si>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</si>
  <si>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</si>
  <si>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</si>
  <si>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</si>
  <si>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</si>
  <si>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</si>
  <si>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</si>
  <si>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</si>
  <si>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</si>
  <si>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</si>
  <si>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</si>
  <si>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</si>
  <si>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</si>
  <si>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</si>
  <si>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</si>
  <si>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</si>
  <si>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</si>
  <si>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</si>
  <si>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</si>
  <si>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</si>
  <si>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2315_02</t>
  </si>
  <si>
    <t>Úpravy chodeb a šatny ve 2.NP</t>
  </si>
  <si>
    <t>02</t>
  </si>
  <si>
    <t>Objekt:</t>
  </si>
  <si>
    <t>Rozpočet:</t>
  </si>
  <si>
    <t>2023/15</t>
  </si>
  <si>
    <t>ZŠ nám. Republiky - úpravy vstupu a chodeb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</si>
  <si>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</si>
  <si>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</si>
  <si>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</si>
  <si>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</si>
  <si>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</si>
  <si>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</si>
  <si>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</si>
  <si>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416</t>
  </si>
  <si>
    <t>Podhledy a mezistropy montované lehké</t>
  </si>
  <si>
    <t>6</t>
  </si>
  <si>
    <t>Úpravy povrchu, podlahy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</si>
  <si>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</si>
  <si>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</si>
  <si>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</si>
  <si>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</si>
  <si>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</si>
  <si>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</si>
  <si>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</si>
  <si>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</si>
  <si>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</si>
  <si>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</si>
  <si>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</si>
  <si>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</si>
  <si>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722</t>
  </si>
  <si>
    <t>Vnitřní vodovod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</si>
  <si>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</si>
  <si>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</si>
  <si>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</si>
  <si>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</si>
  <si>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</si>
  <si>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</si>
  <si>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</si>
  <si>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</si>
  <si>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</si>
  <si>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</si>
  <si>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</si>
  <si>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</si>
  <si>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</si>
  <si>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</si>
  <si>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</si>
  <si>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</si>
  <si>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</si>
  <si>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</si>
  <si>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</si>
  <si>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</si>
  <si>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</si>
  <si>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</si>
  <si>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</si>
  <si>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</si>
  <si>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</si>
  <si>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</si>
  <si>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</si>
  <si>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</si>
  <si>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</si>
  <si>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</si>
  <si>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</si>
  <si>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</si>
  <si>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</si>
  <si>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</si>
  <si>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</si>
  <si>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</si>
  <si>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310238211RT1</t>
  </si>
  <si>
    <t>Zazdívka otvorů plochy do 1 m2 cihlami na MVC s použitím suché maltové směsi</t>
  </si>
  <si>
    <t>m3</t>
  </si>
  <si>
    <t>POL1_</t>
  </si>
  <si>
    <t>hydrant : 0,25*0,65*0,65</t>
  </si>
  <si>
    <t>VV</t>
  </si>
  <si>
    <t>rozvaděč : 0,2*0,5*0,75*2</t>
  </si>
  <si>
    <t>342265122RT6</t>
  </si>
  <si>
    <t>Úprava podkroví sádrokarton. na ocel. rošt, šikmá desky protipožární tl. 12,5 mm, bez izolace</t>
  </si>
  <si>
    <t>m2</t>
  </si>
  <si>
    <t>schodiště : (0,9+3,6)*1,8</t>
  </si>
  <si>
    <t>601016193R00</t>
  </si>
  <si>
    <t>Penetrace hloubková stropů PROFI Akryl-Tiefengrund</t>
  </si>
  <si>
    <t>průvlaky : 0,63*1,5</t>
  </si>
  <si>
    <t>0,68*1,5</t>
  </si>
  <si>
    <t>602016193R00</t>
  </si>
  <si>
    <t>Penetrace hloubková stěn PROFI Akryl-Tiefengrund</t>
  </si>
  <si>
    <t>Odkaz na mn. položky pořadí 8 : 478,72400*0,5</t>
  </si>
  <si>
    <t>611471413R00</t>
  </si>
  <si>
    <t>Úprava stropů aktiv. štukem s přísadou, tl. 2-3 mm</t>
  </si>
  <si>
    <t>2.vrstva : 1,96</t>
  </si>
  <si>
    <t>612403380R00</t>
  </si>
  <si>
    <t>Hrubá výplň rýh ve stěnách do 3x3 cm maltou ze SMS</t>
  </si>
  <si>
    <t>m</t>
  </si>
  <si>
    <t>Odkaz na mn. položky pořadí 24 : 196,50000</t>
  </si>
  <si>
    <t>612421421R00</t>
  </si>
  <si>
    <t>Oprava vápen.omítek stěn do 50 % pl. - hladkých</t>
  </si>
  <si>
    <t>3*(1,5*2+10,9*2)</t>
  </si>
  <si>
    <t>2,7*(11,1*2+3,2*2+0,55*2)</t>
  </si>
  <si>
    <t>4,5*(4,1*2+6,3+4,5+1,8*2+1,8)</t>
  </si>
  <si>
    <t>-(1,1*2*2+1,2*1,5*6+1,2*1,8*3+1,8*1+0,8*2+0,7*2*2+0,6*2+0,9*2)</t>
  </si>
  <si>
    <t>-(1,9*3,5+1,6*4*3)</t>
  </si>
  <si>
    <t>ostění : 0,4*(1,2+1,8*2)*3+0,4*(1,2+1,5*2)*6+0,4*(1,75+1*2)</t>
  </si>
  <si>
    <t>0,7*(1,5+2,51*2)+0,5*(1,6+4,1*2)*2</t>
  </si>
  <si>
    <t>612471411RT2</t>
  </si>
  <si>
    <t>Úprava vnitřních stěn aktivovaným štukem s použitím suché maltové směsi</t>
  </si>
  <si>
    <t>2. vrstva : 239,36</t>
  </si>
  <si>
    <t>632411901R00</t>
  </si>
  <si>
    <t>Nátěr nesavých podkladů, adhézní můstek Cemix</t>
  </si>
  <si>
    <t>podlahy : 35,06+13,44+7,22+7,02</t>
  </si>
  <si>
    <t>čela stupňů : 0,18*1,75*15</t>
  </si>
  <si>
    <t>632411906R00</t>
  </si>
  <si>
    <t>Penetrace velmi savých podkladů Cemix 0,35 l/m2</t>
  </si>
  <si>
    <t>soklíky : 0,1*(1,5+9,5+13,5+11+12,6+0,6+1,6+1,7+0,7+2,6+6+4,5+0,7)</t>
  </si>
  <si>
    <t>632415106RT4</t>
  </si>
  <si>
    <t>Potěr Morfico samonivelační ručně tl. 6 mm MFC Level 340 - s rozptýlenou výztuží</t>
  </si>
  <si>
    <t>941955004R00</t>
  </si>
  <si>
    <t>Lešení lehké pomocné, výška podlahy do 3,5 m</t>
  </si>
  <si>
    <t>35,06+13,44+7,22+7,02</t>
  </si>
  <si>
    <t>952901111R00</t>
  </si>
  <si>
    <t>Vyčištění budov o výšce podlaží do 4 m</t>
  </si>
  <si>
    <t>953981103R00</t>
  </si>
  <si>
    <t>Chemické kotvy do betonu, hl. 110 mm, M 12, ampule</t>
  </si>
  <si>
    <t>kus</t>
  </si>
  <si>
    <t>kotvení šatních stěn : 10</t>
  </si>
  <si>
    <t>95-100</t>
  </si>
  <si>
    <t>Informační magnetická tebule s krycí deskou uzamykatelná, 8xA4</t>
  </si>
  <si>
    <t>cena zahrnuje dodávku nástěnky, její zapuštěnou montáž do dřevěného obložení včetně zapravení hran obkladu : 5</t>
  </si>
  <si>
    <t>95-101</t>
  </si>
  <si>
    <t xml:space="preserve">Dodávka montáž piktogramů, provedení nerez </t>
  </si>
  <si>
    <t>15</t>
  </si>
  <si>
    <t>95-103</t>
  </si>
  <si>
    <t>Lavička-" rám obrazu", dodávka + montáž</t>
  </si>
  <si>
    <t>Lavička bude tvořit rám 300x200cm z hoblovaného DB hranolu 30x15cm, podepřený 2x nohou z pozink trubky D 100mm, výšky 160cm : 1</t>
  </si>
  <si>
    <t xml:space="preserve">na horní straně nohou bude roznášecí plech P-8, 300x300mm, rám bude opatřen 3x kvalitním lazurovacím nátěrem : </t>
  </si>
  <si>
    <t>900      RT3</t>
  </si>
  <si>
    <t>HZS Práce v tarifní třídě 6 (např. tesař)</t>
  </si>
  <si>
    <t>h</t>
  </si>
  <si>
    <t>POL10_</t>
  </si>
  <si>
    <t>práce jinde nespecifikované : 15</t>
  </si>
  <si>
    <t>R : 20</t>
  </si>
  <si>
    <t>965081702R00</t>
  </si>
  <si>
    <t xml:space="preserve">Bourání soklíků z dlažeb keramických </t>
  </si>
  <si>
    <t>1,5+9,5+13,5+11+12,6+0,6+1,6+1,7+0,7+2,6+6+4,5+0,7</t>
  </si>
  <si>
    <t>968061125R00</t>
  </si>
  <si>
    <t>Vyvěšení dřevěných a plastových dveřních křídel pl. do 2 m2</t>
  </si>
  <si>
    <t>5</t>
  </si>
  <si>
    <t>968061126R00</t>
  </si>
  <si>
    <t>Vyvěšení dřevěných a plastových dveřních křídel pl. nad 2 m2</t>
  </si>
  <si>
    <t>2</t>
  </si>
  <si>
    <t>968095002R00</t>
  </si>
  <si>
    <t>Bourání parapetů dřevěných š. do 50 cm</t>
  </si>
  <si>
    <t>1,2*9+1,9</t>
  </si>
  <si>
    <t>973031616R00</t>
  </si>
  <si>
    <t>Vysekání kapes zeď cih. špalíky, krabice 10x10x5cm</t>
  </si>
  <si>
    <t>elektro : 13</t>
  </si>
  <si>
    <t>974082112R00</t>
  </si>
  <si>
    <t>Vysekání rýh pro vodiče omítka stěn MVC šířka 3 cm</t>
  </si>
  <si>
    <t>Odkaz na mn. položky pořadí 92 : 42,00000</t>
  </si>
  <si>
    <t>Odkaz na mn. položky pořadí 91 : 154,50000</t>
  </si>
  <si>
    <t>976071111R00</t>
  </si>
  <si>
    <t>Vybourání kovových zábradlí a madel</t>
  </si>
  <si>
    <t>zábradlí : 1,9</t>
  </si>
  <si>
    <t>madlo : 5,2+5,2</t>
  </si>
  <si>
    <t>976083131R00</t>
  </si>
  <si>
    <t>Vybourání škrabáků,konzol apod.ze zdiva cihelného</t>
  </si>
  <si>
    <t>vybourání rozvaděče : 1</t>
  </si>
  <si>
    <t>978013161R00</t>
  </si>
  <si>
    <t>Otlučení omítek vnitřních stěn v rozsahu do 50 %</t>
  </si>
  <si>
    <t>978011211R00</t>
  </si>
  <si>
    <t>Odstranění štukové vrstvy vnitřních stropů</t>
  </si>
  <si>
    <t>978013211R00</t>
  </si>
  <si>
    <t xml:space="preserve">Odstranění štukové vrstvy omítky z vnitřních stěn </t>
  </si>
  <si>
    <t>celk. plocha stěn : 239,36</t>
  </si>
  <si>
    <t>celkově otloukané : -239,36/2</t>
  </si>
  <si>
    <t>999281145R00</t>
  </si>
  <si>
    <t>Přesun hmot pro opravy a údržbu do v. 6 m, nošením</t>
  </si>
  <si>
    <t>t</t>
  </si>
  <si>
    <t>POL7_</t>
  </si>
  <si>
    <t>722254110R00</t>
  </si>
  <si>
    <t>Demontáž hydrantových skříní</t>
  </si>
  <si>
    <t>soubor</t>
  </si>
  <si>
    <t>1</t>
  </si>
  <si>
    <t>998722201R00</t>
  </si>
  <si>
    <t>Přesun hmot pro vnitřní vodovod, výšky do 6 m</t>
  </si>
  <si>
    <t>735111810R00</t>
  </si>
  <si>
    <t>Demontáž těles otopných litinových článkových</t>
  </si>
  <si>
    <t>0,15*0,6*15*4</t>
  </si>
  <si>
    <t>735192911R00</t>
  </si>
  <si>
    <t>Zpětná montáž otopných těles článků litinových</t>
  </si>
  <si>
    <t>Odkaz na mn. položky pořadí 33 : 5,40000</t>
  </si>
  <si>
    <t>735494811R00</t>
  </si>
  <si>
    <t>Vypuštění vody z otopných těles</t>
  </si>
  <si>
    <t>998735201R00</t>
  </si>
  <si>
    <t>Přesun hmot pro otopná tělesa, výšky do 6 m</t>
  </si>
  <si>
    <t>766211200R00</t>
  </si>
  <si>
    <t>Montáž madel schodišť. dřevěných průběžných</t>
  </si>
  <si>
    <t>5,1*2</t>
  </si>
  <si>
    <t>766414142R00</t>
  </si>
  <si>
    <t>Obložení stěn pl. do 5 m2, deskami do 1,5 m2</t>
  </si>
  <si>
    <t>pohled 1 : 1,92*(0,1+0,8+1,4+0,1)+1,92*(1,775+0,1+0,05+0,68+10,49+0,63)-(1,2*1,1*3)+1,92*1,55-1,1*1,92</t>
  </si>
  <si>
    <t>pohled 2 : 1,92*9,5-1,2*1,1*3</t>
  </si>
  <si>
    <t>pohled 3 : 1,92*10-1,1*1,92</t>
  </si>
  <si>
    <t>pohled 4 : 1,92*(5,3+0,55+0,68+1,77+0,1*2+0,5+4+0,1)-(0,7*1,92*2+0,6*1,92+0,9*1,92)</t>
  </si>
  <si>
    <t>pohled 5 : 1,92*1,6</t>
  </si>
  <si>
    <t>pohled 6 : 1,92*7,95-1,2*1,1*3</t>
  </si>
  <si>
    <t>pohled 7 : 1,92*1,7</t>
  </si>
  <si>
    <t>pohled 8 : 1,92*2,57</t>
  </si>
  <si>
    <t>pohled 9 : 1,92*0,66</t>
  </si>
  <si>
    <t>766417111R00</t>
  </si>
  <si>
    <t>Podkladový rošt pod obložení stěn</t>
  </si>
  <si>
    <t>vodorovné : 102,65/1,92*3</t>
  </si>
  <si>
    <t>svislé : 1,92*63</t>
  </si>
  <si>
    <t>766411811R00</t>
  </si>
  <si>
    <t>Demontáž obložení stěn panely velikosti do 1,5 m2</t>
  </si>
  <si>
    <t>0,8*1,7*2+2,1*3+1,5*11,1+1*1,6+1,7*1,6+5,5*1,5-(0,7*1,5*3)</t>
  </si>
  <si>
    <t>3*2-0,9*2+1,8*4+2,6*2+0,6*2</t>
  </si>
  <si>
    <t>766411822R00</t>
  </si>
  <si>
    <t>Demontáž podkladových roštů obložení stěn</t>
  </si>
  <si>
    <t>Odkaz na mn. položky pořadí 40 : 52,89000</t>
  </si>
  <si>
    <t>766694122R00</t>
  </si>
  <si>
    <t>Montáž parapetních desek š.nad 30 cm,dl.do 160 cm</t>
  </si>
  <si>
    <t>9</t>
  </si>
  <si>
    <t>766694123R00</t>
  </si>
  <si>
    <t>Montáž parapetních desek š.nad 30 cm,dl.do 260 cm</t>
  </si>
  <si>
    <t>766-101</t>
  </si>
  <si>
    <t>Příplatek za otevíravé prvky, otvory, vypínače  apod. v obložení, vč. potřebného kování, dod.+mont</t>
  </si>
  <si>
    <t>kpl</t>
  </si>
  <si>
    <t>766-102</t>
  </si>
  <si>
    <t xml:space="preserve">Práce spojené s formátováním desek, ohranění vč. dodávky ABS hrany, doprava </t>
  </si>
  <si>
    <t>766-103</t>
  </si>
  <si>
    <t>Spojovací materiál - obložení stěn</t>
  </si>
  <si>
    <t>766-104</t>
  </si>
  <si>
    <t>Panel s věšáky 160x20cm, DTD deska s ASB hranou,nerez háčky, dod.+ mont.  specifikace viz PD</t>
  </si>
  <si>
    <t>766-105</t>
  </si>
  <si>
    <t>Lavice s policemi pro 14 párů bot 150x50x40cm, DTD deska s ASB hranou, dod.+ mont.  specifikace viz PD</t>
  </si>
  <si>
    <t>766-106</t>
  </si>
  <si>
    <t>Lavice šatnová 100x50x40cm, DTD deska s ASB hranou, dod.+ mont.  specifikace viz PD</t>
  </si>
  <si>
    <t>766699731RV</t>
  </si>
  <si>
    <t xml:space="preserve">Montáž horní lišty z HPL panelu, š. 40mm </t>
  </si>
  <si>
    <t>1+1+7+1,1+1,3+1,3+0,2</t>
  </si>
  <si>
    <t>1+1,9+1,9+1,1</t>
  </si>
  <si>
    <t>2+0,4+0,7+1,1+1+4+7,1+1,7</t>
  </si>
  <si>
    <t>1,7+0,6+1,1+1,2+1,8+1,6+2,6+0,1+0,7+0,1*4</t>
  </si>
  <si>
    <t>0,6</t>
  </si>
  <si>
    <t>55347004RV</t>
  </si>
  <si>
    <t>Podpěra madla - nerez</t>
  </si>
  <si>
    <t>POL3_</t>
  </si>
  <si>
    <t>60512522V</t>
  </si>
  <si>
    <t>Lať smrková sušená 80x18mm</t>
  </si>
  <si>
    <t>Odkaz na mn. položky pořadí 39 : 281,35063*1,2</t>
  </si>
  <si>
    <t>60714615V</t>
  </si>
  <si>
    <t>Deska s povrch úpravou HPL, tl. 18mm - dub světlý gladstone</t>
  </si>
  <si>
    <t>102,65*1,1</t>
  </si>
  <si>
    <t>Odkaz na mn. položky pořadí 54 : 19,28700*-1</t>
  </si>
  <si>
    <t>60714615V1</t>
  </si>
  <si>
    <t>Deska s povrch úpravou HPL, tl. 18mm - odstín zelený NSC S1060-G40Y</t>
  </si>
  <si>
    <t>stěny : (1,2*0,85*6+1,2*0,85*3)*1,1</t>
  </si>
  <si>
    <t>horní lišty : 49,2*0,05*1,2</t>
  </si>
  <si>
    <t>parapety : (1,2*0,45*9+1,8*0,45)*1,1</t>
  </si>
  <si>
    <t>61191426R</t>
  </si>
  <si>
    <t>Madlo bukové HL 65 BUK 3+</t>
  </si>
  <si>
    <t>5,1*2*1,1</t>
  </si>
  <si>
    <t>998766201R00</t>
  </si>
  <si>
    <t>Přesun hmot pro truhlářské konstr., výšky do 6 m</t>
  </si>
  <si>
    <t>767122111R00</t>
  </si>
  <si>
    <t>Montáž stěn s výplní drátěnou sítí, šroubovaných</t>
  </si>
  <si>
    <t>2,45*(7,4+1,6*2)</t>
  </si>
  <si>
    <t>767122812R00</t>
  </si>
  <si>
    <t>Demontáž stěn s drátěnou sítí svařovaných</t>
  </si>
  <si>
    <t>šatní kóje : 2,75*(7,5+1,7*3)</t>
  </si>
  <si>
    <t>767586101RT1</t>
  </si>
  <si>
    <t>Nosný rošt podhledu Armstrong, Prelude 24 modul 60 x 60 cm (kazety)</t>
  </si>
  <si>
    <t>55</t>
  </si>
  <si>
    <t>767586201RV5</t>
  </si>
  <si>
    <t>Podhled minerální Armstrong, hrana Board  kazety Optima, tl. 20 mm</t>
  </si>
  <si>
    <t>767647912R00</t>
  </si>
  <si>
    <t>Oprava dveří - výměna klik a štítků</t>
  </si>
  <si>
    <t>sada</t>
  </si>
  <si>
    <t>7</t>
  </si>
  <si>
    <t>767-100</t>
  </si>
  <si>
    <t>Šatní kóje výšky 245cm, kov + DTD desky, dodávka vč. dopravy, specifikace viz PD</t>
  </si>
  <si>
    <t>zámečnický výrobek, stěna 2,45x 7,4+2x1,7 m kotvená přes chemické kotvy do stropu a stěn, : 1</t>
  </si>
  <si>
    <t xml:space="preserve">- nosná ocel. kce z profilů 50x50x2 mm, vč. lakování barva bílá, příp. světle šedá : </t>
  </si>
  <si>
    <t xml:space="preserve">- výplň z pletiva 50x50/3 mm vč. lakování barva bílá, příp. světle šedá : </t>
  </si>
  <si>
    <t xml:space="preserve">a z panelů např. DTD (HPL), odstín zelený a světlý dub : </t>
  </si>
  <si>
    <t xml:space="preserve">- čistý otvor pro dveře 800x1970 mm (3x dveře) : </t>
  </si>
  <si>
    <t xml:space="preserve">- 3x štítek na dveře : </t>
  </si>
  <si>
    <t>767-101</t>
  </si>
  <si>
    <t xml:space="preserve">Oprava nebo výměna poškozených prvků zábradlí </t>
  </si>
  <si>
    <t>výměna nebo oprava 1ks ozdobné litinové výplně : 1</t>
  </si>
  <si>
    <t>54914628R</t>
  </si>
  <si>
    <t>Dveřní kování STRATO klíč Cr</t>
  </si>
  <si>
    <t>998767201R00</t>
  </si>
  <si>
    <t>Přesun hmot pro zámečnické konstr., výšky do 6 m</t>
  </si>
  <si>
    <t>771577111RT2</t>
  </si>
  <si>
    <t>Hrana schodů z hliníkového profilu  74/A samolepicí 24,5 x 19 mm</t>
  </si>
  <si>
    <t>1,8*15</t>
  </si>
  <si>
    <t>998771201R00</t>
  </si>
  <si>
    <t>Přesun hmot pro podlahy z dlaždic, výšky do 6 m</t>
  </si>
  <si>
    <t>776981112R00</t>
  </si>
  <si>
    <t>Lišta hliníková přechod., stejná výška povl.podlah</t>
  </si>
  <si>
    <t>do dveří : 1,1*2+0,9+0,8+0,7*2+0,6</t>
  </si>
  <si>
    <t>998776201R00</t>
  </si>
  <si>
    <t>Přesun hmot pro podlahy povlakové, výšky do 6 m</t>
  </si>
  <si>
    <t>777101101R00</t>
  </si>
  <si>
    <t>Příprava podkladu - vysávání podlah prům.vysavačem</t>
  </si>
  <si>
    <t>777155020RV</t>
  </si>
  <si>
    <t>Podlahy lité polyuretanové, protiskluzné</t>
  </si>
  <si>
    <t xml:space="preserve">Dvouvrstvá litá podlaha s odolností proti otěru. Obsahuje impregnační nátěr, tmelení a vrstvení celé plochy reakční hmotou, posyp křemičitým pískem a vrchní barevný nátěr. : </t>
  </si>
  <si>
    <t xml:space="preserve">Tloušťka cca 2,5 mm. : </t>
  </si>
  <si>
    <t/>
  </si>
  <si>
    <t>778511112RV</t>
  </si>
  <si>
    <t>Stěnová stěrka polyuretanová vč. podkladního nátěru, DTTO podlahy</t>
  </si>
  <si>
    <t>998777201R00</t>
  </si>
  <si>
    <t>Přesun hmot pro podlahy syntetické, výšky do 6 m</t>
  </si>
  <si>
    <t>783224900R00</t>
  </si>
  <si>
    <t>Údržba, nátěr syntetický kov. konstr.1x + 1x email</t>
  </si>
  <si>
    <t>zárubně : (0,15+0,05)*(1,97*2+1,1)*2</t>
  </si>
  <si>
    <t>(0,15+0,05)*(1,97*2+0,7)*2</t>
  </si>
  <si>
    <t>(0,15+0,05)*(1,97*2+0,8)</t>
  </si>
  <si>
    <t>(0,15+0,05)*(1,97*2+0,6)</t>
  </si>
  <si>
    <t>(0,15+0,05)*(1,97*2+0,9)</t>
  </si>
  <si>
    <t>783324340R00</t>
  </si>
  <si>
    <t>Nátěr syntetický litin. radiátorů Z +2x + 2x email</t>
  </si>
  <si>
    <t>(2,4+2,25)*4</t>
  </si>
  <si>
    <t>783424140R00</t>
  </si>
  <si>
    <t>Nátěr syntetický potrubí do DN 50 mm  Z + 2x</t>
  </si>
  <si>
    <t>topení : 2*2+0,5+2,5*2+0,5</t>
  </si>
  <si>
    <t>783601813R00</t>
  </si>
  <si>
    <t>Odstranění nátěrů truhlářských, dveří oškrábáním</t>
  </si>
  <si>
    <t>Odkaz na mn. položky pořadí 79 : 23,24600</t>
  </si>
  <si>
    <t>783626300R00</t>
  </si>
  <si>
    <t>Nátěr lazurovací truhlářských výrobků 3x lakování</t>
  </si>
  <si>
    <t>madlo : 0,1*4*5,1*2</t>
  </si>
  <si>
    <t>783625930R00</t>
  </si>
  <si>
    <t>Údržba, nátěr synt. truhl.výr. 2x +2x email +2x tm</t>
  </si>
  <si>
    <t>dveře : 1,1*1,97*2*2+0,8*1,97*2+0,7*1,97*2*2+0,6*1,97*2+0,9*1,97*2</t>
  </si>
  <si>
    <t>783-100</t>
  </si>
  <si>
    <t>Popisek na dveřích</t>
  </si>
  <si>
    <t>784161101R00</t>
  </si>
  <si>
    <t>Penetrace podkladu nátěrem HET, A - Grund 1x</t>
  </si>
  <si>
    <t>Odkaz na mn. položky pořadí 4 : 239,36200</t>
  </si>
  <si>
    <t>-102,65</t>
  </si>
  <si>
    <t>784165521R00</t>
  </si>
  <si>
    <t>Malba HET Klasik, barva, bez penetrace, 1 x</t>
  </si>
  <si>
    <t>Odkaz na mn. položky pořadí 81 : 136,71200</t>
  </si>
  <si>
    <t>784165522R00</t>
  </si>
  <si>
    <t>Malba HET Klasik, barva, bez penetrace, 2 x</t>
  </si>
  <si>
    <t>784011222RT2</t>
  </si>
  <si>
    <t>Zakrytí podlah, včetně odstranění včetně papírové lepenky</t>
  </si>
  <si>
    <t>210010320RT2</t>
  </si>
  <si>
    <t>Krabice přístrojová KP, se zapojením, kruhová KP/2 (bez dodávky)</t>
  </si>
  <si>
    <t>vypínače : 6</t>
  </si>
  <si>
    <t>zásuvky : 3</t>
  </si>
  <si>
    <t>210020302RT1</t>
  </si>
  <si>
    <t>Žlab kabelový s příslušenstvím, 62/50 mm bez víka včetně dodávky žlabu 62/50</t>
  </si>
  <si>
    <t>32+1,5</t>
  </si>
  <si>
    <t>210100001R00</t>
  </si>
  <si>
    <t>Ukončení vodičů v rozvaděči + zapojení do 2,5 mm2</t>
  </si>
  <si>
    <t>4</t>
  </si>
  <si>
    <t>210100060R00</t>
  </si>
  <si>
    <t>Ukončení vodičů v krabici + zapoj. do 2,5 mm2</t>
  </si>
  <si>
    <t>5+3</t>
  </si>
  <si>
    <t>210110043RT6</t>
  </si>
  <si>
    <t>Spínač zapuštěný seriový, řazení 5 vč. dodávky strojku, rámečku a krytu</t>
  </si>
  <si>
    <t>210111011RT6</t>
  </si>
  <si>
    <t>Zásuvka domovní zapuštěná - provedení 2P+PE včetně dodávky zásuvky a rámečku</t>
  </si>
  <si>
    <t>210800105RT1</t>
  </si>
  <si>
    <t>Kabel CYKY 750 V 3x1,5 mm2 uložený pod omítkou včetně dodávky kabelu</t>
  </si>
  <si>
    <t>osvětlení : 20+4*2+25*3+1,5*10+4*3+1,5+10+5+4*2</t>
  </si>
  <si>
    <t>210800106RT1</t>
  </si>
  <si>
    <t>Kabel CYKY 750 V 3x2,5 mm2 uložený pod omítkou včetně dodávky kabelu</t>
  </si>
  <si>
    <t>zásuvky : 25+5*3+2</t>
  </si>
  <si>
    <t>650101511R00</t>
  </si>
  <si>
    <t>Montáž LED svítidla stropního vestavného</t>
  </si>
  <si>
    <t>650801113R00</t>
  </si>
  <si>
    <t>Demontáž svítidla stropního přisazeného</t>
  </si>
  <si>
    <t>4+6+6+2</t>
  </si>
  <si>
    <t>900      RT4</t>
  </si>
  <si>
    <t>HZS Práce v tarifní třídě 7 (např. tesař)</t>
  </si>
  <si>
    <t>práce elektro - jinde nespecifikované-napojení v rozvaděči apod. : 18</t>
  </si>
  <si>
    <t xml:space="preserve">dopravné : </t>
  </si>
  <si>
    <t>21-100</t>
  </si>
  <si>
    <t>Svítidlo LED 600x600 do podhledu, 14W, IP20</t>
  </si>
  <si>
    <t>34571511R</t>
  </si>
  <si>
    <t>Krabice přístrojová kruhová KP 68/2 d 74 x 30 mm</t>
  </si>
  <si>
    <t>979086112R00</t>
  </si>
  <si>
    <t>Nakládání nebo překládání suti a vybouraných hmot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</si>
  <si>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</si>
  <si>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</si>
  <si>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</si>
  <si>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</si>
  <si>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</si>
  <si>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</si>
  <si>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</si>
  <si>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</si>
  <si>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</si>
  <si>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979990162R00</t>
  </si>
  <si>
    <t>Poplatek za uložení suti - dřevo+sklo, skupina odpadu 170904</t>
  </si>
  <si>
    <t>005121 R</t>
  </si>
  <si>
    <t>Zařízení staveniště</t>
  </si>
  <si>
    <t>Soubor</t>
  </si>
  <si>
    <t>POL99_2</t>
  </si>
  <si>
    <t>005231010R</t>
  </si>
  <si>
    <t>Revize</t>
  </si>
  <si>
    <t>POL99_8</t>
  </si>
  <si>
    <t>005241010R</t>
  </si>
  <si>
    <t>Dokumentace skutečného provedení - elektro</t>
  </si>
  <si>
    <t>SUM</t>
  </si>
  <si>
    <t>Poznámky uchazeče k zadání</t>
  </si>
  <si>
    <t>POPUZIV</t>
  </si>
  <si>
    <t>END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</si>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</sst>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2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3" borderId="0" xfId="0" applyNumberFormat="1" applyFont="1" applyFill="1" applyAlignment="1" applyProtection="1">
      <alignment vertical="top" shrinkToFit="1"/>
      <protection locked="0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M33" sqref="M33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5">
      <c r="A2" s="2"/>
      <c r="B2" s="78" t="s">
        <v>24</v>
      </c>
      <c r="C2" s="79"/>
      <c r="D2" s="80" t="s">
        <v>44</v>
      </c>
      <c r="E2" s="231" t="s">
        <v>45</v>
      </c>
      <c r="F2" s="232"/>
      <c r="G2" s="232"/>
      <c r="H2" s="232"/>
      <c r="I2" s="232"/>
      <c r="J2" s="233"/>
      <c r="O2" s="1"/>
    </row>
    <row r="3" spans="1:15" ht="27" customHeight="1" x14ac:dyDescent="0.25">
      <c r="A3" s="2"/>
      <c r="B3" s="81" t="s">
        <v>42</v>
      </c>
      <c r="C3" s="79"/>
      <c r="D3" s="82" t="s">
        <v>41</v>
      </c>
      <c r="E3" s="234" t="s">
        <v>40</v>
      </c>
      <c r="F3" s="235"/>
      <c r="G3" s="235"/>
      <c r="H3" s="235"/>
      <c r="I3" s="235"/>
      <c r="J3" s="236"/>
    </row>
    <row r="4" spans="1:15" ht="23.25" customHeight="1" x14ac:dyDescent="0.25">
      <c r="A4" s="76">
        <v>1962</v>
      </c>
      <c r="B4" s="83" t="s">
        <v>43</v>
      </c>
      <c r="C4" s="84"/>
      <c r="D4" s="85" t="s">
        <v>39</v>
      </c>
      <c r="E4" s="214" t="s">
        <v>40</v>
      </c>
      <c r="F4" s="215"/>
      <c r="G4" s="215"/>
      <c r="H4" s="215"/>
      <c r="I4" s="215"/>
      <c r="J4" s="216"/>
    </row>
    <row r="5" spans="1:15" ht="24" customHeight="1" x14ac:dyDescent="0.25">
      <c r="A5" s="2"/>
      <c r="B5" s="31" t="s">
        <v>23</v>
      </c>
      <c r="D5" s="219"/>
      <c r="E5" s="220"/>
      <c r="F5" s="220"/>
      <c r="G5" s="220"/>
      <c r="H5" s="18" t="s">
        <v>38</v>
      </c>
      <c r="I5" s="86"/>
      <c r="J5" s="8"/>
    </row>
    <row r="6" spans="1:15" ht="15.75" customHeight="1" x14ac:dyDescent="0.25">
      <c r="A6" s="2"/>
      <c r="B6" s="28"/>
      <c r="C6" s="55"/>
      <c r="D6" s="221"/>
      <c r="E6" s="222"/>
      <c r="F6" s="222"/>
      <c r="G6" s="222"/>
      <c r="H6" s="18" t="s">
        <v>34</v>
      </c>
      <c r="I6" s="86"/>
      <c r="J6" s="8"/>
    </row>
    <row r="7" spans="1:15" ht="15.75" customHeight="1" x14ac:dyDescent="0.25">
      <c r="A7" s="2"/>
      <c r="B7" s="29"/>
      <c r="C7" s="56"/>
      <c r="D7" s="77"/>
      <c r="E7" s="223"/>
      <c r="F7" s="224"/>
      <c r="G7" s="224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8"/>
      <c r="E11" s="238"/>
      <c r="F11" s="238"/>
      <c r="G11" s="238"/>
      <c r="H11" s="18" t="s">
        <v>38</v>
      </c>
      <c r="I11" s="87"/>
      <c r="J11" s="8"/>
    </row>
    <row r="12" spans="1:15" ht="15.75" customHeight="1" x14ac:dyDescent="0.25">
      <c r="A12" s="2"/>
      <c r="B12" s="28"/>
      <c r="C12" s="55"/>
      <c r="D12" s="213"/>
      <c r="E12" s="213"/>
      <c r="F12" s="213"/>
      <c r="G12" s="213"/>
      <c r="H12" s="18" t="s">
        <v>34</v>
      </c>
      <c r="I12" s="87"/>
      <c r="J12" s="8"/>
    </row>
    <row r="13" spans="1:15" ht="15.75" customHeight="1" x14ac:dyDescent="0.25">
      <c r="A13" s="2"/>
      <c r="B13" s="29"/>
      <c r="C13" s="56"/>
      <c r="D13" s="88"/>
      <c r="E13" s="217"/>
      <c r="F13" s="218"/>
      <c r="G13" s="218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37"/>
      <c r="F15" s="237"/>
      <c r="G15" s="239"/>
      <c r="H15" s="239"/>
      <c r="I15" s="239" t="s">
        <v>31</v>
      </c>
      <c r="J15" s="240"/>
    </row>
    <row r="16" spans="1:15" ht="23.25" customHeight="1" x14ac:dyDescent="0.25">
      <c r="A16" s="141" t="s">
        <v>26</v>
      </c>
      <c r="B16" s="38" t="s">
        <v>26</v>
      </c>
      <c r="C16" s="62"/>
      <c r="D16" s="63"/>
      <c r="E16" s="202"/>
      <c r="F16" s="203"/>
      <c r="G16" s="202"/>
      <c r="H16" s="203"/>
      <c r="I16" s="202">
        <f>SUMIF(F49:F69,A16,I49:I69)+SUMIF(F49:F69,"PSU",I49:I69)</f>
        <v>0</v>
      </c>
      <c r="J16" s="204"/>
    </row>
    <row r="17" spans="1:10" ht="23.25" customHeight="1" x14ac:dyDescent="0.25">
      <c r="A17" s="141" t="s">
        <v>27</v>
      </c>
      <c r="B17" s="38" t="s">
        <v>27</v>
      </c>
      <c r="C17" s="62"/>
      <c r="D17" s="63"/>
      <c r="E17" s="202"/>
      <c r="F17" s="203"/>
      <c r="G17" s="202"/>
      <c r="H17" s="203"/>
      <c r="I17" s="202">
        <f>SUMIF(F49:F69,A17,I49:I69)</f>
        <v>0</v>
      </c>
      <c r="J17" s="204"/>
    </row>
    <row r="18" spans="1:10" ht="23.25" customHeight="1" x14ac:dyDescent="0.25">
      <c r="A18" s="141" t="s">
        <v>28</v>
      </c>
      <c r="B18" s="38" t="s">
        <v>28</v>
      </c>
      <c r="C18" s="62"/>
      <c r="D18" s="63"/>
      <c r="E18" s="202"/>
      <c r="F18" s="203"/>
      <c r="G18" s="202"/>
      <c r="H18" s="203"/>
      <c r="I18" s="202">
        <f>SUMIF(F49:F69,A18,I49:I69)</f>
        <v>0</v>
      </c>
      <c r="J18" s="204"/>
    </row>
    <row r="19" spans="1:10" ht="23.25" customHeight="1" x14ac:dyDescent="0.25">
      <c r="A19" s="141" t="s">
        <v>93</v>
      </c>
      <c r="B19" s="38" t="s">
        <v>29</v>
      </c>
      <c r="C19" s="62"/>
      <c r="D19" s="63"/>
      <c r="E19" s="202"/>
      <c r="F19" s="203"/>
      <c r="G19" s="202"/>
      <c r="H19" s="203"/>
      <c r="I19" s="202">
        <f>SUMIF(F49:F69,A19,I49:I69)</f>
        <v>0</v>
      </c>
      <c r="J19" s="204"/>
    </row>
    <row r="20" spans="1:10" ht="23.25" customHeight="1" x14ac:dyDescent="0.25">
      <c r="A20" s="141" t="s">
        <v>92</v>
      </c>
      <c r="B20" s="38" t="s">
        <v>30</v>
      </c>
      <c r="C20" s="62"/>
      <c r="D20" s="63"/>
      <c r="E20" s="202"/>
      <c r="F20" s="203"/>
      <c r="G20" s="202"/>
      <c r="H20" s="203"/>
      <c r="I20" s="202">
        <f>SUMIF(F49:F69,A20,I49:I69)</f>
        <v>0</v>
      </c>
      <c r="J20" s="204"/>
    </row>
    <row r="21" spans="1:10" ht="23.25" customHeight="1" x14ac:dyDescent="0.25">
      <c r="A21" s="2"/>
      <c r="B21" s="48" t="s">
        <v>31</v>
      </c>
      <c r="C21" s="64"/>
      <c r="D21" s="65"/>
      <c r="E21" s="205"/>
      <c r="F21" s="241"/>
      <c r="G21" s="205"/>
      <c r="H21" s="241"/>
      <c r="I21" s="205">
        <f>SUM(I16:J20)</f>
        <v>0</v>
      </c>
      <c r="J21" s="206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0">
        <v>0</v>
      </c>
      <c r="H23" s="201"/>
      <c r="I23" s="2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8">
        <f>A23</f>
        <v>0</v>
      </c>
      <c r="H24" s="199"/>
      <c r="I24" s="1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0">
        <v>0</v>
      </c>
      <c r="H25" s="201"/>
      <c r="I25" s="2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8">
        <f>A25</f>
        <v>0</v>
      </c>
      <c r="H26" s="229"/>
      <c r="I26" s="229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0">
        <f>CenaCelkem-(ZakladDPHSni+DPHSni+ZakladDPHZakl+DPHZakl)</f>
        <v>0</v>
      </c>
      <c r="H27" s="230"/>
      <c r="I27" s="230"/>
      <c r="J27" s="41" t="str">
        <f t="shared" si="0"/>
        <v>CZK</v>
      </c>
    </row>
    <row r="28" spans="1:10" ht="27.75" hidden="1" customHeight="1" thickBot="1" x14ac:dyDescent="0.3">
      <c r="A28" s="2"/>
      <c r="B28" s="114" t="s">
        <v>25</v>
      </c>
      <c r="C28" s="115"/>
      <c r="D28" s="115"/>
      <c r="E28" s="116"/>
      <c r="F28" s="117"/>
      <c r="G28" s="208" t="e">
        <f>ZakladDPHSniVypocet+ZakladDPHZaklVypocet</f>
        <v>#REF!</v>
      </c>
      <c r="H28" s="208"/>
      <c r="I28" s="208"/>
      <c r="J28" s="118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4" t="s">
        <v>35</v>
      </c>
      <c r="C29" s="119"/>
      <c r="D29" s="119"/>
      <c r="E29" s="119"/>
      <c r="F29" s="120"/>
      <c r="G29" s="207">
        <f>IF(A29&gt;50, ROUNDUP(A27, 0), ROUNDDOWN(A27, 0))</f>
        <v>0</v>
      </c>
      <c r="H29" s="207"/>
      <c r="I29" s="207"/>
      <c r="J29" s="121" t="s">
        <v>48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5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1" t="s">
        <v>17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5">
      <c r="A38" s="90" t="s">
        <v>37</v>
      </c>
      <c r="B38" s="95" t="s">
        <v>18</v>
      </c>
      <c r="C38" s="96" t="s">
        <v>6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19</v>
      </c>
      <c r="I38" s="98" t="s">
        <v>1</v>
      </c>
      <c r="J38" s="99" t="s">
        <v>0</v>
      </c>
    </row>
    <row r="39" spans="1:10" ht="25.5" hidden="1" customHeight="1" x14ac:dyDescent="0.25">
      <c r="A39" s="90">
        <v>1</v>
      </c>
      <c r="B39" s="100" t="s">
        <v>46</v>
      </c>
      <c r="C39" s="192"/>
      <c r="D39" s="192"/>
      <c r="E39" s="192"/>
      <c r="F39" s="101" t="e">
        <f>'02 2315_02 Pol'!M281</f>
        <v>#REF!</v>
      </c>
      <c r="G39" s="102" t="e">
        <f>'02 2315_02 Pol'!N281</f>
        <v>#REF!</v>
      </c>
      <c r="H39" s="103" t="e">
        <f>(F39*SazbaDPH1/100)+(G39*SazbaDPH2/100)</f>
        <v>#REF!</v>
      </c>
      <c r="I39" s="103" t="e">
        <f>F39+G39+H39</f>
        <v>#REF!</v>
      </c>
      <c r="J39" s="104" t="e">
        <f>IF(CenaCelkemVypocet=0,"",I39/CenaCelkemVypocet*100)</f>
        <v>#REF!</v>
      </c>
    </row>
    <row r="40" spans="1:10" ht="25.5" hidden="1" customHeight="1" x14ac:dyDescent="0.25">
      <c r="A40" s="90">
        <v>2</v>
      </c>
      <c r="B40" s="105" t="s">
        <v>41</v>
      </c>
      <c r="C40" s="193" t="s">
        <v>40</v>
      </c>
      <c r="D40" s="193"/>
      <c r="E40" s="193"/>
      <c r="F40" s="106" t="e">
        <f>'02 2315_02 Pol'!M281</f>
        <v>#REF!</v>
      </c>
      <c r="G40" s="107" t="e">
        <f>'02 2315_02 Pol'!N281</f>
        <v>#REF!</v>
      </c>
      <c r="H40" s="107" t="e">
        <f>(F40*SazbaDPH1/100)+(G40*SazbaDPH2/100)</f>
        <v>#REF!</v>
      </c>
      <c r="I40" s="107" t="e">
        <f>F40+G40+H40</f>
        <v>#REF!</v>
      </c>
      <c r="J40" s="108" t="e">
        <f>IF(CenaCelkemVypocet=0,"",I40/CenaCelkemVypocet*100)</f>
        <v>#REF!</v>
      </c>
    </row>
    <row r="41" spans="1:10" ht="25.5" hidden="1" customHeight="1" x14ac:dyDescent="0.25">
      <c r="A41" s="90">
        <v>3</v>
      </c>
      <c r="B41" s="109" t="s">
        <v>39</v>
      </c>
      <c r="C41" s="192" t="s">
        <v>40</v>
      </c>
      <c r="D41" s="192"/>
      <c r="E41" s="192"/>
      <c r="F41" s="110" t="e">
        <f>'02 2315_02 Pol'!M281</f>
        <v>#REF!</v>
      </c>
      <c r="G41" s="103" t="e">
        <f>'02 2315_02 Pol'!N281</f>
        <v>#REF!</v>
      </c>
      <c r="H41" s="103" t="e">
        <f>(F41*SazbaDPH1/100)+(G41*SazbaDPH2/100)</f>
        <v>#REF!</v>
      </c>
      <c r="I41" s="103" t="e">
        <f>F41+G41+H41</f>
        <v>#REF!</v>
      </c>
      <c r="J41" s="104" t="e">
        <f>IF(CenaCelkemVypocet=0,"",I41/CenaCelkemVypocet*100)</f>
        <v>#REF!</v>
      </c>
    </row>
    <row r="42" spans="1:10" ht="25.5" hidden="1" customHeight="1" x14ac:dyDescent="0.25">
      <c r="A42" s="90"/>
      <c r="B42" s="194" t="s">
        <v>47</v>
      </c>
      <c r="C42" s="195"/>
      <c r="D42" s="195"/>
      <c r="E42" s="196"/>
      <c r="F42" s="111" t="e">
        <f>SUMIF(A39:A41,"=1",F39:F41)</f>
        <v>#REF!</v>
      </c>
      <c r="G42" s="112" t="e">
        <f>SUMIF(A39:A41,"=1",G39:G41)</f>
        <v>#REF!</v>
      </c>
      <c r="H42" s="112" t="e">
        <f>SUMIF(A39:A41,"=1",H39:H41)</f>
        <v>#REF!</v>
      </c>
      <c r="I42" s="112" t="e">
        <f>SUMIF(A39:A41,"=1",I39:I41)</f>
        <v>#REF!</v>
      </c>
      <c r="J42" s="113" t="e">
        <f>SUMIF(A39:A41,"=1",J39:J41)</f>
        <v>#REF!</v>
      </c>
    </row>
    <row r="44" spans="1:10" ht="52.8" customHeight="1" x14ac:dyDescent="0.25">
      <c r="B44" s="267" t="s">
        <v>450</v>
      </c>
      <c r="C44" s="267"/>
      <c r="D44" s="267"/>
      <c r="E44" s="267"/>
      <c r="F44" s="267"/>
      <c r="G44" s="267"/>
      <c r="H44" s="267"/>
      <c r="I44" s="267"/>
      <c r="J44" s="267"/>
    </row>
    <row r="46" spans="1:10" ht="15.6" x14ac:dyDescent="0.3">
      <c r="B46" s="122" t="s">
        <v>49</v>
      </c>
    </row>
    <row r="48" spans="1:10" ht="25.5" customHeight="1" x14ac:dyDescent="0.25">
      <c r="A48" s="124"/>
      <c r="B48" s="127" t="s">
        <v>18</v>
      </c>
      <c r="C48" s="127" t="s">
        <v>6</v>
      </c>
      <c r="D48" s="128"/>
      <c r="E48" s="128"/>
      <c r="F48" s="129" t="s">
        <v>50</v>
      </c>
      <c r="G48" s="129"/>
      <c r="H48" s="129"/>
      <c r="I48" s="129" t="s">
        <v>31</v>
      </c>
      <c r="J48" s="129" t="s">
        <v>0</v>
      </c>
    </row>
    <row r="49" spans="1:10" ht="36.75" customHeight="1" x14ac:dyDescent="0.25">
      <c r="A49" s="125"/>
      <c r="B49" s="130" t="s">
        <v>51</v>
      </c>
      <c r="C49" s="190" t="s">
        <v>52</v>
      </c>
      <c r="D49" s="191"/>
      <c r="E49" s="191"/>
      <c r="F49" s="137" t="s">
        <v>26</v>
      </c>
      <c r="G49" s="138"/>
      <c r="H49" s="138"/>
      <c r="I49" s="138">
        <f>'02 2315_02 Pol'!G8</f>
        <v>0</v>
      </c>
      <c r="J49" s="134" t="str">
        <f>IF(I70=0,"",I49/I70*100)</f>
        <v/>
      </c>
    </row>
    <row r="50" spans="1:10" ht="36.75" customHeight="1" x14ac:dyDescent="0.25">
      <c r="A50" s="125"/>
      <c r="B50" s="130" t="s">
        <v>53</v>
      </c>
      <c r="C50" s="190" t="s">
        <v>54</v>
      </c>
      <c r="D50" s="191"/>
      <c r="E50" s="191"/>
      <c r="F50" s="137" t="s">
        <v>26</v>
      </c>
      <c r="G50" s="138"/>
      <c r="H50" s="138"/>
      <c r="I50" s="138">
        <f>'02 2315_02 Pol'!G12</f>
        <v>0</v>
      </c>
      <c r="J50" s="134" t="str">
        <f>IF(I70=0,"",I50/I70*100)</f>
        <v/>
      </c>
    </row>
    <row r="51" spans="1:10" ht="36.75" customHeight="1" x14ac:dyDescent="0.25">
      <c r="A51" s="125"/>
      <c r="B51" s="130" t="s">
        <v>55</v>
      </c>
      <c r="C51" s="190" t="s">
        <v>56</v>
      </c>
      <c r="D51" s="191"/>
      <c r="E51" s="191"/>
      <c r="F51" s="137" t="s">
        <v>26</v>
      </c>
      <c r="G51" s="138"/>
      <c r="H51" s="138"/>
      <c r="I51" s="138">
        <f>'02 2315_02 Pol'!G15</f>
        <v>0</v>
      </c>
      <c r="J51" s="134" t="str">
        <f>IF(I70=0,"",I51/I70*100)</f>
        <v/>
      </c>
    </row>
    <row r="52" spans="1:10" ht="36.75" customHeight="1" x14ac:dyDescent="0.25">
      <c r="A52" s="125"/>
      <c r="B52" s="130" t="s">
        <v>57</v>
      </c>
      <c r="C52" s="190" t="s">
        <v>58</v>
      </c>
      <c r="D52" s="191"/>
      <c r="E52" s="191"/>
      <c r="F52" s="137" t="s">
        <v>26</v>
      </c>
      <c r="G52" s="138"/>
      <c r="H52" s="138"/>
      <c r="I52" s="138">
        <f>'02 2315_02 Pol'!G21</f>
        <v>0</v>
      </c>
      <c r="J52" s="134" t="str">
        <f>IF(I70=0,"",I52/I70*100)</f>
        <v/>
      </c>
    </row>
    <row r="53" spans="1:10" ht="36.75" customHeight="1" x14ac:dyDescent="0.25">
      <c r="A53" s="125"/>
      <c r="B53" s="130" t="s">
        <v>59</v>
      </c>
      <c r="C53" s="190" t="s">
        <v>60</v>
      </c>
      <c r="D53" s="191"/>
      <c r="E53" s="191"/>
      <c r="F53" s="137" t="s">
        <v>26</v>
      </c>
      <c r="G53" s="138"/>
      <c r="H53" s="138"/>
      <c r="I53" s="138">
        <f>'02 2315_02 Pol'!G45</f>
        <v>0</v>
      </c>
      <c r="J53" s="134" t="str">
        <f>IF(I70=0,"",I53/I70*100)</f>
        <v/>
      </c>
    </row>
    <row r="54" spans="1:10" ht="36.75" customHeight="1" x14ac:dyDescent="0.25">
      <c r="A54" s="125"/>
      <c r="B54" s="130" t="s">
        <v>61</v>
      </c>
      <c r="C54" s="190" t="s">
        <v>62</v>
      </c>
      <c r="D54" s="191"/>
      <c r="E54" s="191"/>
      <c r="F54" s="137" t="s">
        <v>26</v>
      </c>
      <c r="G54" s="138"/>
      <c r="H54" s="138"/>
      <c r="I54" s="138">
        <f>'02 2315_02 Pol'!G53</f>
        <v>0</v>
      </c>
      <c r="J54" s="134" t="str">
        <f>IF(I70=0,"",I54/I70*100)</f>
        <v/>
      </c>
    </row>
    <row r="55" spans="1:10" ht="36.75" customHeight="1" x14ac:dyDescent="0.25">
      <c r="A55" s="125"/>
      <c r="B55" s="130" t="s">
        <v>63</v>
      </c>
      <c r="C55" s="190" t="s">
        <v>64</v>
      </c>
      <c r="D55" s="191"/>
      <c r="E55" s="191"/>
      <c r="F55" s="137" t="s">
        <v>26</v>
      </c>
      <c r="G55" s="138"/>
      <c r="H55" s="138"/>
      <c r="I55" s="138">
        <f>'02 2315_02 Pol'!G56</f>
        <v>0</v>
      </c>
      <c r="J55" s="134" t="str">
        <f>IF(I70=0,"",I55/I70*100)</f>
        <v/>
      </c>
    </row>
    <row r="56" spans="1:10" ht="36.75" customHeight="1" x14ac:dyDescent="0.25">
      <c r="A56" s="125"/>
      <c r="B56" s="130" t="s">
        <v>65</v>
      </c>
      <c r="C56" s="190" t="s">
        <v>66</v>
      </c>
      <c r="D56" s="191"/>
      <c r="E56" s="191"/>
      <c r="F56" s="137" t="s">
        <v>26</v>
      </c>
      <c r="G56" s="138"/>
      <c r="H56" s="138"/>
      <c r="I56" s="138">
        <f>'02 2315_02 Pol'!G71</f>
        <v>0</v>
      </c>
      <c r="J56" s="134" t="str">
        <f>IF(I70=0,"",I56/I70*100)</f>
        <v/>
      </c>
    </row>
    <row r="57" spans="1:10" ht="36.75" customHeight="1" x14ac:dyDescent="0.25">
      <c r="A57" s="125"/>
      <c r="B57" s="130" t="s">
        <v>67</v>
      </c>
      <c r="C57" s="190" t="s">
        <v>68</v>
      </c>
      <c r="D57" s="191"/>
      <c r="E57" s="191"/>
      <c r="F57" s="137" t="s">
        <v>26</v>
      </c>
      <c r="G57" s="138"/>
      <c r="H57" s="138"/>
      <c r="I57" s="138">
        <f>'02 2315_02 Pol'!G104</f>
        <v>0</v>
      </c>
      <c r="J57" s="134" t="str">
        <f>IF(I70=0,"",I57/I70*100)</f>
        <v/>
      </c>
    </row>
    <row r="58" spans="1:10" ht="36.75" customHeight="1" x14ac:dyDescent="0.25">
      <c r="A58" s="125"/>
      <c r="B58" s="130" t="s">
        <v>69</v>
      </c>
      <c r="C58" s="190" t="s">
        <v>70</v>
      </c>
      <c r="D58" s="191"/>
      <c r="E58" s="191"/>
      <c r="F58" s="137" t="s">
        <v>27</v>
      </c>
      <c r="G58" s="138"/>
      <c r="H58" s="138"/>
      <c r="I58" s="138">
        <f>'02 2315_02 Pol'!G106</f>
        <v>0</v>
      </c>
      <c r="J58" s="134" t="str">
        <f>IF(I70=0,"",I58/I70*100)</f>
        <v/>
      </c>
    </row>
    <row r="59" spans="1:10" ht="36.75" customHeight="1" x14ac:dyDescent="0.25">
      <c r="A59" s="125"/>
      <c r="B59" s="130" t="s">
        <v>71</v>
      </c>
      <c r="C59" s="190" t="s">
        <v>72</v>
      </c>
      <c r="D59" s="191"/>
      <c r="E59" s="191"/>
      <c r="F59" s="137" t="s">
        <v>27</v>
      </c>
      <c r="G59" s="138"/>
      <c r="H59" s="138"/>
      <c r="I59" s="138">
        <f>'02 2315_02 Pol'!G110</f>
        <v>0</v>
      </c>
      <c r="J59" s="134" t="str">
        <f>IF(I70=0,"",I59/I70*100)</f>
        <v/>
      </c>
    </row>
    <row r="60" spans="1:10" ht="36.75" customHeight="1" x14ac:dyDescent="0.25">
      <c r="A60" s="125"/>
      <c r="B60" s="130" t="s">
        <v>73</v>
      </c>
      <c r="C60" s="190" t="s">
        <v>74</v>
      </c>
      <c r="D60" s="191"/>
      <c r="E60" s="191"/>
      <c r="F60" s="137" t="s">
        <v>27</v>
      </c>
      <c r="G60" s="138"/>
      <c r="H60" s="138"/>
      <c r="I60" s="138">
        <f>'02 2315_02 Pol'!G118</f>
        <v>0</v>
      </c>
      <c r="J60" s="134" t="str">
        <f>IF(I70=0,"",I60/I70*100)</f>
        <v/>
      </c>
    </row>
    <row r="61" spans="1:10" ht="36.75" customHeight="1" x14ac:dyDescent="0.25">
      <c r="A61" s="125"/>
      <c r="B61" s="130" t="s">
        <v>75</v>
      </c>
      <c r="C61" s="190" t="s">
        <v>76</v>
      </c>
      <c r="D61" s="191"/>
      <c r="E61" s="191"/>
      <c r="F61" s="137" t="s">
        <v>27</v>
      </c>
      <c r="G61" s="138"/>
      <c r="H61" s="138"/>
      <c r="I61" s="138">
        <f>'02 2315_02 Pol'!G170</f>
        <v>0</v>
      </c>
      <c r="J61" s="134" t="str">
        <f>IF(I70=0,"",I61/I70*100)</f>
        <v/>
      </c>
    </row>
    <row r="62" spans="1:10" ht="36.75" customHeight="1" x14ac:dyDescent="0.25">
      <c r="A62" s="125"/>
      <c r="B62" s="130" t="s">
        <v>77</v>
      </c>
      <c r="C62" s="190" t="s">
        <v>78</v>
      </c>
      <c r="D62" s="191"/>
      <c r="E62" s="191"/>
      <c r="F62" s="137" t="s">
        <v>27</v>
      </c>
      <c r="G62" s="138"/>
      <c r="H62" s="138"/>
      <c r="I62" s="138">
        <f>'02 2315_02 Pol'!G193</f>
        <v>0</v>
      </c>
      <c r="J62" s="134" t="str">
        <f>IF(I70=0,"",I62/I70*100)</f>
        <v/>
      </c>
    </row>
    <row r="63" spans="1:10" ht="36.75" customHeight="1" x14ac:dyDescent="0.25">
      <c r="A63" s="125"/>
      <c r="B63" s="130" t="s">
        <v>79</v>
      </c>
      <c r="C63" s="190" t="s">
        <v>80</v>
      </c>
      <c r="D63" s="191"/>
      <c r="E63" s="191"/>
      <c r="F63" s="137" t="s">
        <v>27</v>
      </c>
      <c r="G63" s="138"/>
      <c r="H63" s="138"/>
      <c r="I63" s="138">
        <f>'02 2315_02 Pol'!G197</f>
        <v>0</v>
      </c>
      <c r="J63" s="134" t="str">
        <f>IF(I70=0,"",I63/I70*100)</f>
        <v/>
      </c>
    </row>
    <row r="64" spans="1:10" ht="36.75" customHeight="1" x14ac:dyDescent="0.25">
      <c r="A64" s="125"/>
      <c r="B64" s="130" t="s">
        <v>81</v>
      </c>
      <c r="C64" s="190" t="s">
        <v>82</v>
      </c>
      <c r="D64" s="191"/>
      <c r="E64" s="191"/>
      <c r="F64" s="137" t="s">
        <v>27</v>
      </c>
      <c r="G64" s="138"/>
      <c r="H64" s="138"/>
      <c r="I64" s="138">
        <f>'02 2315_02 Pol'!G201</f>
        <v>0</v>
      </c>
      <c r="J64" s="134" t="str">
        <f>IF(I70=0,"",I64/I70*100)</f>
        <v/>
      </c>
    </row>
    <row r="65" spans="1:10" ht="36.75" customHeight="1" x14ac:dyDescent="0.25">
      <c r="A65" s="125"/>
      <c r="B65" s="130" t="s">
        <v>83</v>
      </c>
      <c r="C65" s="190" t="s">
        <v>84</v>
      </c>
      <c r="D65" s="191"/>
      <c r="E65" s="191"/>
      <c r="F65" s="137" t="s">
        <v>27</v>
      </c>
      <c r="G65" s="138"/>
      <c r="H65" s="138"/>
      <c r="I65" s="138">
        <f>'02 2315_02 Pol'!G214</f>
        <v>0</v>
      </c>
      <c r="J65" s="134" t="str">
        <f>IF(I70=0,"",I65/I70*100)</f>
        <v/>
      </c>
    </row>
    <row r="66" spans="1:10" ht="36.75" customHeight="1" x14ac:dyDescent="0.25">
      <c r="A66" s="125"/>
      <c r="B66" s="130" t="s">
        <v>85</v>
      </c>
      <c r="C66" s="190" t="s">
        <v>86</v>
      </c>
      <c r="D66" s="191"/>
      <c r="E66" s="191"/>
      <c r="F66" s="137" t="s">
        <v>27</v>
      </c>
      <c r="G66" s="138"/>
      <c r="H66" s="138"/>
      <c r="I66" s="138">
        <f>'02 2315_02 Pol'!G232</f>
        <v>0</v>
      </c>
      <c r="J66" s="134" t="str">
        <f>IF(I70=0,"",I66/I70*100)</f>
        <v/>
      </c>
    </row>
    <row r="67" spans="1:10" ht="36.75" customHeight="1" x14ac:dyDescent="0.25">
      <c r="A67" s="125"/>
      <c r="B67" s="130" t="s">
        <v>87</v>
      </c>
      <c r="C67" s="190" t="s">
        <v>88</v>
      </c>
      <c r="D67" s="191"/>
      <c r="E67" s="191"/>
      <c r="F67" s="137" t="s">
        <v>28</v>
      </c>
      <c r="G67" s="138"/>
      <c r="H67" s="138"/>
      <c r="I67" s="138">
        <f>'02 2315_02 Pol'!G242</f>
        <v>0</v>
      </c>
      <c r="J67" s="134" t="str">
        <f>IF(I70=0,"",I67/I70*100)</f>
        <v/>
      </c>
    </row>
    <row r="68" spans="1:10" ht="36.75" customHeight="1" x14ac:dyDescent="0.25">
      <c r="A68" s="125"/>
      <c r="B68" s="130" t="s">
        <v>89</v>
      </c>
      <c r="C68" s="190" t="s">
        <v>90</v>
      </c>
      <c r="D68" s="191"/>
      <c r="E68" s="191"/>
      <c r="F68" s="137" t="s">
        <v>91</v>
      </c>
      <c r="G68" s="138"/>
      <c r="H68" s="138"/>
      <c r="I68" s="138">
        <f>'02 2315_02 Pol'!G269</f>
        <v>0</v>
      </c>
      <c r="J68" s="134" t="str">
        <f>IF(I70=0,"",I68/I70*100)</f>
        <v/>
      </c>
    </row>
    <row r="69" spans="1:10" ht="36.75" customHeight="1" x14ac:dyDescent="0.25">
      <c r="A69" s="125"/>
      <c r="B69" s="130" t="s">
        <v>92</v>
      </c>
      <c r="C69" s="190" t="s">
        <v>30</v>
      </c>
      <c r="D69" s="191"/>
      <c r="E69" s="191"/>
      <c r="F69" s="137" t="s">
        <v>92</v>
      </c>
      <c r="G69" s="138"/>
      <c r="H69" s="138"/>
      <c r="I69" s="138">
        <f>'02 2315_02 Pol'!G276</f>
        <v>0</v>
      </c>
      <c r="J69" s="134" t="str">
        <f>IF(I70=0,"",I69/I70*100)</f>
        <v/>
      </c>
    </row>
    <row r="70" spans="1:10" ht="25.5" customHeight="1" x14ac:dyDescent="0.25">
      <c r="A70" s="126"/>
      <c r="B70" s="131" t="s">
        <v>1</v>
      </c>
      <c r="C70" s="132"/>
      <c r="D70" s="133"/>
      <c r="E70" s="133"/>
      <c r="F70" s="139"/>
      <c r="G70" s="140"/>
      <c r="H70" s="140"/>
      <c r="I70" s="140">
        <f>SUM(I49:I69)</f>
        <v>0</v>
      </c>
      <c r="J70" s="135">
        <f>SUM(J49:J69)</f>
        <v>0</v>
      </c>
    </row>
    <row r="71" spans="1:10" x14ac:dyDescent="0.25">
      <c r="F71" s="89"/>
      <c r="G71" s="89"/>
      <c r="H71" s="89"/>
      <c r="I71" s="89"/>
      <c r="J71" s="136"/>
    </row>
    <row r="72" spans="1:10" x14ac:dyDescent="0.25">
      <c r="F72" s="89"/>
      <c r="G72" s="89"/>
      <c r="H72" s="89"/>
      <c r="I72" s="89"/>
      <c r="J72" s="136"/>
    </row>
    <row r="73" spans="1:10" x14ac:dyDescent="0.25">
      <c r="F73" s="89"/>
      <c r="G73" s="89"/>
      <c r="H73" s="89"/>
      <c r="I73" s="89"/>
      <c r="J73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2" t="s">
        <v>7</v>
      </c>
      <c r="B1" s="242"/>
      <c r="C1" s="243"/>
      <c r="D1" s="242"/>
      <c r="E1" s="242"/>
      <c r="F1" s="242"/>
      <c r="G1" s="242"/>
    </row>
    <row r="2" spans="1:7" ht="24.9" customHeight="1" x14ac:dyDescent="0.25">
      <c r="A2" s="50" t="s">
        <v>8</v>
      </c>
      <c r="B2" s="49"/>
      <c r="C2" s="244"/>
      <c r="D2" s="244"/>
      <c r="E2" s="244"/>
      <c r="F2" s="244"/>
      <c r="G2" s="245"/>
    </row>
    <row r="3" spans="1:7" ht="24.9" customHeight="1" x14ac:dyDescent="0.25">
      <c r="A3" s="50" t="s">
        <v>9</v>
      </c>
      <c r="B3" s="49"/>
      <c r="C3" s="244"/>
      <c r="D3" s="244"/>
      <c r="E3" s="244"/>
      <c r="F3" s="244"/>
      <c r="G3" s="245"/>
    </row>
    <row r="4" spans="1:7" ht="24.9" customHeight="1" x14ac:dyDescent="0.25">
      <c r="A4" s="50" t="s">
        <v>10</v>
      </c>
      <c r="B4" s="49"/>
      <c r="C4" s="244"/>
      <c r="D4" s="244"/>
      <c r="E4" s="244"/>
      <c r="F4" s="244"/>
      <c r="G4" s="245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4DF5-1A3C-4269-A413-149A4AABC6D4}">
  <sheetPr>
    <outlinePr summaryBelow="0"/>
  </sheetPr>
  <dimension ref="A1:AP5000"/>
  <sheetViews>
    <sheetView workbookViewId="0">
      <pane ySplit="7" topLeftCell="A8" activePane="bottomLeft" state="frozen"/>
      <selection pane="bottomLeft" activeCell="G94" sqref="G94"/>
    </sheetView>
  </sheetViews>
  <sheetFormatPr defaultRowHeight="13.2" outlineLevelRow="3" x14ac:dyDescent="0.25"/>
  <cols>
    <col min="1" max="1" width="3.44140625" customWidth="1"/>
    <col min="2" max="2" width="12.5546875" style="123" customWidth="1"/>
    <col min="3" max="3" width="38.33203125" style="123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11" max="11" width="0" hidden="1" customWidth="1"/>
    <col min="13" max="23" width="0" hidden="1" customWidth="1"/>
  </cols>
  <sheetData>
    <row r="1" spans="1:42" ht="15.75" customHeight="1" x14ac:dyDescent="0.3">
      <c r="A1" s="246" t="s">
        <v>7</v>
      </c>
      <c r="B1" s="246"/>
      <c r="C1" s="246"/>
      <c r="D1" s="246"/>
      <c r="E1" s="246"/>
      <c r="F1" s="246"/>
      <c r="G1" s="246"/>
      <c r="O1" t="s">
        <v>94</v>
      </c>
    </row>
    <row r="2" spans="1:42" ht="24.9" customHeight="1" x14ac:dyDescent="0.25">
      <c r="A2" s="50" t="s">
        <v>8</v>
      </c>
      <c r="B2" s="49" t="s">
        <v>44</v>
      </c>
      <c r="C2" s="247" t="s">
        <v>45</v>
      </c>
      <c r="D2" s="248"/>
      <c r="E2" s="248"/>
      <c r="F2" s="248"/>
      <c r="G2" s="249"/>
      <c r="O2" t="s">
        <v>95</v>
      </c>
    </row>
    <row r="3" spans="1:42" ht="24.9" customHeight="1" x14ac:dyDescent="0.25">
      <c r="A3" s="50" t="s">
        <v>9</v>
      </c>
      <c r="B3" s="49" t="s">
        <v>41</v>
      </c>
      <c r="C3" s="247" t="s">
        <v>40</v>
      </c>
      <c r="D3" s="248"/>
      <c r="E3" s="248"/>
      <c r="F3" s="248"/>
      <c r="G3" s="249"/>
      <c r="K3" s="123" t="s">
        <v>95</v>
      </c>
      <c r="O3" t="s">
        <v>96</v>
      </c>
    </row>
    <row r="4" spans="1:42" ht="24.9" customHeight="1" x14ac:dyDescent="0.25">
      <c r="A4" s="142" t="s">
        <v>10</v>
      </c>
      <c r="B4" s="143" t="s">
        <v>39</v>
      </c>
      <c r="C4" s="250" t="s">
        <v>40</v>
      </c>
      <c r="D4" s="251"/>
      <c r="E4" s="251"/>
      <c r="F4" s="251"/>
      <c r="G4" s="252"/>
      <c r="O4" t="s">
        <v>97</v>
      </c>
    </row>
    <row r="5" spans="1:42" x14ac:dyDescent="0.25">
      <c r="D5" s="10"/>
    </row>
    <row r="6" spans="1:42" x14ac:dyDescent="0.25">
      <c r="A6" s="145" t="s">
        <v>98</v>
      </c>
      <c r="B6" s="147" t="s">
        <v>99</v>
      </c>
      <c r="C6" s="147" t="s">
        <v>100</v>
      </c>
      <c r="D6" s="146" t="s">
        <v>101</v>
      </c>
      <c r="E6" s="145" t="s">
        <v>102</v>
      </c>
      <c r="F6" s="144" t="s">
        <v>103</v>
      </c>
      <c r="G6" s="145" t="s">
        <v>31</v>
      </c>
    </row>
    <row r="7" spans="1:42" hidden="1" x14ac:dyDescent="0.25">
      <c r="A7" s="3"/>
      <c r="B7" s="4"/>
      <c r="C7" s="4"/>
      <c r="D7" s="6"/>
      <c r="E7" s="149"/>
      <c r="F7" s="150"/>
      <c r="G7" s="150"/>
    </row>
    <row r="8" spans="1:42" x14ac:dyDescent="0.25">
      <c r="A8" s="162" t="s">
        <v>105</v>
      </c>
      <c r="B8" s="163" t="s">
        <v>51</v>
      </c>
      <c r="C8" s="182" t="s">
        <v>52</v>
      </c>
      <c r="D8" s="164"/>
      <c r="E8" s="165"/>
      <c r="F8" s="166"/>
      <c r="G8" s="167">
        <f>SUMIF(O9:O11,"&lt;&gt;NOR",G9:G11)</f>
        <v>0</v>
      </c>
      <c r="O8" t="s">
        <v>106</v>
      </c>
    </row>
    <row r="9" spans="1:42" ht="20.399999999999999" outlineLevel="1" x14ac:dyDescent="0.25">
      <c r="A9" s="169">
        <v>1</v>
      </c>
      <c r="B9" s="170" t="s">
        <v>107</v>
      </c>
      <c r="C9" s="183" t="s">
        <v>108</v>
      </c>
      <c r="D9" s="171" t="s">
        <v>109</v>
      </c>
      <c r="E9" s="172">
        <v>0.25563000000000002</v>
      </c>
      <c r="F9" s="173"/>
      <c r="G9" s="174">
        <f>ROUND(E9*F9,2)</f>
        <v>0</v>
      </c>
      <c r="H9" s="148"/>
      <c r="I9" s="148"/>
      <c r="J9" s="148"/>
      <c r="K9" s="148"/>
      <c r="L9" s="148"/>
      <c r="M9" s="148"/>
      <c r="N9" s="148"/>
      <c r="O9" s="148" t="s">
        <v>110</v>
      </c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</row>
    <row r="10" spans="1:42" outlineLevel="2" x14ac:dyDescent="0.25">
      <c r="A10" s="155"/>
      <c r="B10" s="156"/>
      <c r="C10" s="184" t="s">
        <v>111</v>
      </c>
      <c r="D10" s="160"/>
      <c r="E10" s="161">
        <v>0.10563</v>
      </c>
      <c r="F10" s="158"/>
      <c r="G10" s="158"/>
      <c r="H10" s="148"/>
      <c r="I10" s="148"/>
      <c r="J10" s="148"/>
      <c r="K10" s="148"/>
      <c r="L10" s="148"/>
      <c r="M10" s="148"/>
      <c r="N10" s="148"/>
      <c r="O10" s="148" t="s">
        <v>112</v>
      </c>
      <c r="P10" s="148">
        <v>0</v>
      </c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</row>
    <row r="11" spans="1:42" outlineLevel="3" x14ac:dyDescent="0.25">
      <c r="A11" s="155"/>
      <c r="B11" s="156"/>
      <c r="C11" s="184" t="s">
        <v>113</v>
      </c>
      <c r="D11" s="160"/>
      <c r="E11" s="161">
        <v>0.15</v>
      </c>
      <c r="F11" s="158"/>
      <c r="G11" s="158"/>
      <c r="H11" s="148"/>
      <c r="I11" s="148"/>
      <c r="J11" s="148"/>
      <c r="K11" s="148"/>
      <c r="L11" s="148"/>
      <c r="M11" s="148"/>
      <c r="N11" s="148"/>
      <c r="O11" s="148" t="s">
        <v>112</v>
      </c>
      <c r="P11" s="148">
        <v>0</v>
      </c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</row>
    <row r="12" spans="1:42" x14ac:dyDescent="0.25">
      <c r="A12" s="162" t="s">
        <v>105</v>
      </c>
      <c r="B12" s="163" t="s">
        <v>53</v>
      </c>
      <c r="C12" s="182" t="s">
        <v>54</v>
      </c>
      <c r="D12" s="164"/>
      <c r="E12" s="165"/>
      <c r="F12" s="166"/>
      <c r="G12" s="167">
        <f>SUMIF(O13:O14,"&lt;&gt;NOR",G13:G14)</f>
        <v>0</v>
      </c>
      <c r="O12" t="s">
        <v>106</v>
      </c>
    </row>
    <row r="13" spans="1:42" ht="20.399999999999999" outlineLevel="1" x14ac:dyDescent="0.25">
      <c r="A13" s="169">
        <v>2</v>
      </c>
      <c r="B13" s="170" t="s">
        <v>114</v>
      </c>
      <c r="C13" s="183" t="s">
        <v>115</v>
      </c>
      <c r="D13" s="171" t="s">
        <v>116</v>
      </c>
      <c r="E13" s="172">
        <v>8.1</v>
      </c>
      <c r="F13" s="173"/>
      <c r="G13" s="174">
        <f>ROUND(E13*F13,2)</f>
        <v>0</v>
      </c>
      <c r="H13" s="148"/>
      <c r="I13" s="148"/>
      <c r="J13" s="148"/>
      <c r="K13" s="148"/>
      <c r="L13" s="148"/>
      <c r="M13" s="148"/>
      <c r="N13" s="148"/>
      <c r="O13" s="148" t="s">
        <v>110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</row>
    <row r="14" spans="1:42" outlineLevel="2" x14ac:dyDescent="0.25">
      <c r="A14" s="155"/>
      <c r="B14" s="156"/>
      <c r="C14" s="184" t="s">
        <v>117</v>
      </c>
      <c r="D14" s="160"/>
      <c r="E14" s="161">
        <v>8.1</v>
      </c>
      <c r="F14" s="158"/>
      <c r="G14" s="158"/>
      <c r="H14" s="148"/>
      <c r="I14" s="148"/>
      <c r="J14" s="148"/>
      <c r="K14" s="148"/>
      <c r="L14" s="148"/>
      <c r="M14" s="148"/>
      <c r="N14" s="148"/>
      <c r="O14" s="148" t="s">
        <v>112</v>
      </c>
      <c r="P14" s="148">
        <v>0</v>
      </c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</row>
    <row r="15" spans="1:42" x14ac:dyDescent="0.25">
      <c r="A15" s="162" t="s">
        <v>105</v>
      </c>
      <c r="B15" s="163" t="s">
        <v>55</v>
      </c>
      <c r="C15" s="182" t="s">
        <v>56</v>
      </c>
      <c r="D15" s="164"/>
      <c r="E15" s="165"/>
      <c r="F15" s="166"/>
      <c r="G15" s="167">
        <f>SUMIF(O16:O20,"&lt;&gt;NOR",G16:G20)</f>
        <v>0</v>
      </c>
      <c r="O15" t="s">
        <v>106</v>
      </c>
    </row>
    <row r="16" spans="1:42" outlineLevel="1" x14ac:dyDescent="0.25">
      <c r="A16" s="169">
        <v>3</v>
      </c>
      <c r="B16" s="170" t="s">
        <v>118</v>
      </c>
      <c r="C16" s="183" t="s">
        <v>119</v>
      </c>
      <c r="D16" s="171" t="s">
        <v>116</v>
      </c>
      <c r="E16" s="172">
        <v>1.9650000000000001</v>
      </c>
      <c r="F16" s="173"/>
      <c r="G16" s="174">
        <f>ROUND(E16*F16,2)</f>
        <v>0</v>
      </c>
      <c r="H16" s="148"/>
      <c r="I16" s="148"/>
      <c r="J16" s="148"/>
      <c r="K16" s="148"/>
      <c r="L16" s="148"/>
      <c r="M16" s="148"/>
      <c r="N16" s="148"/>
      <c r="O16" s="148" t="s">
        <v>110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</row>
    <row r="17" spans="1:42" outlineLevel="2" x14ac:dyDescent="0.25">
      <c r="A17" s="155"/>
      <c r="B17" s="156"/>
      <c r="C17" s="184" t="s">
        <v>120</v>
      </c>
      <c r="D17" s="160"/>
      <c r="E17" s="161">
        <v>0.94499999999999995</v>
      </c>
      <c r="F17" s="158"/>
      <c r="G17" s="158"/>
      <c r="H17" s="148"/>
      <c r="I17" s="148"/>
      <c r="J17" s="148"/>
      <c r="K17" s="148"/>
      <c r="L17" s="148"/>
      <c r="M17" s="148"/>
      <c r="N17" s="148"/>
      <c r="O17" s="148" t="s">
        <v>112</v>
      </c>
      <c r="P17" s="148">
        <v>0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</row>
    <row r="18" spans="1:42" outlineLevel="3" x14ac:dyDescent="0.25">
      <c r="A18" s="155"/>
      <c r="B18" s="156"/>
      <c r="C18" s="184" t="s">
        <v>121</v>
      </c>
      <c r="D18" s="160"/>
      <c r="E18" s="161">
        <v>1.02</v>
      </c>
      <c r="F18" s="158"/>
      <c r="G18" s="158"/>
      <c r="H18" s="148"/>
      <c r="I18" s="148"/>
      <c r="J18" s="148"/>
      <c r="K18" s="148"/>
      <c r="L18" s="148"/>
      <c r="M18" s="148"/>
      <c r="N18" s="148"/>
      <c r="O18" s="148" t="s">
        <v>112</v>
      </c>
      <c r="P18" s="148">
        <v>0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</row>
    <row r="19" spans="1:42" outlineLevel="1" x14ac:dyDescent="0.25">
      <c r="A19" s="169">
        <v>4</v>
      </c>
      <c r="B19" s="170" t="s">
        <v>122</v>
      </c>
      <c r="C19" s="183" t="s">
        <v>123</v>
      </c>
      <c r="D19" s="171" t="s">
        <v>116</v>
      </c>
      <c r="E19" s="172">
        <v>239.36199999999999</v>
      </c>
      <c r="F19" s="173"/>
      <c r="G19" s="174">
        <f>ROUND(E19*F19,2)</f>
        <v>0</v>
      </c>
      <c r="H19" s="148"/>
      <c r="I19" s="148"/>
      <c r="J19" s="148"/>
      <c r="K19" s="148"/>
      <c r="L19" s="148"/>
      <c r="M19" s="148"/>
      <c r="N19" s="148"/>
      <c r="O19" s="148" t="s">
        <v>110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</row>
    <row r="20" spans="1:42" outlineLevel="2" x14ac:dyDescent="0.25">
      <c r="A20" s="155"/>
      <c r="B20" s="156"/>
      <c r="C20" s="184" t="s">
        <v>124</v>
      </c>
      <c r="D20" s="160"/>
      <c r="E20" s="161">
        <v>239.36199999999999</v>
      </c>
      <c r="F20" s="158"/>
      <c r="G20" s="158"/>
      <c r="H20" s="148"/>
      <c r="I20" s="148"/>
      <c r="J20" s="148"/>
      <c r="K20" s="148"/>
      <c r="L20" s="148"/>
      <c r="M20" s="148"/>
      <c r="N20" s="148"/>
      <c r="O20" s="148" t="s">
        <v>112</v>
      </c>
      <c r="P20" s="148">
        <v>5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</row>
    <row r="21" spans="1:42" x14ac:dyDescent="0.25">
      <c r="A21" s="162" t="s">
        <v>105</v>
      </c>
      <c r="B21" s="163" t="s">
        <v>57</v>
      </c>
      <c r="C21" s="182" t="s">
        <v>58</v>
      </c>
      <c r="D21" s="164"/>
      <c r="E21" s="165"/>
      <c r="F21" s="166"/>
      <c r="G21" s="167">
        <f>SUMIF(O22:O44,"&lt;&gt;NOR",G22:G44)</f>
        <v>0</v>
      </c>
      <c r="O21" t="s">
        <v>106</v>
      </c>
    </row>
    <row r="22" spans="1:42" outlineLevel="1" x14ac:dyDescent="0.25">
      <c r="A22" s="169">
        <v>5</v>
      </c>
      <c r="B22" s="170" t="s">
        <v>125</v>
      </c>
      <c r="C22" s="183" t="s">
        <v>126</v>
      </c>
      <c r="D22" s="171" t="s">
        <v>116</v>
      </c>
      <c r="E22" s="172">
        <v>3.9249999999999998</v>
      </c>
      <c r="F22" s="173"/>
      <c r="G22" s="174">
        <f>ROUND(E22*F22,2)</f>
        <v>0</v>
      </c>
      <c r="H22" s="148"/>
      <c r="I22" s="148"/>
      <c r="J22" s="148"/>
      <c r="K22" s="148"/>
      <c r="L22" s="148"/>
      <c r="M22" s="148"/>
      <c r="N22" s="148"/>
      <c r="O22" s="148" t="s">
        <v>110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</row>
    <row r="23" spans="1:42" outlineLevel="2" x14ac:dyDescent="0.25">
      <c r="A23" s="155"/>
      <c r="B23" s="156"/>
      <c r="C23" s="184" t="s">
        <v>120</v>
      </c>
      <c r="D23" s="160"/>
      <c r="E23" s="161">
        <v>0.94499999999999995</v>
      </c>
      <c r="F23" s="158"/>
      <c r="G23" s="158"/>
      <c r="H23" s="148"/>
      <c r="I23" s="148"/>
      <c r="J23" s="148"/>
      <c r="K23" s="148"/>
      <c r="L23" s="148"/>
      <c r="M23" s="148"/>
      <c r="N23" s="148"/>
      <c r="O23" s="148" t="s">
        <v>112</v>
      </c>
      <c r="P23" s="148">
        <v>0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</row>
    <row r="24" spans="1:42" outlineLevel="3" x14ac:dyDescent="0.25">
      <c r="A24" s="155"/>
      <c r="B24" s="156"/>
      <c r="C24" s="184" t="s">
        <v>121</v>
      </c>
      <c r="D24" s="160"/>
      <c r="E24" s="161">
        <v>1.02</v>
      </c>
      <c r="F24" s="158"/>
      <c r="G24" s="158"/>
      <c r="H24" s="148"/>
      <c r="I24" s="148"/>
      <c r="J24" s="148"/>
      <c r="K24" s="148"/>
      <c r="L24" s="148"/>
      <c r="M24" s="148"/>
      <c r="N24" s="148"/>
      <c r="O24" s="148" t="s">
        <v>112</v>
      </c>
      <c r="P24" s="148">
        <v>0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</row>
    <row r="25" spans="1:42" outlineLevel="3" x14ac:dyDescent="0.25">
      <c r="A25" s="155"/>
      <c r="B25" s="156"/>
      <c r="C25" s="184" t="s">
        <v>127</v>
      </c>
      <c r="D25" s="160"/>
      <c r="E25" s="161">
        <v>1.96</v>
      </c>
      <c r="F25" s="158"/>
      <c r="G25" s="158"/>
      <c r="H25" s="148"/>
      <c r="I25" s="148"/>
      <c r="J25" s="148"/>
      <c r="K25" s="148"/>
      <c r="L25" s="148"/>
      <c r="M25" s="148"/>
      <c r="N25" s="148"/>
      <c r="O25" s="148" t="s">
        <v>112</v>
      </c>
      <c r="P25" s="148">
        <v>0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</row>
    <row r="26" spans="1:42" outlineLevel="1" x14ac:dyDescent="0.25">
      <c r="A26" s="169">
        <v>6</v>
      </c>
      <c r="B26" s="170" t="s">
        <v>128</v>
      </c>
      <c r="C26" s="183" t="s">
        <v>129</v>
      </c>
      <c r="D26" s="171" t="s">
        <v>130</v>
      </c>
      <c r="E26" s="172">
        <v>196.5</v>
      </c>
      <c r="F26" s="173"/>
      <c r="G26" s="174">
        <f>ROUND(E26*F26,2)</f>
        <v>0</v>
      </c>
      <c r="H26" s="148"/>
      <c r="I26" s="148"/>
      <c r="J26" s="148"/>
      <c r="K26" s="148"/>
      <c r="L26" s="148"/>
      <c r="M26" s="148"/>
      <c r="N26" s="148"/>
      <c r="O26" s="148" t="s">
        <v>110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</row>
    <row r="27" spans="1:42" outlineLevel="2" x14ac:dyDescent="0.25">
      <c r="A27" s="155"/>
      <c r="B27" s="156"/>
      <c r="C27" s="184" t="s">
        <v>131</v>
      </c>
      <c r="D27" s="160"/>
      <c r="E27" s="161">
        <v>196.5</v>
      </c>
      <c r="F27" s="158"/>
      <c r="G27" s="158"/>
      <c r="H27" s="148"/>
      <c r="I27" s="148"/>
      <c r="J27" s="148"/>
      <c r="K27" s="148"/>
      <c r="L27" s="148"/>
      <c r="M27" s="148"/>
      <c r="N27" s="148"/>
      <c r="O27" s="148" t="s">
        <v>112</v>
      </c>
      <c r="P27" s="148">
        <v>5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</row>
    <row r="28" spans="1:42" outlineLevel="1" x14ac:dyDescent="0.25">
      <c r="A28" s="169">
        <v>7</v>
      </c>
      <c r="B28" s="170" t="s">
        <v>132</v>
      </c>
      <c r="C28" s="183" t="s">
        <v>133</v>
      </c>
      <c r="D28" s="171" t="s">
        <v>116</v>
      </c>
      <c r="E28" s="172">
        <v>239.364</v>
      </c>
      <c r="F28" s="173"/>
      <c r="G28" s="174">
        <f>ROUND(E28*F28,2)</f>
        <v>0</v>
      </c>
      <c r="H28" s="148"/>
      <c r="I28" s="148"/>
      <c r="J28" s="148"/>
      <c r="K28" s="148"/>
      <c r="L28" s="148"/>
      <c r="M28" s="148"/>
      <c r="N28" s="148"/>
      <c r="O28" s="148" t="s">
        <v>110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</row>
    <row r="29" spans="1:42" outlineLevel="2" x14ac:dyDescent="0.25">
      <c r="A29" s="155"/>
      <c r="B29" s="156"/>
      <c r="C29" s="184" t="s">
        <v>134</v>
      </c>
      <c r="D29" s="160"/>
      <c r="E29" s="161">
        <v>74.400000000000006</v>
      </c>
      <c r="F29" s="158"/>
      <c r="G29" s="158"/>
      <c r="H29" s="148"/>
      <c r="I29" s="148"/>
      <c r="J29" s="148"/>
      <c r="K29" s="148"/>
      <c r="L29" s="148"/>
      <c r="M29" s="148"/>
      <c r="N29" s="148"/>
      <c r="O29" s="148" t="s">
        <v>112</v>
      </c>
      <c r="P29" s="148">
        <v>0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</row>
    <row r="30" spans="1:42" outlineLevel="3" x14ac:dyDescent="0.25">
      <c r="A30" s="155"/>
      <c r="B30" s="156"/>
      <c r="C30" s="184" t="s">
        <v>135</v>
      </c>
      <c r="D30" s="160"/>
      <c r="E30" s="161">
        <v>80.19</v>
      </c>
      <c r="F30" s="158"/>
      <c r="G30" s="158"/>
      <c r="H30" s="148"/>
      <c r="I30" s="148"/>
      <c r="J30" s="148"/>
      <c r="K30" s="148"/>
      <c r="L30" s="148"/>
      <c r="M30" s="148"/>
      <c r="N30" s="148"/>
      <c r="O30" s="148" t="s">
        <v>112</v>
      </c>
      <c r="P30" s="148">
        <v>0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</row>
    <row r="31" spans="1:42" outlineLevel="3" x14ac:dyDescent="0.25">
      <c r="A31" s="155"/>
      <c r="B31" s="156"/>
      <c r="C31" s="184" t="s">
        <v>136</v>
      </c>
      <c r="D31" s="160"/>
      <c r="E31" s="161">
        <v>109.8</v>
      </c>
      <c r="F31" s="158"/>
      <c r="G31" s="158"/>
      <c r="H31" s="148"/>
      <c r="I31" s="148"/>
      <c r="J31" s="148"/>
      <c r="K31" s="148"/>
      <c r="L31" s="148"/>
      <c r="M31" s="148"/>
      <c r="N31" s="148"/>
      <c r="O31" s="148" t="s">
        <v>112</v>
      </c>
      <c r="P31" s="148">
        <v>0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</row>
    <row r="32" spans="1:42" ht="30.6" outlineLevel="3" x14ac:dyDescent="0.25">
      <c r="A32" s="155"/>
      <c r="B32" s="156"/>
      <c r="C32" s="184" t="s">
        <v>137</v>
      </c>
      <c r="D32" s="160"/>
      <c r="E32" s="161">
        <v>-30.88</v>
      </c>
      <c r="F32" s="158"/>
      <c r="G32" s="158"/>
      <c r="H32" s="148"/>
      <c r="I32" s="148"/>
      <c r="J32" s="148"/>
      <c r="K32" s="148"/>
      <c r="L32" s="148"/>
      <c r="M32" s="148"/>
      <c r="N32" s="148"/>
      <c r="O32" s="148" t="s">
        <v>112</v>
      </c>
      <c r="P32" s="148">
        <v>0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</row>
    <row r="33" spans="1:42" outlineLevel="3" x14ac:dyDescent="0.25">
      <c r="A33" s="155"/>
      <c r="B33" s="156"/>
      <c r="C33" s="184" t="s">
        <v>138</v>
      </c>
      <c r="D33" s="160"/>
      <c r="E33" s="161">
        <v>-25.85</v>
      </c>
      <c r="F33" s="158"/>
      <c r="G33" s="158"/>
      <c r="H33" s="148"/>
      <c r="I33" s="148"/>
      <c r="J33" s="148"/>
      <c r="K33" s="148"/>
      <c r="L33" s="148"/>
      <c r="M33" s="148"/>
      <c r="N33" s="148"/>
      <c r="O33" s="148" t="s">
        <v>112</v>
      </c>
      <c r="P33" s="148">
        <v>0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</row>
    <row r="34" spans="1:42" ht="20.399999999999999" outlineLevel="3" x14ac:dyDescent="0.25">
      <c r="A34" s="155"/>
      <c r="B34" s="156"/>
      <c r="C34" s="184" t="s">
        <v>139</v>
      </c>
      <c r="D34" s="160"/>
      <c r="E34" s="161">
        <v>17.34</v>
      </c>
      <c r="F34" s="158"/>
      <c r="G34" s="158"/>
      <c r="H34" s="148"/>
      <c r="I34" s="148"/>
      <c r="J34" s="148"/>
      <c r="K34" s="148"/>
      <c r="L34" s="148"/>
      <c r="M34" s="148"/>
      <c r="N34" s="148"/>
      <c r="O34" s="148" t="s">
        <v>112</v>
      </c>
      <c r="P34" s="148">
        <v>0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</row>
    <row r="35" spans="1:42" outlineLevel="3" x14ac:dyDescent="0.25">
      <c r="A35" s="155"/>
      <c r="B35" s="156"/>
      <c r="C35" s="184" t="s">
        <v>140</v>
      </c>
      <c r="D35" s="160"/>
      <c r="E35" s="161">
        <v>14.364000000000001</v>
      </c>
      <c r="F35" s="158"/>
      <c r="G35" s="158"/>
      <c r="H35" s="148"/>
      <c r="I35" s="148"/>
      <c r="J35" s="148"/>
      <c r="K35" s="148"/>
      <c r="L35" s="148"/>
      <c r="M35" s="148"/>
      <c r="N35" s="148"/>
      <c r="O35" s="148" t="s">
        <v>112</v>
      </c>
      <c r="P35" s="148">
        <v>0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</row>
    <row r="36" spans="1:42" ht="20.399999999999999" outlineLevel="1" x14ac:dyDescent="0.25">
      <c r="A36" s="169">
        <v>8</v>
      </c>
      <c r="B36" s="170" t="s">
        <v>141</v>
      </c>
      <c r="C36" s="183" t="s">
        <v>142</v>
      </c>
      <c r="D36" s="171" t="s">
        <v>116</v>
      </c>
      <c r="E36" s="172">
        <v>478.72399999999999</v>
      </c>
      <c r="F36" s="173"/>
      <c r="G36" s="174">
        <f>ROUND(E36*F36,2)</f>
        <v>0</v>
      </c>
      <c r="H36" s="148"/>
      <c r="I36" s="148"/>
      <c r="J36" s="148"/>
      <c r="K36" s="148"/>
      <c r="L36" s="148"/>
      <c r="M36" s="148"/>
      <c r="N36" s="148"/>
      <c r="O36" s="148" t="s">
        <v>110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</row>
    <row r="37" spans="1:42" outlineLevel="2" x14ac:dyDescent="0.25">
      <c r="A37" s="155"/>
      <c r="B37" s="156"/>
      <c r="C37" s="184" t="s">
        <v>134</v>
      </c>
      <c r="D37" s="160"/>
      <c r="E37" s="161">
        <v>74.400000000000006</v>
      </c>
      <c r="F37" s="158"/>
      <c r="G37" s="158"/>
      <c r="H37" s="148"/>
      <c r="I37" s="148"/>
      <c r="J37" s="148"/>
      <c r="K37" s="148"/>
      <c r="L37" s="148"/>
      <c r="M37" s="148"/>
      <c r="N37" s="148"/>
      <c r="O37" s="148" t="s">
        <v>112</v>
      </c>
      <c r="P37" s="148">
        <v>0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</row>
    <row r="38" spans="1:42" outlineLevel="3" x14ac:dyDescent="0.25">
      <c r="A38" s="155"/>
      <c r="B38" s="156"/>
      <c r="C38" s="184" t="s">
        <v>135</v>
      </c>
      <c r="D38" s="160"/>
      <c r="E38" s="161">
        <v>80.19</v>
      </c>
      <c r="F38" s="158"/>
      <c r="G38" s="158"/>
      <c r="H38" s="148"/>
      <c r="I38" s="148"/>
      <c r="J38" s="148"/>
      <c r="K38" s="148"/>
      <c r="L38" s="148"/>
      <c r="M38" s="148"/>
      <c r="N38" s="148"/>
      <c r="O38" s="148" t="s">
        <v>112</v>
      </c>
      <c r="P38" s="148">
        <v>0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</row>
    <row r="39" spans="1:42" outlineLevel="3" x14ac:dyDescent="0.25">
      <c r="A39" s="155"/>
      <c r="B39" s="156"/>
      <c r="C39" s="184" t="s">
        <v>136</v>
      </c>
      <c r="D39" s="160"/>
      <c r="E39" s="161">
        <v>109.8</v>
      </c>
      <c r="F39" s="158"/>
      <c r="G39" s="158"/>
      <c r="H39" s="148"/>
      <c r="I39" s="148"/>
      <c r="J39" s="148"/>
      <c r="K39" s="148"/>
      <c r="L39" s="148"/>
      <c r="M39" s="148"/>
      <c r="N39" s="148"/>
      <c r="O39" s="148" t="s">
        <v>112</v>
      </c>
      <c r="P39" s="148">
        <v>0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</row>
    <row r="40" spans="1:42" ht="30.6" outlineLevel="3" x14ac:dyDescent="0.25">
      <c r="A40" s="155"/>
      <c r="B40" s="156"/>
      <c r="C40" s="184" t="s">
        <v>137</v>
      </c>
      <c r="D40" s="160"/>
      <c r="E40" s="161">
        <v>-30.88</v>
      </c>
      <c r="F40" s="158"/>
      <c r="G40" s="158"/>
      <c r="H40" s="148"/>
      <c r="I40" s="148"/>
      <c r="J40" s="148"/>
      <c r="K40" s="148"/>
      <c r="L40" s="148"/>
      <c r="M40" s="148"/>
      <c r="N40" s="148"/>
      <c r="O40" s="148" t="s">
        <v>112</v>
      </c>
      <c r="P40" s="148">
        <v>0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</row>
    <row r="41" spans="1:42" outlineLevel="3" x14ac:dyDescent="0.25">
      <c r="A41" s="155"/>
      <c r="B41" s="156"/>
      <c r="C41" s="184" t="s">
        <v>138</v>
      </c>
      <c r="D41" s="160"/>
      <c r="E41" s="161">
        <v>-25.85</v>
      </c>
      <c r="F41" s="158"/>
      <c r="G41" s="158"/>
      <c r="H41" s="148"/>
      <c r="I41" s="148"/>
      <c r="J41" s="148"/>
      <c r="K41" s="148"/>
      <c r="L41" s="148"/>
      <c r="M41" s="148"/>
      <c r="N41" s="148"/>
      <c r="O41" s="148" t="s">
        <v>112</v>
      </c>
      <c r="P41" s="148">
        <v>0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</row>
    <row r="42" spans="1:42" ht="20.399999999999999" outlineLevel="3" x14ac:dyDescent="0.25">
      <c r="A42" s="155"/>
      <c r="B42" s="156"/>
      <c r="C42" s="184" t="s">
        <v>139</v>
      </c>
      <c r="D42" s="160"/>
      <c r="E42" s="161">
        <v>17.34</v>
      </c>
      <c r="F42" s="158"/>
      <c r="G42" s="158"/>
      <c r="H42" s="148"/>
      <c r="I42" s="148"/>
      <c r="J42" s="148"/>
      <c r="K42" s="148"/>
      <c r="L42" s="148"/>
      <c r="M42" s="148"/>
      <c r="N42" s="148"/>
      <c r="O42" s="148" t="s">
        <v>112</v>
      </c>
      <c r="P42" s="148">
        <v>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</row>
    <row r="43" spans="1:42" outlineLevel="3" x14ac:dyDescent="0.25">
      <c r="A43" s="155"/>
      <c r="B43" s="156"/>
      <c r="C43" s="184" t="s">
        <v>140</v>
      </c>
      <c r="D43" s="160"/>
      <c r="E43" s="161">
        <v>14.364000000000001</v>
      </c>
      <c r="F43" s="158"/>
      <c r="G43" s="158"/>
      <c r="H43" s="148"/>
      <c r="I43" s="148"/>
      <c r="J43" s="148"/>
      <c r="K43" s="148"/>
      <c r="L43" s="148"/>
      <c r="M43" s="148"/>
      <c r="N43" s="148"/>
      <c r="O43" s="148" t="s">
        <v>112</v>
      </c>
      <c r="P43" s="148">
        <v>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</row>
    <row r="44" spans="1:42" outlineLevel="3" x14ac:dyDescent="0.25">
      <c r="A44" s="155"/>
      <c r="B44" s="156"/>
      <c r="C44" s="184" t="s">
        <v>143</v>
      </c>
      <c r="D44" s="160"/>
      <c r="E44" s="161">
        <v>239.36</v>
      </c>
      <c r="F44" s="158"/>
      <c r="G44" s="158"/>
      <c r="H44" s="148"/>
      <c r="I44" s="148"/>
      <c r="J44" s="148"/>
      <c r="K44" s="148"/>
      <c r="L44" s="148"/>
      <c r="M44" s="148"/>
      <c r="N44" s="148"/>
      <c r="O44" s="148" t="s">
        <v>112</v>
      </c>
      <c r="P44" s="148">
        <v>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</row>
    <row r="45" spans="1:42" x14ac:dyDescent="0.25">
      <c r="A45" s="162" t="s">
        <v>105</v>
      </c>
      <c r="B45" s="163" t="s">
        <v>59</v>
      </c>
      <c r="C45" s="182" t="s">
        <v>60</v>
      </c>
      <c r="D45" s="164"/>
      <c r="E45" s="165"/>
      <c r="F45" s="166"/>
      <c r="G45" s="167">
        <f>SUMIF(O46:O52,"&lt;&gt;NOR",G46:G52)</f>
        <v>0</v>
      </c>
      <c r="O45" t="s">
        <v>106</v>
      </c>
    </row>
    <row r="46" spans="1:42" outlineLevel="1" x14ac:dyDescent="0.25">
      <c r="A46" s="169">
        <v>9</v>
      </c>
      <c r="B46" s="170" t="s">
        <v>144</v>
      </c>
      <c r="C46" s="183" t="s">
        <v>145</v>
      </c>
      <c r="D46" s="171" t="s">
        <v>116</v>
      </c>
      <c r="E46" s="172">
        <v>67.465000000000003</v>
      </c>
      <c r="F46" s="173"/>
      <c r="G46" s="174">
        <f>ROUND(E46*F46,2)</f>
        <v>0</v>
      </c>
      <c r="H46" s="148"/>
      <c r="I46" s="148"/>
      <c r="J46" s="148"/>
      <c r="K46" s="148"/>
      <c r="L46" s="148"/>
      <c r="M46" s="148"/>
      <c r="N46" s="148"/>
      <c r="O46" s="148" t="s">
        <v>110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</row>
    <row r="47" spans="1:42" outlineLevel="2" x14ac:dyDescent="0.25">
      <c r="A47" s="155"/>
      <c r="B47" s="156"/>
      <c r="C47" s="184" t="s">
        <v>146</v>
      </c>
      <c r="D47" s="160"/>
      <c r="E47" s="161">
        <v>62.74</v>
      </c>
      <c r="F47" s="158"/>
      <c r="G47" s="158"/>
      <c r="H47" s="148"/>
      <c r="I47" s="148"/>
      <c r="J47" s="148"/>
      <c r="K47" s="148"/>
      <c r="L47" s="148"/>
      <c r="M47" s="148"/>
      <c r="N47" s="148"/>
      <c r="O47" s="148" t="s">
        <v>112</v>
      </c>
      <c r="P47" s="148">
        <v>0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</row>
    <row r="48" spans="1:42" outlineLevel="3" x14ac:dyDescent="0.25">
      <c r="A48" s="155"/>
      <c r="B48" s="156"/>
      <c r="C48" s="184" t="s">
        <v>147</v>
      </c>
      <c r="D48" s="160"/>
      <c r="E48" s="161">
        <v>4.7249999999999996</v>
      </c>
      <c r="F48" s="158"/>
      <c r="G48" s="158"/>
      <c r="H48" s="148"/>
      <c r="I48" s="148"/>
      <c r="J48" s="148"/>
      <c r="K48" s="148"/>
      <c r="L48" s="148"/>
      <c r="M48" s="148"/>
      <c r="N48" s="148"/>
      <c r="O48" s="148" t="s">
        <v>112</v>
      </c>
      <c r="P48" s="148">
        <v>0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</row>
    <row r="49" spans="1:42" outlineLevel="1" x14ac:dyDescent="0.25">
      <c r="A49" s="169">
        <v>10</v>
      </c>
      <c r="B49" s="170" t="s">
        <v>148</v>
      </c>
      <c r="C49" s="183" t="s">
        <v>149</v>
      </c>
      <c r="D49" s="171" t="s">
        <v>116</v>
      </c>
      <c r="E49" s="172">
        <v>6.65</v>
      </c>
      <c r="F49" s="173"/>
      <c r="G49" s="174">
        <f>ROUND(E49*F49,2)</f>
        <v>0</v>
      </c>
      <c r="H49" s="148"/>
      <c r="I49" s="148"/>
      <c r="J49" s="148"/>
      <c r="K49" s="148"/>
      <c r="L49" s="148"/>
      <c r="M49" s="148"/>
      <c r="N49" s="148"/>
      <c r="O49" s="148" t="s">
        <v>110</v>
      </c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</row>
    <row r="50" spans="1:42" ht="30.6" outlineLevel="2" x14ac:dyDescent="0.25">
      <c r="A50" s="155"/>
      <c r="B50" s="156"/>
      <c r="C50" s="184" t="s">
        <v>150</v>
      </c>
      <c r="D50" s="160"/>
      <c r="E50" s="161">
        <v>6.65</v>
      </c>
      <c r="F50" s="158"/>
      <c r="G50" s="158"/>
      <c r="H50" s="148"/>
      <c r="I50" s="148"/>
      <c r="J50" s="148"/>
      <c r="K50" s="148"/>
      <c r="L50" s="148"/>
      <c r="M50" s="148"/>
      <c r="N50" s="148"/>
      <c r="O50" s="148" t="s">
        <v>112</v>
      </c>
      <c r="P50" s="148">
        <v>0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</row>
    <row r="51" spans="1:42" ht="20.399999999999999" outlineLevel="1" x14ac:dyDescent="0.25">
      <c r="A51" s="169">
        <v>11</v>
      </c>
      <c r="B51" s="170" t="s">
        <v>151</v>
      </c>
      <c r="C51" s="183" t="s">
        <v>152</v>
      </c>
      <c r="D51" s="171" t="s">
        <v>116</v>
      </c>
      <c r="E51" s="172">
        <v>62.74</v>
      </c>
      <c r="F51" s="173"/>
      <c r="G51" s="174">
        <f>ROUND(E51*F51,2)</f>
        <v>0</v>
      </c>
      <c r="H51" s="148"/>
      <c r="I51" s="148"/>
      <c r="J51" s="148"/>
      <c r="K51" s="148"/>
      <c r="L51" s="148"/>
      <c r="M51" s="148"/>
      <c r="N51" s="148"/>
      <c r="O51" s="148" t="s">
        <v>110</v>
      </c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</row>
    <row r="52" spans="1:42" outlineLevel="2" x14ac:dyDescent="0.25">
      <c r="A52" s="155"/>
      <c r="B52" s="156"/>
      <c r="C52" s="184" t="s">
        <v>146</v>
      </c>
      <c r="D52" s="160"/>
      <c r="E52" s="161">
        <v>62.74</v>
      </c>
      <c r="F52" s="158"/>
      <c r="G52" s="158"/>
      <c r="H52" s="148"/>
      <c r="I52" s="148"/>
      <c r="J52" s="148"/>
      <c r="K52" s="148"/>
      <c r="L52" s="148"/>
      <c r="M52" s="148"/>
      <c r="N52" s="148"/>
      <c r="O52" s="148" t="s">
        <v>112</v>
      </c>
      <c r="P52" s="148">
        <v>0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</row>
    <row r="53" spans="1:42" x14ac:dyDescent="0.25">
      <c r="A53" s="162" t="s">
        <v>105</v>
      </c>
      <c r="B53" s="163" t="s">
        <v>61</v>
      </c>
      <c r="C53" s="182" t="s">
        <v>62</v>
      </c>
      <c r="D53" s="164"/>
      <c r="E53" s="165"/>
      <c r="F53" s="166"/>
      <c r="G53" s="167">
        <f>SUMIF(O54:O55,"&lt;&gt;NOR",G54:G55)</f>
        <v>0</v>
      </c>
      <c r="O53" t="s">
        <v>106</v>
      </c>
    </row>
    <row r="54" spans="1:42" outlineLevel="1" x14ac:dyDescent="0.25">
      <c r="A54" s="169">
        <v>12</v>
      </c>
      <c r="B54" s="170" t="s">
        <v>153</v>
      </c>
      <c r="C54" s="183" t="s">
        <v>154</v>
      </c>
      <c r="D54" s="171" t="s">
        <v>116</v>
      </c>
      <c r="E54" s="172">
        <v>62.74</v>
      </c>
      <c r="F54" s="173"/>
      <c r="G54" s="174">
        <f>ROUND(E54*F54,2)</f>
        <v>0</v>
      </c>
      <c r="H54" s="148"/>
      <c r="I54" s="148"/>
      <c r="J54" s="148"/>
      <c r="K54" s="148"/>
      <c r="L54" s="148"/>
      <c r="M54" s="148"/>
      <c r="N54" s="148"/>
      <c r="O54" s="148" t="s">
        <v>110</v>
      </c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</row>
    <row r="55" spans="1:42" outlineLevel="2" x14ac:dyDescent="0.25">
      <c r="A55" s="155"/>
      <c r="B55" s="156"/>
      <c r="C55" s="184" t="s">
        <v>155</v>
      </c>
      <c r="D55" s="160"/>
      <c r="E55" s="161">
        <v>62.74</v>
      </c>
      <c r="F55" s="158"/>
      <c r="G55" s="158"/>
      <c r="H55" s="148"/>
      <c r="I55" s="148"/>
      <c r="J55" s="148"/>
      <c r="K55" s="148"/>
      <c r="L55" s="148"/>
      <c r="M55" s="148"/>
      <c r="N55" s="148"/>
      <c r="O55" s="148" t="s">
        <v>112</v>
      </c>
      <c r="P55" s="148">
        <v>0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</row>
    <row r="56" spans="1:42" ht="26.4" x14ac:dyDescent="0.25">
      <c r="A56" s="162" t="s">
        <v>105</v>
      </c>
      <c r="B56" s="163" t="s">
        <v>63</v>
      </c>
      <c r="C56" s="182" t="s">
        <v>64</v>
      </c>
      <c r="D56" s="164"/>
      <c r="E56" s="165"/>
      <c r="F56" s="166"/>
      <c r="G56" s="167">
        <f>SUMIF(O57:O70,"&lt;&gt;NOR",G57:G70)</f>
        <v>0</v>
      </c>
      <c r="O56" t="s">
        <v>106</v>
      </c>
    </row>
    <row r="57" spans="1:42" outlineLevel="1" x14ac:dyDescent="0.25">
      <c r="A57" s="169">
        <v>13</v>
      </c>
      <c r="B57" s="170" t="s">
        <v>156</v>
      </c>
      <c r="C57" s="183" t="s">
        <v>157</v>
      </c>
      <c r="D57" s="171" t="s">
        <v>116</v>
      </c>
      <c r="E57" s="172">
        <v>62.74</v>
      </c>
      <c r="F57" s="173"/>
      <c r="G57" s="174">
        <f>ROUND(E57*F57,2)</f>
        <v>0</v>
      </c>
      <c r="H57" s="148"/>
      <c r="I57" s="148"/>
      <c r="J57" s="148"/>
      <c r="K57" s="148"/>
      <c r="L57" s="148"/>
      <c r="M57" s="148"/>
      <c r="N57" s="148"/>
      <c r="O57" s="148" t="s">
        <v>110</v>
      </c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</row>
    <row r="58" spans="1:42" outlineLevel="2" x14ac:dyDescent="0.25">
      <c r="A58" s="155"/>
      <c r="B58" s="156"/>
      <c r="C58" s="184" t="s">
        <v>155</v>
      </c>
      <c r="D58" s="160"/>
      <c r="E58" s="161">
        <v>62.74</v>
      </c>
      <c r="F58" s="158"/>
      <c r="G58" s="158"/>
      <c r="H58" s="148"/>
      <c r="I58" s="148"/>
      <c r="J58" s="148"/>
      <c r="K58" s="148"/>
      <c r="L58" s="148"/>
      <c r="M58" s="148"/>
      <c r="N58" s="148"/>
      <c r="O58" s="148" t="s">
        <v>112</v>
      </c>
      <c r="P58" s="148">
        <v>0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</row>
    <row r="59" spans="1:42" outlineLevel="1" x14ac:dyDescent="0.25">
      <c r="A59" s="169">
        <v>14</v>
      </c>
      <c r="B59" s="170" t="s">
        <v>158</v>
      </c>
      <c r="C59" s="183" t="s">
        <v>159</v>
      </c>
      <c r="D59" s="171" t="s">
        <v>160</v>
      </c>
      <c r="E59" s="172">
        <v>10</v>
      </c>
      <c r="F59" s="173"/>
      <c r="G59" s="174">
        <f>ROUND(E59*F59,2)</f>
        <v>0</v>
      </c>
      <c r="H59" s="148"/>
      <c r="I59" s="148"/>
      <c r="J59" s="148"/>
      <c r="K59" s="148"/>
      <c r="L59" s="148"/>
      <c r="M59" s="148"/>
      <c r="N59" s="148"/>
      <c r="O59" s="148" t="s">
        <v>110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</row>
    <row r="60" spans="1:42" outlineLevel="2" x14ac:dyDescent="0.25">
      <c r="A60" s="155"/>
      <c r="B60" s="156"/>
      <c r="C60" s="184" t="s">
        <v>161</v>
      </c>
      <c r="D60" s="160"/>
      <c r="E60" s="161">
        <v>10</v>
      </c>
      <c r="F60" s="158"/>
      <c r="G60" s="158"/>
      <c r="H60" s="148"/>
      <c r="I60" s="148"/>
      <c r="J60" s="148"/>
      <c r="K60" s="148"/>
      <c r="L60" s="148"/>
      <c r="M60" s="148"/>
      <c r="N60" s="148"/>
      <c r="O60" s="148" t="s">
        <v>112</v>
      </c>
      <c r="P60" s="148">
        <v>0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</row>
    <row r="61" spans="1:42" ht="20.399999999999999" outlineLevel="1" x14ac:dyDescent="0.25">
      <c r="A61" s="169">
        <v>15</v>
      </c>
      <c r="B61" s="170" t="s">
        <v>162</v>
      </c>
      <c r="C61" s="183" t="s">
        <v>163</v>
      </c>
      <c r="D61" s="171" t="s">
        <v>160</v>
      </c>
      <c r="E61" s="172">
        <v>5</v>
      </c>
      <c r="F61" s="173"/>
      <c r="G61" s="174">
        <f>ROUND(E61*F61,2)</f>
        <v>0</v>
      </c>
      <c r="H61" s="148"/>
      <c r="I61" s="148"/>
      <c r="J61" s="148"/>
      <c r="K61" s="148"/>
      <c r="L61" s="148"/>
      <c r="M61" s="148"/>
      <c r="N61" s="148"/>
      <c r="O61" s="148" t="s">
        <v>110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</row>
    <row r="62" spans="1:42" ht="20.399999999999999" outlineLevel="2" x14ac:dyDescent="0.25">
      <c r="A62" s="155"/>
      <c r="B62" s="156"/>
      <c r="C62" s="184" t="s">
        <v>164</v>
      </c>
      <c r="D62" s="160"/>
      <c r="E62" s="161">
        <v>5</v>
      </c>
      <c r="F62" s="158"/>
      <c r="G62" s="158"/>
      <c r="H62" s="148"/>
      <c r="I62" s="148"/>
      <c r="J62" s="148"/>
      <c r="K62" s="148"/>
      <c r="L62" s="148"/>
      <c r="M62" s="148"/>
      <c r="N62" s="148"/>
      <c r="O62" s="148" t="s">
        <v>112</v>
      </c>
      <c r="P62" s="148">
        <v>0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</row>
    <row r="63" spans="1:42" outlineLevel="1" x14ac:dyDescent="0.25">
      <c r="A63" s="169">
        <v>16</v>
      </c>
      <c r="B63" s="170" t="s">
        <v>165</v>
      </c>
      <c r="C63" s="183" t="s">
        <v>166</v>
      </c>
      <c r="D63" s="171" t="s">
        <v>160</v>
      </c>
      <c r="E63" s="172">
        <v>15</v>
      </c>
      <c r="F63" s="173"/>
      <c r="G63" s="174">
        <f>ROUND(E63*F63,2)</f>
        <v>0</v>
      </c>
      <c r="H63" s="148"/>
      <c r="I63" s="148"/>
      <c r="J63" s="148"/>
      <c r="K63" s="148"/>
      <c r="L63" s="148"/>
      <c r="M63" s="148"/>
      <c r="N63" s="148"/>
      <c r="O63" s="148" t="s">
        <v>110</v>
      </c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</row>
    <row r="64" spans="1:42" outlineLevel="2" x14ac:dyDescent="0.25">
      <c r="A64" s="155"/>
      <c r="B64" s="156"/>
      <c r="C64" s="184" t="s">
        <v>167</v>
      </c>
      <c r="D64" s="160"/>
      <c r="E64" s="161">
        <v>15</v>
      </c>
      <c r="F64" s="158"/>
      <c r="G64" s="158"/>
      <c r="H64" s="148"/>
      <c r="I64" s="148"/>
      <c r="J64" s="148"/>
      <c r="K64" s="148"/>
      <c r="L64" s="148"/>
      <c r="M64" s="148"/>
      <c r="N64" s="148"/>
      <c r="O64" s="148" t="s">
        <v>112</v>
      </c>
      <c r="P64" s="148">
        <v>0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</row>
    <row r="65" spans="1:42" outlineLevel="1" x14ac:dyDescent="0.25">
      <c r="A65" s="169">
        <v>17</v>
      </c>
      <c r="B65" s="170" t="s">
        <v>168</v>
      </c>
      <c r="C65" s="183" t="s">
        <v>169</v>
      </c>
      <c r="D65" s="171" t="s">
        <v>160</v>
      </c>
      <c r="E65" s="172">
        <v>1</v>
      </c>
      <c r="F65" s="173"/>
      <c r="G65" s="174">
        <f>ROUND(E65*F65,2)</f>
        <v>0</v>
      </c>
      <c r="H65" s="148"/>
      <c r="I65" s="148"/>
      <c r="J65" s="148"/>
      <c r="K65" s="148"/>
      <c r="L65" s="148"/>
      <c r="M65" s="148"/>
      <c r="N65" s="148"/>
      <c r="O65" s="148" t="s">
        <v>110</v>
      </c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</row>
    <row r="66" spans="1:42" ht="30.6" outlineLevel="2" x14ac:dyDescent="0.25">
      <c r="A66" s="155"/>
      <c r="B66" s="156"/>
      <c r="C66" s="184" t="s">
        <v>170</v>
      </c>
      <c r="D66" s="160"/>
      <c r="E66" s="161">
        <v>1</v>
      </c>
      <c r="F66" s="158"/>
      <c r="G66" s="158"/>
      <c r="H66" s="148"/>
      <c r="I66" s="148"/>
      <c r="J66" s="148"/>
      <c r="K66" s="148"/>
      <c r="L66" s="148"/>
      <c r="M66" s="148"/>
      <c r="N66" s="148"/>
      <c r="O66" s="148" t="s">
        <v>112</v>
      </c>
      <c r="P66" s="148">
        <v>0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</row>
    <row r="67" spans="1:42" ht="30.6" outlineLevel="3" x14ac:dyDescent="0.25">
      <c r="A67" s="155"/>
      <c r="B67" s="156"/>
      <c r="C67" s="184" t="s">
        <v>171</v>
      </c>
      <c r="D67" s="160"/>
      <c r="E67" s="161"/>
      <c r="F67" s="158"/>
      <c r="G67" s="158"/>
      <c r="H67" s="148"/>
      <c r="I67" s="148"/>
      <c r="J67" s="148"/>
      <c r="K67" s="148"/>
      <c r="L67" s="148"/>
      <c r="M67" s="148"/>
      <c r="N67" s="148"/>
      <c r="O67" s="148" t="s">
        <v>112</v>
      </c>
      <c r="P67" s="148">
        <v>0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</row>
    <row r="68" spans="1:42" outlineLevel="1" x14ac:dyDescent="0.25">
      <c r="A68" s="169">
        <v>18</v>
      </c>
      <c r="B68" s="170" t="s">
        <v>172</v>
      </c>
      <c r="C68" s="183" t="s">
        <v>173</v>
      </c>
      <c r="D68" s="171" t="s">
        <v>174</v>
      </c>
      <c r="E68" s="172">
        <v>35</v>
      </c>
      <c r="F68" s="173"/>
      <c r="G68" s="174">
        <f>ROUND(E68*F68,2)</f>
        <v>0</v>
      </c>
      <c r="H68" s="148"/>
      <c r="I68" s="148"/>
      <c r="J68" s="148"/>
      <c r="K68" s="148"/>
      <c r="L68" s="148"/>
      <c r="M68" s="148"/>
      <c r="N68" s="148"/>
      <c r="O68" s="148" t="s">
        <v>175</v>
      </c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</row>
    <row r="69" spans="1:42" outlineLevel="2" x14ac:dyDescent="0.25">
      <c r="A69" s="155"/>
      <c r="B69" s="156"/>
      <c r="C69" s="184" t="s">
        <v>176</v>
      </c>
      <c r="D69" s="160"/>
      <c r="E69" s="161">
        <v>15</v>
      </c>
      <c r="F69" s="158"/>
      <c r="G69" s="158"/>
      <c r="H69" s="148"/>
      <c r="I69" s="148"/>
      <c r="J69" s="148"/>
      <c r="K69" s="148"/>
      <c r="L69" s="148"/>
      <c r="M69" s="148"/>
      <c r="N69" s="148"/>
      <c r="O69" s="148" t="s">
        <v>112</v>
      </c>
      <c r="P69" s="148">
        <v>0</v>
      </c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</row>
    <row r="70" spans="1:42" outlineLevel="3" x14ac:dyDescent="0.25">
      <c r="A70" s="155"/>
      <c r="B70" s="156"/>
      <c r="C70" s="184" t="s">
        <v>177</v>
      </c>
      <c r="D70" s="160"/>
      <c r="E70" s="161">
        <v>20</v>
      </c>
      <c r="F70" s="158"/>
      <c r="G70" s="158"/>
      <c r="H70" s="148"/>
      <c r="I70" s="148"/>
      <c r="J70" s="148"/>
      <c r="K70" s="148"/>
      <c r="L70" s="148"/>
      <c r="M70" s="148"/>
      <c r="N70" s="148"/>
      <c r="O70" s="148" t="s">
        <v>112</v>
      </c>
      <c r="P70" s="148">
        <v>0</v>
      </c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</row>
    <row r="71" spans="1:42" x14ac:dyDescent="0.25">
      <c r="A71" s="162" t="s">
        <v>105</v>
      </c>
      <c r="B71" s="163" t="s">
        <v>65</v>
      </c>
      <c r="C71" s="182" t="s">
        <v>66</v>
      </c>
      <c r="D71" s="164"/>
      <c r="E71" s="165"/>
      <c r="F71" s="166"/>
      <c r="G71" s="167">
        <f>SUMIF(O72:O103,"&lt;&gt;NOR",G72:G103)</f>
        <v>0</v>
      </c>
      <c r="O71" t="s">
        <v>106</v>
      </c>
    </row>
    <row r="72" spans="1:42" outlineLevel="1" x14ac:dyDescent="0.25">
      <c r="A72" s="169">
        <v>19</v>
      </c>
      <c r="B72" s="170" t="s">
        <v>178</v>
      </c>
      <c r="C72" s="183" t="s">
        <v>179</v>
      </c>
      <c r="D72" s="171" t="s">
        <v>130</v>
      </c>
      <c r="E72" s="172">
        <v>66.5</v>
      </c>
      <c r="F72" s="173"/>
      <c r="G72" s="174">
        <f>ROUND(E72*F72,2)</f>
        <v>0</v>
      </c>
      <c r="H72" s="148"/>
      <c r="I72" s="148"/>
      <c r="J72" s="148"/>
      <c r="K72" s="148"/>
      <c r="L72" s="148"/>
      <c r="M72" s="148"/>
      <c r="N72" s="148"/>
      <c r="O72" s="148" t="s">
        <v>110</v>
      </c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</row>
    <row r="73" spans="1:42" outlineLevel="2" x14ac:dyDescent="0.25">
      <c r="A73" s="155"/>
      <c r="B73" s="156"/>
      <c r="C73" s="184" t="s">
        <v>180</v>
      </c>
      <c r="D73" s="160"/>
      <c r="E73" s="161">
        <v>66.5</v>
      </c>
      <c r="F73" s="158"/>
      <c r="G73" s="158"/>
      <c r="H73" s="148"/>
      <c r="I73" s="148"/>
      <c r="J73" s="148"/>
      <c r="K73" s="148"/>
      <c r="L73" s="148"/>
      <c r="M73" s="148"/>
      <c r="N73" s="148"/>
      <c r="O73" s="148" t="s">
        <v>112</v>
      </c>
      <c r="P73" s="148">
        <v>0</v>
      </c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</row>
    <row r="74" spans="1:42" ht="20.399999999999999" outlineLevel="1" x14ac:dyDescent="0.25">
      <c r="A74" s="169">
        <v>20</v>
      </c>
      <c r="B74" s="170" t="s">
        <v>181</v>
      </c>
      <c r="C74" s="183" t="s">
        <v>182</v>
      </c>
      <c r="D74" s="171" t="s">
        <v>160</v>
      </c>
      <c r="E74" s="172">
        <v>5</v>
      </c>
      <c r="F74" s="173"/>
      <c r="G74" s="174">
        <f>ROUND(E74*F74,2)</f>
        <v>0</v>
      </c>
      <c r="H74" s="148"/>
      <c r="I74" s="148"/>
      <c r="J74" s="148"/>
      <c r="K74" s="148"/>
      <c r="L74" s="148"/>
      <c r="M74" s="148"/>
      <c r="N74" s="148"/>
      <c r="O74" s="148" t="s">
        <v>110</v>
      </c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</row>
    <row r="75" spans="1:42" outlineLevel="2" x14ac:dyDescent="0.25">
      <c r="A75" s="155"/>
      <c r="B75" s="156"/>
      <c r="C75" s="184" t="s">
        <v>183</v>
      </c>
      <c r="D75" s="160"/>
      <c r="E75" s="161">
        <v>5</v>
      </c>
      <c r="F75" s="158"/>
      <c r="G75" s="158"/>
      <c r="H75" s="148"/>
      <c r="I75" s="148"/>
      <c r="J75" s="148"/>
      <c r="K75" s="148"/>
      <c r="L75" s="148"/>
      <c r="M75" s="148"/>
      <c r="N75" s="148"/>
      <c r="O75" s="148" t="s">
        <v>112</v>
      </c>
      <c r="P75" s="148">
        <v>0</v>
      </c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</row>
    <row r="76" spans="1:42" ht="20.399999999999999" outlineLevel="1" x14ac:dyDescent="0.25">
      <c r="A76" s="169">
        <v>21</v>
      </c>
      <c r="B76" s="170" t="s">
        <v>184</v>
      </c>
      <c r="C76" s="183" t="s">
        <v>185</v>
      </c>
      <c r="D76" s="171" t="s">
        <v>160</v>
      </c>
      <c r="E76" s="172">
        <v>2</v>
      </c>
      <c r="F76" s="173"/>
      <c r="G76" s="174">
        <f>ROUND(E76*F76,2)</f>
        <v>0</v>
      </c>
      <c r="H76" s="148"/>
      <c r="I76" s="148"/>
      <c r="J76" s="148"/>
      <c r="K76" s="148"/>
      <c r="L76" s="148"/>
      <c r="M76" s="148"/>
      <c r="N76" s="148"/>
      <c r="O76" s="148" t="s">
        <v>110</v>
      </c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</row>
    <row r="77" spans="1:42" outlineLevel="2" x14ac:dyDescent="0.25">
      <c r="A77" s="155"/>
      <c r="B77" s="156"/>
      <c r="C77" s="184" t="s">
        <v>186</v>
      </c>
      <c r="D77" s="160"/>
      <c r="E77" s="161">
        <v>2</v>
      </c>
      <c r="F77" s="158"/>
      <c r="G77" s="158"/>
      <c r="H77" s="148"/>
      <c r="I77" s="148"/>
      <c r="J77" s="148"/>
      <c r="K77" s="148"/>
      <c r="L77" s="148"/>
      <c r="M77" s="148"/>
      <c r="N77" s="148"/>
      <c r="O77" s="148" t="s">
        <v>112</v>
      </c>
      <c r="P77" s="148">
        <v>0</v>
      </c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</row>
    <row r="78" spans="1:42" outlineLevel="1" x14ac:dyDescent="0.25">
      <c r="A78" s="169">
        <v>22</v>
      </c>
      <c r="B78" s="170" t="s">
        <v>187</v>
      </c>
      <c r="C78" s="183" t="s">
        <v>188</v>
      </c>
      <c r="D78" s="171" t="s">
        <v>130</v>
      </c>
      <c r="E78" s="172">
        <v>12.7</v>
      </c>
      <c r="F78" s="173"/>
      <c r="G78" s="174">
        <f>ROUND(E78*F78,2)</f>
        <v>0</v>
      </c>
      <c r="H78" s="148"/>
      <c r="I78" s="148"/>
      <c r="J78" s="148"/>
      <c r="K78" s="148"/>
      <c r="L78" s="148"/>
      <c r="M78" s="148"/>
      <c r="N78" s="148"/>
      <c r="O78" s="148" t="s">
        <v>110</v>
      </c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</row>
    <row r="79" spans="1:42" outlineLevel="2" x14ac:dyDescent="0.25">
      <c r="A79" s="155"/>
      <c r="B79" s="156"/>
      <c r="C79" s="184" t="s">
        <v>189</v>
      </c>
      <c r="D79" s="160"/>
      <c r="E79" s="161">
        <v>12.7</v>
      </c>
      <c r="F79" s="158"/>
      <c r="G79" s="158"/>
      <c r="H79" s="148"/>
      <c r="I79" s="148"/>
      <c r="J79" s="148"/>
      <c r="K79" s="148"/>
      <c r="L79" s="148"/>
      <c r="M79" s="148"/>
      <c r="N79" s="148"/>
      <c r="O79" s="148" t="s">
        <v>112</v>
      </c>
      <c r="P79" s="148">
        <v>0</v>
      </c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</row>
    <row r="80" spans="1:42" outlineLevel="1" x14ac:dyDescent="0.25">
      <c r="A80" s="169">
        <v>23</v>
      </c>
      <c r="B80" s="170" t="s">
        <v>190</v>
      </c>
      <c r="C80" s="183" t="s">
        <v>191</v>
      </c>
      <c r="D80" s="171" t="s">
        <v>160</v>
      </c>
      <c r="E80" s="172">
        <v>13</v>
      </c>
      <c r="F80" s="173"/>
      <c r="G80" s="174">
        <f>ROUND(E80*F80,2)</f>
        <v>0</v>
      </c>
      <c r="H80" s="148"/>
      <c r="I80" s="148"/>
      <c r="J80" s="148"/>
      <c r="K80" s="148"/>
      <c r="L80" s="148"/>
      <c r="M80" s="148"/>
      <c r="N80" s="148"/>
      <c r="O80" s="148" t="s">
        <v>110</v>
      </c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</row>
    <row r="81" spans="1:42" outlineLevel="2" x14ac:dyDescent="0.25">
      <c r="A81" s="155"/>
      <c r="B81" s="156"/>
      <c r="C81" s="184" t="s">
        <v>192</v>
      </c>
      <c r="D81" s="160"/>
      <c r="E81" s="161">
        <v>13</v>
      </c>
      <c r="F81" s="158"/>
      <c r="G81" s="158"/>
      <c r="H81" s="148"/>
      <c r="I81" s="148"/>
      <c r="J81" s="148"/>
      <c r="K81" s="148"/>
      <c r="L81" s="148"/>
      <c r="M81" s="148"/>
      <c r="N81" s="148"/>
      <c r="O81" s="148" t="s">
        <v>112</v>
      </c>
      <c r="P81" s="148">
        <v>0</v>
      </c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</row>
    <row r="82" spans="1:42" outlineLevel="1" x14ac:dyDescent="0.25">
      <c r="A82" s="169">
        <v>24</v>
      </c>
      <c r="B82" s="170" t="s">
        <v>193</v>
      </c>
      <c r="C82" s="183" t="s">
        <v>194</v>
      </c>
      <c r="D82" s="171" t="s">
        <v>130</v>
      </c>
      <c r="E82" s="172">
        <v>196.5</v>
      </c>
      <c r="F82" s="173"/>
      <c r="G82" s="174">
        <f>ROUND(E82*F82,2)</f>
        <v>0</v>
      </c>
      <c r="H82" s="148"/>
      <c r="I82" s="148"/>
      <c r="J82" s="148"/>
      <c r="K82" s="148"/>
      <c r="L82" s="148"/>
      <c r="M82" s="148"/>
      <c r="N82" s="148"/>
      <c r="O82" s="148" t="s">
        <v>110</v>
      </c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</row>
    <row r="83" spans="1:42" outlineLevel="2" x14ac:dyDescent="0.25">
      <c r="A83" s="155"/>
      <c r="B83" s="156"/>
      <c r="C83" s="184" t="s">
        <v>195</v>
      </c>
      <c r="D83" s="160"/>
      <c r="E83" s="161">
        <v>42</v>
      </c>
      <c r="F83" s="158"/>
      <c r="G83" s="158"/>
      <c r="H83" s="148"/>
      <c r="I83" s="148"/>
      <c r="J83" s="148"/>
      <c r="K83" s="148"/>
      <c r="L83" s="148"/>
      <c r="M83" s="148"/>
      <c r="N83" s="148"/>
      <c r="O83" s="148" t="s">
        <v>112</v>
      </c>
      <c r="P83" s="148">
        <v>5</v>
      </c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</row>
    <row r="84" spans="1:42" outlineLevel="3" x14ac:dyDescent="0.25">
      <c r="A84" s="155"/>
      <c r="B84" s="156"/>
      <c r="C84" s="184" t="s">
        <v>196</v>
      </c>
      <c r="D84" s="160"/>
      <c r="E84" s="161">
        <v>154.5</v>
      </c>
      <c r="F84" s="158"/>
      <c r="G84" s="158"/>
      <c r="H84" s="148"/>
      <c r="I84" s="148"/>
      <c r="J84" s="148"/>
      <c r="K84" s="148"/>
      <c r="L84" s="148"/>
      <c r="M84" s="148"/>
      <c r="N84" s="148"/>
      <c r="O84" s="148" t="s">
        <v>112</v>
      </c>
      <c r="P84" s="148">
        <v>5</v>
      </c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</row>
    <row r="85" spans="1:42" outlineLevel="1" x14ac:dyDescent="0.25">
      <c r="A85" s="169">
        <v>25</v>
      </c>
      <c r="B85" s="170" t="s">
        <v>197</v>
      </c>
      <c r="C85" s="183" t="s">
        <v>198</v>
      </c>
      <c r="D85" s="171" t="s">
        <v>130</v>
      </c>
      <c r="E85" s="172">
        <v>12.3</v>
      </c>
      <c r="F85" s="173"/>
      <c r="G85" s="174">
        <f>ROUND(E85*F85,2)</f>
        <v>0</v>
      </c>
      <c r="H85" s="148"/>
      <c r="I85" s="148"/>
      <c r="J85" s="148"/>
      <c r="K85" s="148"/>
      <c r="L85" s="148"/>
      <c r="M85" s="148"/>
      <c r="N85" s="148"/>
      <c r="O85" s="148" t="s">
        <v>110</v>
      </c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</row>
    <row r="86" spans="1:42" outlineLevel="2" x14ac:dyDescent="0.25">
      <c r="A86" s="155"/>
      <c r="B86" s="156"/>
      <c r="C86" s="184" t="s">
        <v>199</v>
      </c>
      <c r="D86" s="160"/>
      <c r="E86" s="161">
        <v>1.9</v>
      </c>
      <c r="F86" s="158"/>
      <c r="G86" s="158"/>
      <c r="H86" s="148"/>
      <c r="I86" s="148"/>
      <c r="J86" s="148"/>
      <c r="K86" s="148"/>
      <c r="L86" s="148"/>
      <c r="M86" s="148"/>
      <c r="N86" s="148"/>
      <c r="O86" s="148" t="s">
        <v>112</v>
      </c>
      <c r="P86" s="148">
        <v>0</v>
      </c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</row>
    <row r="87" spans="1:42" outlineLevel="3" x14ac:dyDescent="0.25">
      <c r="A87" s="155"/>
      <c r="B87" s="156"/>
      <c r="C87" s="184" t="s">
        <v>200</v>
      </c>
      <c r="D87" s="160"/>
      <c r="E87" s="161">
        <v>10.4</v>
      </c>
      <c r="F87" s="158"/>
      <c r="G87" s="158"/>
      <c r="H87" s="148"/>
      <c r="I87" s="148"/>
      <c r="J87" s="148"/>
      <c r="K87" s="148"/>
      <c r="L87" s="148"/>
      <c r="M87" s="148"/>
      <c r="N87" s="148"/>
      <c r="O87" s="148" t="s">
        <v>112</v>
      </c>
      <c r="P87" s="148">
        <v>0</v>
      </c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</row>
    <row r="88" spans="1:42" outlineLevel="1" x14ac:dyDescent="0.25">
      <c r="A88" s="169">
        <v>26</v>
      </c>
      <c r="B88" s="170" t="s">
        <v>201</v>
      </c>
      <c r="C88" s="183" t="s">
        <v>202</v>
      </c>
      <c r="D88" s="171" t="s">
        <v>160</v>
      </c>
      <c r="E88" s="172">
        <v>1</v>
      </c>
      <c r="F88" s="173"/>
      <c r="G88" s="174">
        <f>ROUND(E88*F88,2)</f>
        <v>0</v>
      </c>
      <c r="H88" s="148"/>
      <c r="I88" s="148"/>
      <c r="J88" s="148"/>
      <c r="K88" s="148"/>
      <c r="L88" s="148"/>
      <c r="M88" s="148"/>
      <c r="N88" s="148"/>
      <c r="O88" s="148" t="s">
        <v>110</v>
      </c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</row>
    <row r="89" spans="1:42" outlineLevel="2" x14ac:dyDescent="0.25">
      <c r="A89" s="155"/>
      <c r="B89" s="156"/>
      <c r="C89" s="184" t="s">
        <v>203</v>
      </c>
      <c r="D89" s="160"/>
      <c r="E89" s="161">
        <v>1</v>
      </c>
      <c r="F89" s="158"/>
      <c r="G89" s="158"/>
      <c r="H89" s="148"/>
      <c r="I89" s="148"/>
      <c r="J89" s="148"/>
      <c r="K89" s="148"/>
      <c r="L89" s="148"/>
      <c r="M89" s="148"/>
      <c r="N89" s="148"/>
      <c r="O89" s="148" t="s">
        <v>112</v>
      </c>
      <c r="P89" s="148">
        <v>0</v>
      </c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</row>
    <row r="90" spans="1:42" outlineLevel="1" x14ac:dyDescent="0.25">
      <c r="A90" s="169">
        <v>27</v>
      </c>
      <c r="B90" s="170" t="s">
        <v>204</v>
      </c>
      <c r="C90" s="183" t="s">
        <v>205</v>
      </c>
      <c r="D90" s="171" t="s">
        <v>116</v>
      </c>
      <c r="E90" s="172">
        <v>239.364</v>
      </c>
      <c r="F90" s="173"/>
      <c r="G90" s="174">
        <f>ROUND(E90*F90,2)</f>
        <v>0</v>
      </c>
      <c r="H90" s="148"/>
      <c r="I90" s="148"/>
      <c r="J90" s="148"/>
      <c r="K90" s="148"/>
      <c r="L90" s="148"/>
      <c r="M90" s="148"/>
      <c r="N90" s="148"/>
      <c r="O90" s="148" t="s">
        <v>110</v>
      </c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</row>
    <row r="91" spans="1:42" outlineLevel="2" x14ac:dyDescent="0.25">
      <c r="A91" s="155"/>
      <c r="B91" s="156"/>
      <c r="C91" s="184" t="s">
        <v>134</v>
      </c>
      <c r="D91" s="160"/>
      <c r="E91" s="161">
        <v>74.400000000000006</v>
      </c>
      <c r="F91" s="158"/>
      <c r="G91" s="158"/>
      <c r="H91" s="148"/>
      <c r="I91" s="148"/>
      <c r="J91" s="148"/>
      <c r="K91" s="148"/>
      <c r="L91" s="148"/>
      <c r="M91" s="148"/>
      <c r="N91" s="148"/>
      <c r="O91" s="148" t="s">
        <v>112</v>
      </c>
      <c r="P91" s="148">
        <v>0</v>
      </c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</row>
    <row r="92" spans="1:42" outlineLevel="3" x14ac:dyDescent="0.25">
      <c r="A92" s="155"/>
      <c r="B92" s="156"/>
      <c r="C92" s="184" t="s">
        <v>135</v>
      </c>
      <c r="D92" s="160"/>
      <c r="E92" s="161">
        <v>80.19</v>
      </c>
      <c r="F92" s="158"/>
      <c r="G92" s="158"/>
      <c r="H92" s="148"/>
      <c r="I92" s="148"/>
      <c r="J92" s="148"/>
      <c r="K92" s="148"/>
      <c r="L92" s="148"/>
      <c r="M92" s="148"/>
      <c r="N92" s="148"/>
      <c r="O92" s="148" t="s">
        <v>112</v>
      </c>
      <c r="P92" s="148">
        <v>0</v>
      </c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</row>
    <row r="93" spans="1:42" outlineLevel="3" x14ac:dyDescent="0.25">
      <c r="A93" s="155"/>
      <c r="B93" s="156"/>
      <c r="C93" s="184" t="s">
        <v>136</v>
      </c>
      <c r="D93" s="160"/>
      <c r="E93" s="161">
        <v>109.8</v>
      </c>
      <c r="F93" s="158"/>
      <c r="G93" s="158"/>
      <c r="H93" s="148"/>
      <c r="I93" s="148"/>
      <c r="J93" s="148"/>
      <c r="K93" s="148"/>
      <c r="L93" s="148"/>
      <c r="M93" s="148"/>
      <c r="N93" s="148"/>
      <c r="O93" s="148" t="s">
        <v>112</v>
      </c>
      <c r="P93" s="148">
        <v>0</v>
      </c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</row>
    <row r="94" spans="1:42" ht="30.6" outlineLevel="3" x14ac:dyDescent="0.25">
      <c r="A94" s="155"/>
      <c r="B94" s="156"/>
      <c r="C94" s="184" t="s">
        <v>137</v>
      </c>
      <c r="D94" s="160"/>
      <c r="E94" s="161">
        <v>-30.88</v>
      </c>
      <c r="F94" s="158"/>
      <c r="G94" s="158"/>
      <c r="H94" s="148"/>
      <c r="I94" s="148"/>
      <c r="J94" s="148"/>
      <c r="K94" s="148"/>
      <c r="L94" s="148"/>
      <c r="M94" s="148"/>
      <c r="N94" s="148"/>
      <c r="O94" s="148" t="s">
        <v>112</v>
      </c>
      <c r="P94" s="148">
        <v>0</v>
      </c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</row>
    <row r="95" spans="1:42" outlineLevel="3" x14ac:dyDescent="0.25">
      <c r="A95" s="155"/>
      <c r="B95" s="156"/>
      <c r="C95" s="184" t="s">
        <v>138</v>
      </c>
      <c r="D95" s="160"/>
      <c r="E95" s="161">
        <v>-25.85</v>
      </c>
      <c r="F95" s="158"/>
      <c r="G95" s="158"/>
      <c r="H95" s="148"/>
      <c r="I95" s="148"/>
      <c r="J95" s="148"/>
      <c r="K95" s="148"/>
      <c r="L95" s="148"/>
      <c r="M95" s="148"/>
      <c r="N95" s="148"/>
      <c r="O95" s="148" t="s">
        <v>112</v>
      </c>
      <c r="P95" s="148">
        <v>0</v>
      </c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</row>
    <row r="96" spans="1:42" ht="20.399999999999999" outlineLevel="3" x14ac:dyDescent="0.25">
      <c r="A96" s="155"/>
      <c r="B96" s="156"/>
      <c r="C96" s="184" t="s">
        <v>139</v>
      </c>
      <c r="D96" s="160"/>
      <c r="E96" s="161">
        <v>17.34</v>
      </c>
      <c r="F96" s="158"/>
      <c r="G96" s="158"/>
      <c r="H96" s="148"/>
      <c r="I96" s="148"/>
      <c r="J96" s="148"/>
      <c r="K96" s="148"/>
      <c r="L96" s="148"/>
      <c r="M96" s="148"/>
      <c r="N96" s="148"/>
      <c r="O96" s="148" t="s">
        <v>112</v>
      </c>
      <c r="P96" s="148">
        <v>0</v>
      </c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</row>
    <row r="97" spans="1:42" outlineLevel="3" x14ac:dyDescent="0.25">
      <c r="A97" s="155"/>
      <c r="B97" s="156"/>
      <c r="C97" s="184" t="s">
        <v>140</v>
      </c>
      <c r="D97" s="160"/>
      <c r="E97" s="161">
        <v>14.364000000000001</v>
      </c>
      <c r="F97" s="158"/>
      <c r="G97" s="158"/>
      <c r="H97" s="148"/>
      <c r="I97" s="148"/>
      <c r="J97" s="148"/>
      <c r="K97" s="148"/>
      <c r="L97" s="148"/>
      <c r="M97" s="148"/>
      <c r="N97" s="148"/>
      <c r="O97" s="148" t="s">
        <v>112</v>
      </c>
      <c r="P97" s="148">
        <v>0</v>
      </c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</row>
    <row r="98" spans="1:42" outlineLevel="1" x14ac:dyDescent="0.25">
      <c r="A98" s="169">
        <v>28</v>
      </c>
      <c r="B98" s="170" t="s">
        <v>206</v>
      </c>
      <c r="C98" s="183" t="s">
        <v>207</v>
      </c>
      <c r="D98" s="171" t="s">
        <v>116</v>
      </c>
      <c r="E98" s="172">
        <v>1.9650000000000001</v>
      </c>
      <c r="F98" s="173"/>
      <c r="G98" s="174">
        <f>ROUND(E98*F98,2)</f>
        <v>0</v>
      </c>
      <c r="H98" s="148"/>
      <c r="I98" s="148"/>
      <c r="J98" s="148"/>
      <c r="K98" s="148"/>
      <c r="L98" s="148"/>
      <c r="M98" s="148"/>
      <c r="N98" s="148"/>
      <c r="O98" s="148" t="s">
        <v>110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</row>
    <row r="99" spans="1:42" outlineLevel="2" x14ac:dyDescent="0.25">
      <c r="A99" s="155"/>
      <c r="B99" s="156"/>
      <c r="C99" s="184" t="s">
        <v>120</v>
      </c>
      <c r="D99" s="160"/>
      <c r="E99" s="161">
        <v>0.94499999999999995</v>
      </c>
      <c r="F99" s="158"/>
      <c r="G99" s="158"/>
      <c r="H99" s="148"/>
      <c r="I99" s="148"/>
      <c r="J99" s="148"/>
      <c r="K99" s="148"/>
      <c r="L99" s="148"/>
      <c r="M99" s="148"/>
      <c r="N99" s="148"/>
      <c r="O99" s="148" t="s">
        <v>112</v>
      </c>
      <c r="P99" s="148">
        <v>0</v>
      </c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</row>
    <row r="100" spans="1:42" outlineLevel="3" x14ac:dyDescent="0.25">
      <c r="A100" s="155"/>
      <c r="B100" s="156"/>
      <c r="C100" s="184" t="s">
        <v>121</v>
      </c>
      <c r="D100" s="160"/>
      <c r="E100" s="161">
        <v>1.02</v>
      </c>
      <c r="F100" s="158"/>
      <c r="G100" s="158"/>
      <c r="H100" s="148"/>
      <c r="I100" s="148"/>
      <c r="J100" s="148"/>
      <c r="K100" s="148"/>
      <c r="L100" s="148"/>
      <c r="M100" s="148"/>
      <c r="N100" s="148"/>
      <c r="O100" s="148" t="s">
        <v>112</v>
      </c>
      <c r="P100" s="148">
        <v>0</v>
      </c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</row>
    <row r="101" spans="1:42" outlineLevel="1" x14ac:dyDescent="0.25">
      <c r="A101" s="169">
        <v>29</v>
      </c>
      <c r="B101" s="170" t="s">
        <v>208</v>
      </c>
      <c r="C101" s="183" t="s">
        <v>209</v>
      </c>
      <c r="D101" s="171" t="s">
        <v>116</v>
      </c>
      <c r="E101" s="172">
        <v>119.68</v>
      </c>
      <c r="F101" s="173"/>
      <c r="G101" s="174">
        <f>ROUND(E101*F101,2)</f>
        <v>0</v>
      </c>
      <c r="H101" s="148"/>
      <c r="I101" s="148"/>
      <c r="J101" s="148"/>
      <c r="K101" s="148"/>
      <c r="L101" s="148"/>
      <c r="M101" s="148"/>
      <c r="N101" s="148"/>
      <c r="O101" s="148" t="s">
        <v>110</v>
      </c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</row>
    <row r="102" spans="1:42" outlineLevel="2" x14ac:dyDescent="0.25">
      <c r="A102" s="155"/>
      <c r="B102" s="156"/>
      <c r="C102" s="184" t="s">
        <v>210</v>
      </c>
      <c r="D102" s="160"/>
      <c r="E102" s="161">
        <v>239.36</v>
      </c>
      <c r="F102" s="158"/>
      <c r="G102" s="158"/>
      <c r="H102" s="148"/>
      <c r="I102" s="148"/>
      <c r="J102" s="148"/>
      <c r="K102" s="148"/>
      <c r="L102" s="148"/>
      <c r="M102" s="148"/>
      <c r="N102" s="148"/>
      <c r="O102" s="148" t="s">
        <v>112</v>
      </c>
      <c r="P102" s="148">
        <v>0</v>
      </c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</row>
    <row r="103" spans="1:42" outlineLevel="3" x14ac:dyDescent="0.25">
      <c r="A103" s="155"/>
      <c r="B103" s="156"/>
      <c r="C103" s="184" t="s">
        <v>211</v>
      </c>
      <c r="D103" s="160"/>
      <c r="E103" s="161">
        <v>-119.68</v>
      </c>
      <c r="F103" s="158"/>
      <c r="G103" s="158"/>
      <c r="H103" s="148"/>
      <c r="I103" s="148"/>
      <c r="J103" s="148"/>
      <c r="K103" s="148"/>
      <c r="L103" s="148"/>
      <c r="M103" s="148"/>
      <c r="N103" s="148"/>
      <c r="O103" s="148" t="s">
        <v>112</v>
      </c>
      <c r="P103" s="148">
        <v>0</v>
      </c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</row>
    <row r="104" spans="1:42" x14ac:dyDescent="0.25">
      <c r="A104" s="162" t="s">
        <v>105</v>
      </c>
      <c r="B104" s="163" t="s">
        <v>67</v>
      </c>
      <c r="C104" s="182" t="s">
        <v>68</v>
      </c>
      <c r="D104" s="164"/>
      <c r="E104" s="165"/>
      <c r="F104" s="166"/>
      <c r="G104" s="167">
        <f>SUMIF(O105:O105,"&lt;&gt;NOR",G105:G105)</f>
        <v>0</v>
      </c>
      <c r="O104" t="s">
        <v>106</v>
      </c>
    </row>
    <row r="105" spans="1:42" outlineLevel="1" x14ac:dyDescent="0.25">
      <c r="A105" s="175">
        <v>30</v>
      </c>
      <c r="B105" s="176" t="s">
        <v>212</v>
      </c>
      <c r="C105" s="185" t="s">
        <v>213</v>
      </c>
      <c r="D105" s="177" t="s">
        <v>214</v>
      </c>
      <c r="E105" s="178">
        <v>10.566079999999999</v>
      </c>
      <c r="F105" s="179"/>
      <c r="G105" s="180">
        <f>ROUND(E105*F105,2)</f>
        <v>0</v>
      </c>
      <c r="H105" s="148"/>
      <c r="I105" s="148"/>
      <c r="J105" s="148"/>
      <c r="K105" s="148"/>
      <c r="L105" s="148"/>
      <c r="M105" s="148"/>
      <c r="N105" s="148"/>
      <c r="O105" s="148" t="s">
        <v>215</v>
      </c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</row>
    <row r="106" spans="1:42" x14ac:dyDescent="0.25">
      <c r="A106" s="162" t="s">
        <v>105</v>
      </c>
      <c r="B106" s="163" t="s">
        <v>69</v>
      </c>
      <c r="C106" s="182" t="s">
        <v>70</v>
      </c>
      <c r="D106" s="164"/>
      <c r="E106" s="165"/>
      <c r="F106" s="166"/>
      <c r="G106" s="167">
        <f>SUMIF(O107:O109,"&lt;&gt;NOR",G107:G109)</f>
        <v>0</v>
      </c>
      <c r="O106" t="s">
        <v>106</v>
      </c>
    </row>
    <row r="107" spans="1:42" outlineLevel="1" x14ac:dyDescent="0.25">
      <c r="A107" s="169">
        <v>31</v>
      </c>
      <c r="B107" s="170" t="s">
        <v>216</v>
      </c>
      <c r="C107" s="183" t="s">
        <v>217</v>
      </c>
      <c r="D107" s="171" t="s">
        <v>218</v>
      </c>
      <c r="E107" s="172">
        <v>1</v>
      </c>
      <c r="F107" s="173"/>
      <c r="G107" s="174">
        <f>ROUND(E107*F107,2)</f>
        <v>0</v>
      </c>
      <c r="H107" s="148"/>
      <c r="I107" s="148"/>
      <c r="J107" s="148"/>
      <c r="K107" s="148"/>
      <c r="L107" s="148"/>
      <c r="M107" s="148"/>
      <c r="N107" s="148"/>
      <c r="O107" s="148" t="s">
        <v>110</v>
      </c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</row>
    <row r="108" spans="1:42" outlineLevel="2" x14ac:dyDescent="0.25">
      <c r="A108" s="155"/>
      <c r="B108" s="156"/>
      <c r="C108" s="184" t="s">
        <v>219</v>
      </c>
      <c r="D108" s="160"/>
      <c r="E108" s="161">
        <v>1</v>
      </c>
      <c r="F108" s="158"/>
      <c r="G108" s="158"/>
      <c r="H108" s="148"/>
      <c r="I108" s="148"/>
      <c r="J108" s="148"/>
      <c r="K108" s="148"/>
      <c r="L108" s="148"/>
      <c r="M108" s="148"/>
      <c r="N108" s="148"/>
      <c r="O108" s="148" t="s">
        <v>112</v>
      </c>
      <c r="P108" s="148">
        <v>0</v>
      </c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</row>
    <row r="109" spans="1:42" outlineLevel="1" x14ac:dyDescent="0.25">
      <c r="A109" s="155">
        <v>32</v>
      </c>
      <c r="B109" s="156" t="s">
        <v>220</v>
      </c>
      <c r="C109" s="186" t="s">
        <v>221</v>
      </c>
      <c r="D109" s="157" t="s">
        <v>0</v>
      </c>
      <c r="E109" s="181"/>
      <c r="F109" s="159"/>
      <c r="G109" s="158">
        <f>ROUND(E109*F109,2)</f>
        <v>0</v>
      </c>
      <c r="H109" s="148"/>
      <c r="I109" s="148"/>
      <c r="J109" s="148"/>
      <c r="K109" s="148"/>
      <c r="L109" s="148"/>
      <c r="M109" s="148"/>
      <c r="N109" s="148"/>
      <c r="O109" s="148" t="s">
        <v>215</v>
      </c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</row>
    <row r="110" spans="1:42" x14ac:dyDescent="0.25">
      <c r="A110" s="162" t="s">
        <v>105</v>
      </c>
      <c r="B110" s="163" t="s">
        <v>71</v>
      </c>
      <c r="C110" s="182" t="s">
        <v>72</v>
      </c>
      <c r="D110" s="164"/>
      <c r="E110" s="165"/>
      <c r="F110" s="166"/>
      <c r="G110" s="167">
        <f>SUMIF(O111:O117,"&lt;&gt;NOR",G111:G117)</f>
        <v>0</v>
      </c>
      <c r="O110" t="s">
        <v>106</v>
      </c>
    </row>
    <row r="111" spans="1:42" outlineLevel="1" x14ac:dyDescent="0.25">
      <c r="A111" s="169">
        <v>33</v>
      </c>
      <c r="B111" s="170" t="s">
        <v>222</v>
      </c>
      <c r="C111" s="183" t="s">
        <v>223</v>
      </c>
      <c r="D111" s="171" t="s">
        <v>116</v>
      </c>
      <c r="E111" s="172">
        <v>5.4</v>
      </c>
      <c r="F111" s="173"/>
      <c r="G111" s="174">
        <f>ROUND(E111*F111,2)</f>
        <v>0</v>
      </c>
      <c r="H111" s="148"/>
      <c r="I111" s="148"/>
      <c r="J111" s="148"/>
      <c r="K111" s="148"/>
      <c r="L111" s="148"/>
      <c r="M111" s="148"/>
      <c r="N111" s="148"/>
      <c r="O111" s="148" t="s">
        <v>110</v>
      </c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</row>
    <row r="112" spans="1:42" outlineLevel="2" x14ac:dyDescent="0.25">
      <c r="A112" s="155"/>
      <c r="B112" s="156"/>
      <c r="C112" s="184" t="s">
        <v>224</v>
      </c>
      <c r="D112" s="160"/>
      <c r="E112" s="161">
        <v>5.4</v>
      </c>
      <c r="F112" s="158"/>
      <c r="G112" s="158"/>
      <c r="H112" s="148"/>
      <c r="I112" s="148"/>
      <c r="J112" s="148"/>
      <c r="K112" s="148"/>
      <c r="L112" s="148"/>
      <c r="M112" s="148"/>
      <c r="N112" s="148"/>
      <c r="O112" s="148" t="s">
        <v>112</v>
      </c>
      <c r="P112" s="148">
        <v>0</v>
      </c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</row>
    <row r="113" spans="1:42" outlineLevel="1" x14ac:dyDescent="0.25">
      <c r="A113" s="169">
        <v>34</v>
      </c>
      <c r="B113" s="170" t="s">
        <v>225</v>
      </c>
      <c r="C113" s="183" t="s">
        <v>226</v>
      </c>
      <c r="D113" s="171" t="s">
        <v>116</v>
      </c>
      <c r="E113" s="172">
        <v>5.4</v>
      </c>
      <c r="F113" s="173"/>
      <c r="G113" s="174">
        <f>ROUND(E113*F113,2)</f>
        <v>0</v>
      </c>
      <c r="H113" s="148"/>
      <c r="I113" s="148"/>
      <c r="J113" s="148"/>
      <c r="K113" s="148"/>
      <c r="L113" s="148"/>
      <c r="M113" s="148"/>
      <c r="N113" s="148"/>
      <c r="O113" s="148" t="s">
        <v>110</v>
      </c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</row>
    <row r="114" spans="1:42" outlineLevel="2" x14ac:dyDescent="0.25">
      <c r="A114" s="155"/>
      <c r="B114" s="156"/>
      <c r="C114" s="184" t="s">
        <v>227</v>
      </c>
      <c r="D114" s="160"/>
      <c r="E114" s="161">
        <v>5.4</v>
      </c>
      <c r="F114" s="158"/>
      <c r="G114" s="158"/>
      <c r="H114" s="148"/>
      <c r="I114" s="148"/>
      <c r="J114" s="148"/>
      <c r="K114" s="148"/>
      <c r="L114" s="148"/>
      <c r="M114" s="148"/>
      <c r="N114" s="148"/>
      <c r="O114" s="148" t="s">
        <v>112</v>
      </c>
      <c r="P114" s="148">
        <v>5</v>
      </c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</row>
    <row r="115" spans="1:42" outlineLevel="1" x14ac:dyDescent="0.25">
      <c r="A115" s="169">
        <v>35</v>
      </c>
      <c r="B115" s="170" t="s">
        <v>228</v>
      </c>
      <c r="C115" s="183" t="s">
        <v>229</v>
      </c>
      <c r="D115" s="171" t="s">
        <v>116</v>
      </c>
      <c r="E115" s="172">
        <v>5.4</v>
      </c>
      <c r="F115" s="173"/>
      <c r="G115" s="174">
        <f>ROUND(E115*F115,2)</f>
        <v>0</v>
      </c>
      <c r="H115" s="148"/>
      <c r="I115" s="148"/>
      <c r="J115" s="148"/>
      <c r="K115" s="148"/>
      <c r="L115" s="148"/>
      <c r="M115" s="148"/>
      <c r="N115" s="148"/>
      <c r="O115" s="148" t="s">
        <v>110</v>
      </c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</row>
    <row r="116" spans="1:42" outlineLevel="2" x14ac:dyDescent="0.25">
      <c r="A116" s="155"/>
      <c r="B116" s="156"/>
      <c r="C116" s="184" t="s">
        <v>227</v>
      </c>
      <c r="D116" s="160"/>
      <c r="E116" s="161">
        <v>5.4</v>
      </c>
      <c r="F116" s="158"/>
      <c r="G116" s="158"/>
      <c r="H116" s="148"/>
      <c r="I116" s="148"/>
      <c r="J116" s="148"/>
      <c r="K116" s="148"/>
      <c r="L116" s="148"/>
      <c r="M116" s="148"/>
      <c r="N116" s="148"/>
      <c r="O116" s="148" t="s">
        <v>112</v>
      </c>
      <c r="P116" s="148">
        <v>5</v>
      </c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</row>
    <row r="117" spans="1:42" outlineLevel="1" x14ac:dyDescent="0.25">
      <c r="A117" s="155">
        <v>36</v>
      </c>
      <c r="B117" s="156" t="s">
        <v>230</v>
      </c>
      <c r="C117" s="186" t="s">
        <v>231</v>
      </c>
      <c r="D117" s="157" t="s">
        <v>0</v>
      </c>
      <c r="E117" s="181"/>
      <c r="F117" s="159"/>
      <c r="G117" s="158">
        <f>ROUND(E117*F117,2)</f>
        <v>0</v>
      </c>
      <c r="H117" s="148"/>
      <c r="I117" s="148"/>
      <c r="J117" s="148"/>
      <c r="K117" s="148"/>
      <c r="L117" s="148"/>
      <c r="M117" s="148"/>
      <c r="N117" s="148"/>
      <c r="O117" s="148" t="s">
        <v>215</v>
      </c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</row>
    <row r="118" spans="1:42" x14ac:dyDescent="0.25">
      <c r="A118" s="162" t="s">
        <v>105</v>
      </c>
      <c r="B118" s="163" t="s">
        <v>73</v>
      </c>
      <c r="C118" s="182" t="s">
        <v>74</v>
      </c>
      <c r="D118" s="164"/>
      <c r="E118" s="165"/>
      <c r="F118" s="166"/>
      <c r="G118" s="167">
        <f>SUMIF(O119:O169,"&lt;&gt;NOR",G119:G169)</f>
        <v>0</v>
      </c>
      <c r="O118" t="s">
        <v>106</v>
      </c>
    </row>
    <row r="119" spans="1:42" outlineLevel="1" x14ac:dyDescent="0.25">
      <c r="A119" s="169">
        <v>37</v>
      </c>
      <c r="B119" s="170" t="s">
        <v>232</v>
      </c>
      <c r="C119" s="183" t="s">
        <v>233</v>
      </c>
      <c r="D119" s="171" t="s">
        <v>130</v>
      </c>
      <c r="E119" s="172">
        <v>10.199999999999999</v>
      </c>
      <c r="F119" s="173"/>
      <c r="G119" s="174">
        <f>ROUND(E119*F119,2)</f>
        <v>0</v>
      </c>
      <c r="H119" s="148"/>
      <c r="I119" s="148"/>
      <c r="J119" s="148"/>
      <c r="K119" s="148"/>
      <c r="L119" s="148"/>
      <c r="M119" s="148"/>
      <c r="N119" s="148"/>
      <c r="O119" s="148" t="s">
        <v>110</v>
      </c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</row>
    <row r="120" spans="1:42" outlineLevel="2" x14ac:dyDescent="0.25">
      <c r="A120" s="155"/>
      <c r="B120" s="156"/>
      <c r="C120" s="184" t="s">
        <v>234</v>
      </c>
      <c r="D120" s="160"/>
      <c r="E120" s="161">
        <v>10.199999999999999</v>
      </c>
      <c r="F120" s="158"/>
      <c r="G120" s="158"/>
      <c r="H120" s="148"/>
      <c r="I120" s="148"/>
      <c r="J120" s="148"/>
      <c r="K120" s="148"/>
      <c r="L120" s="148"/>
      <c r="M120" s="148"/>
      <c r="N120" s="148"/>
      <c r="O120" s="148" t="s">
        <v>112</v>
      </c>
      <c r="P120" s="148">
        <v>0</v>
      </c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</row>
    <row r="121" spans="1:42" outlineLevel="1" x14ac:dyDescent="0.25">
      <c r="A121" s="169">
        <v>38</v>
      </c>
      <c r="B121" s="170" t="s">
        <v>235</v>
      </c>
      <c r="C121" s="183" t="s">
        <v>236</v>
      </c>
      <c r="D121" s="171" t="s">
        <v>116</v>
      </c>
      <c r="E121" s="172">
        <v>102.6576</v>
      </c>
      <c r="F121" s="173"/>
      <c r="G121" s="174">
        <f>ROUND(E121*F121,2)</f>
        <v>0</v>
      </c>
      <c r="H121" s="148"/>
      <c r="I121" s="148"/>
      <c r="J121" s="148"/>
      <c r="K121" s="148"/>
      <c r="L121" s="148"/>
      <c r="M121" s="148"/>
      <c r="N121" s="148"/>
      <c r="O121" s="148" t="s">
        <v>110</v>
      </c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</row>
    <row r="122" spans="1:42" ht="30.6" outlineLevel="2" x14ac:dyDescent="0.25">
      <c r="A122" s="155"/>
      <c r="B122" s="156"/>
      <c r="C122" s="184" t="s">
        <v>237</v>
      </c>
      <c r="D122" s="160"/>
      <c r="E122" s="161">
        <v>27.864000000000001</v>
      </c>
      <c r="F122" s="158"/>
      <c r="G122" s="158"/>
      <c r="H122" s="148"/>
      <c r="I122" s="148"/>
      <c r="J122" s="148"/>
      <c r="K122" s="148"/>
      <c r="L122" s="148"/>
      <c r="M122" s="148"/>
      <c r="N122" s="148"/>
      <c r="O122" s="148" t="s">
        <v>112</v>
      </c>
      <c r="P122" s="148">
        <v>0</v>
      </c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</row>
    <row r="123" spans="1:42" outlineLevel="3" x14ac:dyDescent="0.25">
      <c r="A123" s="155"/>
      <c r="B123" s="156"/>
      <c r="C123" s="184" t="s">
        <v>238</v>
      </c>
      <c r="D123" s="160"/>
      <c r="E123" s="161">
        <v>14.28</v>
      </c>
      <c r="F123" s="158"/>
      <c r="G123" s="158"/>
      <c r="H123" s="148"/>
      <c r="I123" s="148"/>
      <c r="J123" s="148"/>
      <c r="K123" s="148"/>
      <c r="L123" s="148"/>
      <c r="M123" s="148"/>
      <c r="N123" s="148"/>
      <c r="O123" s="148" t="s">
        <v>112</v>
      </c>
      <c r="P123" s="148">
        <v>0</v>
      </c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</row>
    <row r="124" spans="1:42" outlineLevel="3" x14ac:dyDescent="0.25">
      <c r="A124" s="155"/>
      <c r="B124" s="156"/>
      <c r="C124" s="184" t="s">
        <v>239</v>
      </c>
      <c r="D124" s="160"/>
      <c r="E124" s="161">
        <v>17.088000000000001</v>
      </c>
      <c r="F124" s="158"/>
      <c r="G124" s="158"/>
      <c r="H124" s="148"/>
      <c r="I124" s="148"/>
      <c r="J124" s="148"/>
      <c r="K124" s="148"/>
      <c r="L124" s="148"/>
      <c r="M124" s="148"/>
      <c r="N124" s="148"/>
      <c r="O124" s="148" t="s">
        <v>112</v>
      </c>
      <c r="P124" s="148">
        <v>0</v>
      </c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</row>
    <row r="125" spans="1:42" ht="20.399999999999999" outlineLevel="3" x14ac:dyDescent="0.25">
      <c r="A125" s="155"/>
      <c r="B125" s="156"/>
      <c r="C125" s="184" t="s">
        <v>240</v>
      </c>
      <c r="D125" s="160"/>
      <c r="E125" s="161">
        <v>19.584</v>
      </c>
      <c r="F125" s="158"/>
      <c r="G125" s="158"/>
      <c r="H125" s="148"/>
      <c r="I125" s="148"/>
      <c r="J125" s="148"/>
      <c r="K125" s="148"/>
      <c r="L125" s="148"/>
      <c r="M125" s="148"/>
      <c r="N125" s="148"/>
      <c r="O125" s="148" t="s">
        <v>112</v>
      </c>
      <c r="P125" s="148">
        <v>0</v>
      </c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</row>
    <row r="126" spans="1:42" outlineLevel="3" x14ac:dyDescent="0.25">
      <c r="A126" s="155"/>
      <c r="B126" s="156"/>
      <c r="C126" s="184" t="s">
        <v>241</v>
      </c>
      <c r="D126" s="160"/>
      <c r="E126" s="161">
        <v>3.0720000000000001</v>
      </c>
      <c r="F126" s="158"/>
      <c r="G126" s="158"/>
      <c r="H126" s="148"/>
      <c r="I126" s="148"/>
      <c r="J126" s="148"/>
      <c r="K126" s="148"/>
      <c r="L126" s="148"/>
      <c r="M126" s="148"/>
      <c r="N126" s="148"/>
      <c r="O126" s="148" t="s">
        <v>112</v>
      </c>
      <c r="P126" s="148">
        <v>0</v>
      </c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</row>
    <row r="127" spans="1:42" outlineLevel="3" x14ac:dyDescent="0.25">
      <c r="A127" s="155"/>
      <c r="B127" s="156"/>
      <c r="C127" s="184" t="s">
        <v>242</v>
      </c>
      <c r="D127" s="160"/>
      <c r="E127" s="161">
        <v>11.304</v>
      </c>
      <c r="F127" s="158"/>
      <c r="G127" s="158"/>
      <c r="H127" s="148"/>
      <c r="I127" s="148"/>
      <c r="J127" s="148"/>
      <c r="K127" s="148"/>
      <c r="L127" s="148"/>
      <c r="M127" s="148"/>
      <c r="N127" s="148"/>
      <c r="O127" s="148" t="s">
        <v>112</v>
      </c>
      <c r="P127" s="148">
        <v>0</v>
      </c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</row>
    <row r="128" spans="1:42" outlineLevel="3" x14ac:dyDescent="0.25">
      <c r="A128" s="155"/>
      <c r="B128" s="156"/>
      <c r="C128" s="184" t="s">
        <v>243</v>
      </c>
      <c r="D128" s="160"/>
      <c r="E128" s="161">
        <v>3.2639999999999998</v>
      </c>
      <c r="F128" s="158"/>
      <c r="G128" s="158"/>
      <c r="H128" s="148"/>
      <c r="I128" s="148"/>
      <c r="J128" s="148"/>
      <c r="K128" s="148"/>
      <c r="L128" s="148"/>
      <c r="M128" s="148"/>
      <c r="N128" s="148"/>
      <c r="O128" s="148" t="s">
        <v>112</v>
      </c>
      <c r="P128" s="148">
        <v>0</v>
      </c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</row>
    <row r="129" spans="1:42" outlineLevel="3" x14ac:dyDescent="0.25">
      <c r="A129" s="155"/>
      <c r="B129" s="156"/>
      <c r="C129" s="184" t="s">
        <v>244</v>
      </c>
      <c r="D129" s="160"/>
      <c r="E129" s="161">
        <v>4.9344000000000001</v>
      </c>
      <c r="F129" s="158"/>
      <c r="G129" s="158"/>
      <c r="H129" s="148"/>
      <c r="I129" s="148"/>
      <c r="J129" s="148"/>
      <c r="K129" s="148"/>
      <c r="L129" s="148"/>
      <c r="M129" s="148"/>
      <c r="N129" s="148"/>
      <c r="O129" s="148" t="s">
        <v>112</v>
      </c>
      <c r="P129" s="148">
        <v>0</v>
      </c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</row>
    <row r="130" spans="1:42" outlineLevel="3" x14ac:dyDescent="0.25">
      <c r="A130" s="155"/>
      <c r="B130" s="156"/>
      <c r="C130" s="184" t="s">
        <v>245</v>
      </c>
      <c r="D130" s="160"/>
      <c r="E130" s="161">
        <v>1.2672000000000001</v>
      </c>
      <c r="F130" s="158"/>
      <c r="G130" s="158"/>
      <c r="H130" s="148"/>
      <c r="I130" s="148"/>
      <c r="J130" s="148"/>
      <c r="K130" s="148"/>
      <c r="L130" s="148"/>
      <c r="M130" s="148"/>
      <c r="N130" s="148"/>
      <c r="O130" s="148" t="s">
        <v>112</v>
      </c>
      <c r="P130" s="148">
        <v>0</v>
      </c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</row>
    <row r="131" spans="1:42" outlineLevel="1" x14ac:dyDescent="0.25">
      <c r="A131" s="169">
        <v>39</v>
      </c>
      <c r="B131" s="170" t="s">
        <v>246</v>
      </c>
      <c r="C131" s="183" t="s">
        <v>247</v>
      </c>
      <c r="D131" s="171" t="s">
        <v>130</v>
      </c>
      <c r="E131" s="172">
        <v>281.35063000000002</v>
      </c>
      <c r="F131" s="173"/>
      <c r="G131" s="174">
        <f>ROUND(E131*F131,2)</f>
        <v>0</v>
      </c>
      <c r="H131" s="148"/>
      <c r="I131" s="148"/>
      <c r="J131" s="148"/>
      <c r="K131" s="148"/>
      <c r="L131" s="148"/>
      <c r="M131" s="148"/>
      <c r="N131" s="148"/>
      <c r="O131" s="148" t="s">
        <v>110</v>
      </c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</row>
    <row r="132" spans="1:42" outlineLevel="2" x14ac:dyDescent="0.25">
      <c r="A132" s="155"/>
      <c r="B132" s="156"/>
      <c r="C132" s="184" t="s">
        <v>248</v>
      </c>
      <c r="D132" s="160"/>
      <c r="E132" s="161">
        <v>160.39062999999999</v>
      </c>
      <c r="F132" s="158"/>
      <c r="G132" s="158"/>
      <c r="H132" s="148"/>
      <c r="I132" s="148"/>
      <c r="J132" s="148"/>
      <c r="K132" s="148"/>
      <c r="L132" s="148"/>
      <c r="M132" s="148"/>
      <c r="N132" s="148"/>
      <c r="O132" s="148" t="s">
        <v>112</v>
      </c>
      <c r="P132" s="148">
        <v>0</v>
      </c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</row>
    <row r="133" spans="1:42" outlineLevel="3" x14ac:dyDescent="0.25">
      <c r="A133" s="155"/>
      <c r="B133" s="156"/>
      <c r="C133" s="184" t="s">
        <v>249</v>
      </c>
      <c r="D133" s="160"/>
      <c r="E133" s="161">
        <v>120.96</v>
      </c>
      <c r="F133" s="158"/>
      <c r="G133" s="158"/>
      <c r="H133" s="148"/>
      <c r="I133" s="148"/>
      <c r="J133" s="148"/>
      <c r="K133" s="148"/>
      <c r="L133" s="148"/>
      <c r="M133" s="148"/>
      <c r="N133" s="148"/>
      <c r="O133" s="148" t="s">
        <v>112</v>
      </c>
      <c r="P133" s="148">
        <v>0</v>
      </c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</row>
    <row r="134" spans="1:42" outlineLevel="1" x14ac:dyDescent="0.25">
      <c r="A134" s="169">
        <v>40</v>
      </c>
      <c r="B134" s="170" t="s">
        <v>250</v>
      </c>
      <c r="C134" s="183" t="s">
        <v>251</v>
      </c>
      <c r="D134" s="171" t="s">
        <v>116</v>
      </c>
      <c r="E134" s="172">
        <v>52.89</v>
      </c>
      <c r="F134" s="173"/>
      <c r="G134" s="174">
        <f>ROUND(E134*F134,2)</f>
        <v>0</v>
      </c>
      <c r="H134" s="148"/>
      <c r="I134" s="148"/>
      <c r="J134" s="148"/>
      <c r="K134" s="148"/>
      <c r="L134" s="148"/>
      <c r="M134" s="148"/>
      <c r="N134" s="148"/>
      <c r="O134" s="148" t="s">
        <v>110</v>
      </c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</row>
    <row r="135" spans="1:42" ht="20.399999999999999" outlineLevel="2" x14ac:dyDescent="0.25">
      <c r="A135" s="155"/>
      <c r="B135" s="156"/>
      <c r="C135" s="184" t="s">
        <v>252</v>
      </c>
      <c r="D135" s="160"/>
      <c r="E135" s="161">
        <v>35.090000000000003</v>
      </c>
      <c r="F135" s="158"/>
      <c r="G135" s="158"/>
      <c r="H135" s="148"/>
      <c r="I135" s="148"/>
      <c r="J135" s="148"/>
      <c r="K135" s="148"/>
      <c r="L135" s="148"/>
      <c r="M135" s="148"/>
      <c r="N135" s="148"/>
      <c r="O135" s="148" t="s">
        <v>112</v>
      </c>
      <c r="P135" s="148">
        <v>0</v>
      </c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</row>
    <row r="136" spans="1:42" outlineLevel="3" x14ac:dyDescent="0.25">
      <c r="A136" s="155"/>
      <c r="B136" s="156"/>
      <c r="C136" s="184" t="s">
        <v>253</v>
      </c>
      <c r="D136" s="160"/>
      <c r="E136" s="161">
        <v>17.8</v>
      </c>
      <c r="F136" s="158"/>
      <c r="G136" s="158"/>
      <c r="H136" s="148"/>
      <c r="I136" s="148"/>
      <c r="J136" s="148"/>
      <c r="K136" s="148"/>
      <c r="L136" s="148"/>
      <c r="M136" s="148"/>
      <c r="N136" s="148"/>
      <c r="O136" s="148" t="s">
        <v>112</v>
      </c>
      <c r="P136" s="148">
        <v>0</v>
      </c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</row>
    <row r="137" spans="1:42" outlineLevel="1" x14ac:dyDescent="0.25">
      <c r="A137" s="169">
        <v>41</v>
      </c>
      <c r="B137" s="170" t="s">
        <v>254</v>
      </c>
      <c r="C137" s="183" t="s">
        <v>255</v>
      </c>
      <c r="D137" s="171" t="s">
        <v>116</v>
      </c>
      <c r="E137" s="172">
        <v>52.89</v>
      </c>
      <c r="F137" s="173"/>
      <c r="G137" s="174">
        <f>ROUND(E137*F137,2)</f>
        <v>0</v>
      </c>
      <c r="H137" s="148"/>
      <c r="I137" s="148"/>
      <c r="J137" s="148"/>
      <c r="K137" s="148"/>
      <c r="L137" s="148"/>
      <c r="M137" s="148"/>
      <c r="N137" s="148"/>
      <c r="O137" s="148" t="s">
        <v>110</v>
      </c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</row>
    <row r="138" spans="1:42" outlineLevel="2" x14ac:dyDescent="0.25">
      <c r="A138" s="155"/>
      <c r="B138" s="156"/>
      <c r="C138" s="184" t="s">
        <v>256</v>
      </c>
      <c r="D138" s="160"/>
      <c r="E138" s="161">
        <v>52.89</v>
      </c>
      <c r="F138" s="158"/>
      <c r="G138" s="158"/>
      <c r="H138" s="148"/>
      <c r="I138" s="148"/>
      <c r="J138" s="148"/>
      <c r="K138" s="148"/>
      <c r="L138" s="148"/>
      <c r="M138" s="148"/>
      <c r="N138" s="148"/>
      <c r="O138" s="148" t="s">
        <v>112</v>
      </c>
      <c r="P138" s="148">
        <v>5</v>
      </c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</row>
    <row r="139" spans="1:42" outlineLevel="1" x14ac:dyDescent="0.25">
      <c r="A139" s="169">
        <v>42</v>
      </c>
      <c r="B139" s="170" t="s">
        <v>257</v>
      </c>
      <c r="C139" s="183" t="s">
        <v>258</v>
      </c>
      <c r="D139" s="171" t="s">
        <v>160</v>
      </c>
      <c r="E139" s="172">
        <v>9</v>
      </c>
      <c r="F139" s="173"/>
      <c r="G139" s="174">
        <f>ROUND(E139*F139,2)</f>
        <v>0</v>
      </c>
      <c r="H139" s="148"/>
      <c r="I139" s="148"/>
      <c r="J139" s="148"/>
      <c r="K139" s="148"/>
      <c r="L139" s="148"/>
      <c r="M139" s="148"/>
      <c r="N139" s="148"/>
      <c r="O139" s="148" t="s">
        <v>110</v>
      </c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</row>
    <row r="140" spans="1:42" outlineLevel="2" x14ac:dyDescent="0.25">
      <c r="A140" s="155"/>
      <c r="B140" s="156"/>
      <c r="C140" s="184" t="s">
        <v>259</v>
      </c>
      <c r="D140" s="160"/>
      <c r="E140" s="161">
        <v>9</v>
      </c>
      <c r="F140" s="158"/>
      <c r="G140" s="158"/>
      <c r="H140" s="148"/>
      <c r="I140" s="148"/>
      <c r="J140" s="148"/>
      <c r="K140" s="148"/>
      <c r="L140" s="148"/>
      <c r="M140" s="148"/>
      <c r="N140" s="148"/>
      <c r="O140" s="148" t="s">
        <v>112</v>
      </c>
      <c r="P140" s="148">
        <v>0</v>
      </c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</row>
    <row r="141" spans="1:42" outlineLevel="1" x14ac:dyDescent="0.25">
      <c r="A141" s="169">
        <v>43</v>
      </c>
      <c r="B141" s="170" t="s">
        <v>260</v>
      </c>
      <c r="C141" s="183" t="s">
        <v>261</v>
      </c>
      <c r="D141" s="171" t="s">
        <v>160</v>
      </c>
      <c r="E141" s="172">
        <v>1</v>
      </c>
      <c r="F141" s="173"/>
      <c r="G141" s="174">
        <f>ROUND(E141*F141,2)</f>
        <v>0</v>
      </c>
      <c r="H141" s="148"/>
      <c r="I141" s="148"/>
      <c r="J141" s="148"/>
      <c r="K141" s="148"/>
      <c r="L141" s="148"/>
      <c r="M141" s="148"/>
      <c r="N141" s="148"/>
      <c r="O141" s="148" t="s">
        <v>110</v>
      </c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</row>
    <row r="142" spans="1:42" outlineLevel="2" x14ac:dyDescent="0.25">
      <c r="A142" s="155"/>
      <c r="B142" s="156"/>
      <c r="C142" s="184" t="s">
        <v>219</v>
      </c>
      <c r="D142" s="160"/>
      <c r="E142" s="161">
        <v>1</v>
      </c>
      <c r="F142" s="158"/>
      <c r="G142" s="158"/>
      <c r="H142" s="148"/>
      <c r="I142" s="148"/>
      <c r="J142" s="148"/>
      <c r="K142" s="148"/>
      <c r="L142" s="148"/>
      <c r="M142" s="148"/>
      <c r="N142" s="148"/>
      <c r="O142" s="148" t="s">
        <v>112</v>
      </c>
      <c r="P142" s="148">
        <v>0</v>
      </c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</row>
    <row r="143" spans="1:42" ht="20.399999999999999" outlineLevel="1" x14ac:dyDescent="0.25">
      <c r="A143" s="175">
        <v>44</v>
      </c>
      <c r="B143" s="176" t="s">
        <v>262</v>
      </c>
      <c r="C143" s="185" t="s">
        <v>263</v>
      </c>
      <c r="D143" s="177" t="s">
        <v>264</v>
      </c>
      <c r="E143" s="178">
        <v>1</v>
      </c>
      <c r="F143" s="179"/>
      <c r="G143" s="180">
        <f>ROUND(E143*F143,2)</f>
        <v>0</v>
      </c>
      <c r="H143" s="148"/>
      <c r="I143" s="148"/>
      <c r="J143" s="148"/>
      <c r="K143" s="148"/>
      <c r="L143" s="148"/>
      <c r="M143" s="148"/>
      <c r="N143" s="148"/>
      <c r="O143" s="148" t="s">
        <v>110</v>
      </c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</row>
    <row r="144" spans="1:42" ht="20.399999999999999" outlineLevel="1" x14ac:dyDescent="0.25">
      <c r="A144" s="175">
        <v>45</v>
      </c>
      <c r="B144" s="176" t="s">
        <v>265</v>
      </c>
      <c r="C144" s="185" t="s">
        <v>266</v>
      </c>
      <c r="D144" s="177" t="s">
        <v>264</v>
      </c>
      <c r="E144" s="178">
        <v>1</v>
      </c>
      <c r="F144" s="179"/>
      <c r="G144" s="180">
        <f>ROUND(E144*F144,2)</f>
        <v>0</v>
      </c>
      <c r="H144" s="148"/>
      <c r="I144" s="148"/>
      <c r="J144" s="148"/>
      <c r="K144" s="148"/>
      <c r="L144" s="148"/>
      <c r="M144" s="148"/>
      <c r="N144" s="148"/>
      <c r="O144" s="148" t="s">
        <v>110</v>
      </c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</row>
    <row r="145" spans="1:42" outlineLevel="1" x14ac:dyDescent="0.25">
      <c r="A145" s="175">
        <v>46</v>
      </c>
      <c r="B145" s="176" t="s">
        <v>267</v>
      </c>
      <c r="C145" s="185" t="s">
        <v>268</v>
      </c>
      <c r="D145" s="177" t="s">
        <v>264</v>
      </c>
      <c r="E145" s="178">
        <v>1</v>
      </c>
      <c r="F145" s="179"/>
      <c r="G145" s="180">
        <f>ROUND(E145*F145,2)</f>
        <v>0</v>
      </c>
      <c r="H145" s="148"/>
      <c r="I145" s="148"/>
      <c r="J145" s="148"/>
      <c r="K145" s="148"/>
      <c r="L145" s="148"/>
      <c r="M145" s="148"/>
      <c r="N145" s="148"/>
      <c r="O145" s="148" t="s">
        <v>110</v>
      </c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</row>
    <row r="146" spans="1:42" ht="20.399999999999999" outlineLevel="1" x14ac:dyDescent="0.25">
      <c r="A146" s="169">
        <v>47</v>
      </c>
      <c r="B146" s="170" t="s">
        <v>269</v>
      </c>
      <c r="C146" s="183" t="s">
        <v>270</v>
      </c>
      <c r="D146" s="171" t="s">
        <v>160</v>
      </c>
      <c r="E146" s="172">
        <v>6</v>
      </c>
      <c r="F146" s="173"/>
      <c r="G146" s="174">
        <f>ROUND(E146*F146,2)</f>
        <v>0</v>
      </c>
      <c r="H146" s="148"/>
      <c r="I146" s="148"/>
      <c r="J146" s="148"/>
      <c r="K146" s="148"/>
      <c r="L146" s="148"/>
      <c r="M146" s="148"/>
      <c r="N146" s="148"/>
      <c r="O146" s="148" t="s">
        <v>110</v>
      </c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</row>
    <row r="147" spans="1:42" outlineLevel="2" x14ac:dyDescent="0.25">
      <c r="A147" s="155"/>
      <c r="B147" s="156"/>
      <c r="C147" s="184" t="s">
        <v>55</v>
      </c>
      <c r="D147" s="160"/>
      <c r="E147" s="161">
        <v>6</v>
      </c>
      <c r="F147" s="158"/>
      <c r="G147" s="158"/>
      <c r="H147" s="148"/>
      <c r="I147" s="148"/>
      <c r="J147" s="148"/>
      <c r="K147" s="148"/>
      <c r="L147" s="148"/>
      <c r="M147" s="148"/>
      <c r="N147" s="148"/>
      <c r="O147" s="148" t="s">
        <v>112</v>
      </c>
      <c r="P147" s="148">
        <v>0</v>
      </c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</row>
    <row r="148" spans="1:42" ht="20.399999999999999" outlineLevel="1" x14ac:dyDescent="0.25">
      <c r="A148" s="169">
        <v>48</v>
      </c>
      <c r="B148" s="170" t="s">
        <v>271</v>
      </c>
      <c r="C148" s="183" t="s">
        <v>272</v>
      </c>
      <c r="D148" s="171" t="s">
        <v>160</v>
      </c>
      <c r="E148" s="172">
        <v>6</v>
      </c>
      <c r="F148" s="173"/>
      <c r="G148" s="174">
        <f>ROUND(E148*F148,2)</f>
        <v>0</v>
      </c>
      <c r="H148" s="148"/>
      <c r="I148" s="148"/>
      <c r="J148" s="148"/>
      <c r="K148" s="148"/>
      <c r="L148" s="148"/>
      <c r="M148" s="148"/>
      <c r="N148" s="148"/>
      <c r="O148" s="148" t="s">
        <v>110</v>
      </c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</row>
    <row r="149" spans="1:42" outlineLevel="2" x14ac:dyDescent="0.25">
      <c r="A149" s="155"/>
      <c r="B149" s="156"/>
      <c r="C149" s="184" t="s">
        <v>55</v>
      </c>
      <c r="D149" s="160"/>
      <c r="E149" s="161">
        <v>6</v>
      </c>
      <c r="F149" s="158"/>
      <c r="G149" s="158"/>
      <c r="H149" s="148"/>
      <c r="I149" s="148"/>
      <c r="J149" s="148"/>
      <c r="K149" s="148"/>
      <c r="L149" s="148"/>
      <c r="M149" s="148"/>
      <c r="N149" s="148"/>
      <c r="O149" s="148" t="s">
        <v>112</v>
      </c>
      <c r="P149" s="148">
        <v>0</v>
      </c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</row>
    <row r="150" spans="1:42" ht="20.399999999999999" outlineLevel="1" x14ac:dyDescent="0.25">
      <c r="A150" s="175">
        <v>49</v>
      </c>
      <c r="B150" s="176" t="s">
        <v>273</v>
      </c>
      <c r="C150" s="185" t="s">
        <v>274</v>
      </c>
      <c r="D150" s="177" t="s">
        <v>160</v>
      </c>
      <c r="E150" s="178">
        <v>3</v>
      </c>
      <c r="F150" s="179"/>
      <c r="G150" s="180">
        <f>ROUND(E150*F150,2)</f>
        <v>0</v>
      </c>
      <c r="H150" s="148"/>
      <c r="I150" s="148"/>
      <c r="J150" s="148"/>
      <c r="K150" s="148"/>
      <c r="L150" s="148"/>
      <c r="M150" s="148"/>
      <c r="N150" s="148"/>
      <c r="O150" s="148" t="s">
        <v>110</v>
      </c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</row>
    <row r="151" spans="1:42" outlineLevel="1" x14ac:dyDescent="0.25">
      <c r="A151" s="169">
        <v>50</v>
      </c>
      <c r="B151" s="170" t="s">
        <v>275</v>
      </c>
      <c r="C151" s="183" t="s">
        <v>276</v>
      </c>
      <c r="D151" s="171" t="s">
        <v>130</v>
      </c>
      <c r="E151" s="172">
        <v>49.2</v>
      </c>
      <c r="F151" s="173"/>
      <c r="G151" s="174">
        <f>ROUND(E151*F151,2)</f>
        <v>0</v>
      </c>
      <c r="H151" s="148"/>
      <c r="I151" s="148"/>
      <c r="J151" s="148"/>
      <c r="K151" s="148"/>
      <c r="L151" s="148"/>
      <c r="M151" s="148"/>
      <c r="N151" s="148"/>
      <c r="O151" s="148" t="s">
        <v>110</v>
      </c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</row>
    <row r="152" spans="1:42" outlineLevel="2" x14ac:dyDescent="0.25">
      <c r="A152" s="155"/>
      <c r="B152" s="156"/>
      <c r="C152" s="184" t="s">
        <v>277</v>
      </c>
      <c r="D152" s="160"/>
      <c r="E152" s="161">
        <v>12.9</v>
      </c>
      <c r="F152" s="158"/>
      <c r="G152" s="158"/>
      <c r="H152" s="148"/>
      <c r="I152" s="148"/>
      <c r="J152" s="148"/>
      <c r="K152" s="148"/>
      <c r="L152" s="148"/>
      <c r="M152" s="148"/>
      <c r="N152" s="148"/>
      <c r="O152" s="148" t="s">
        <v>112</v>
      </c>
      <c r="P152" s="148">
        <v>0</v>
      </c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</row>
    <row r="153" spans="1:42" outlineLevel="3" x14ac:dyDescent="0.25">
      <c r="A153" s="155"/>
      <c r="B153" s="156"/>
      <c r="C153" s="184" t="s">
        <v>278</v>
      </c>
      <c r="D153" s="160"/>
      <c r="E153" s="161">
        <v>5.9</v>
      </c>
      <c r="F153" s="158"/>
      <c r="G153" s="158"/>
      <c r="H153" s="148"/>
      <c r="I153" s="148"/>
      <c r="J153" s="148"/>
      <c r="K153" s="148"/>
      <c r="L153" s="148"/>
      <c r="M153" s="148"/>
      <c r="N153" s="148"/>
      <c r="O153" s="148" t="s">
        <v>112</v>
      </c>
      <c r="P153" s="148">
        <v>0</v>
      </c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</row>
    <row r="154" spans="1:42" outlineLevel="3" x14ac:dyDescent="0.25">
      <c r="A154" s="155"/>
      <c r="B154" s="156"/>
      <c r="C154" s="184" t="s">
        <v>279</v>
      </c>
      <c r="D154" s="160"/>
      <c r="E154" s="161">
        <v>18</v>
      </c>
      <c r="F154" s="158"/>
      <c r="G154" s="158"/>
      <c r="H154" s="148"/>
      <c r="I154" s="148"/>
      <c r="J154" s="148"/>
      <c r="K154" s="148"/>
      <c r="L154" s="148"/>
      <c r="M154" s="148"/>
      <c r="N154" s="148"/>
      <c r="O154" s="148" t="s">
        <v>112</v>
      </c>
      <c r="P154" s="148">
        <v>0</v>
      </c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</row>
    <row r="155" spans="1:42" outlineLevel="3" x14ac:dyDescent="0.25">
      <c r="A155" s="155"/>
      <c r="B155" s="156"/>
      <c r="C155" s="184" t="s">
        <v>280</v>
      </c>
      <c r="D155" s="160"/>
      <c r="E155" s="161">
        <v>11.8</v>
      </c>
      <c r="F155" s="158"/>
      <c r="G155" s="158"/>
      <c r="H155" s="148"/>
      <c r="I155" s="148"/>
      <c r="J155" s="148"/>
      <c r="K155" s="148"/>
      <c r="L155" s="148"/>
      <c r="M155" s="148"/>
      <c r="N155" s="148"/>
      <c r="O155" s="148" t="s">
        <v>112</v>
      </c>
      <c r="P155" s="148">
        <v>0</v>
      </c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</row>
    <row r="156" spans="1:42" outlineLevel="3" x14ac:dyDescent="0.25">
      <c r="A156" s="155"/>
      <c r="B156" s="156"/>
      <c r="C156" s="184" t="s">
        <v>281</v>
      </c>
      <c r="D156" s="160"/>
      <c r="E156" s="161">
        <v>0.6</v>
      </c>
      <c r="F156" s="158"/>
      <c r="G156" s="158"/>
      <c r="H156" s="148"/>
      <c r="I156" s="148"/>
      <c r="J156" s="148"/>
      <c r="K156" s="148"/>
      <c r="L156" s="148"/>
      <c r="M156" s="148"/>
      <c r="N156" s="148"/>
      <c r="O156" s="148" t="s">
        <v>112</v>
      </c>
      <c r="P156" s="148">
        <v>0</v>
      </c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</row>
    <row r="157" spans="1:42" outlineLevel="1" x14ac:dyDescent="0.25">
      <c r="A157" s="175">
        <v>51</v>
      </c>
      <c r="B157" s="176" t="s">
        <v>282</v>
      </c>
      <c r="C157" s="185" t="s">
        <v>283</v>
      </c>
      <c r="D157" s="177" t="s">
        <v>160</v>
      </c>
      <c r="E157" s="178">
        <v>8</v>
      </c>
      <c r="F157" s="179"/>
      <c r="G157" s="180">
        <f>ROUND(E157*F157,2)</f>
        <v>0</v>
      </c>
      <c r="H157" s="148"/>
      <c r="I157" s="148"/>
      <c r="J157" s="148"/>
      <c r="K157" s="148"/>
      <c r="L157" s="148"/>
      <c r="M157" s="148"/>
      <c r="N157" s="148"/>
      <c r="O157" s="148" t="s">
        <v>284</v>
      </c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</row>
    <row r="158" spans="1:42" outlineLevel="1" x14ac:dyDescent="0.25">
      <c r="A158" s="169">
        <v>52</v>
      </c>
      <c r="B158" s="170" t="s">
        <v>285</v>
      </c>
      <c r="C158" s="183" t="s">
        <v>286</v>
      </c>
      <c r="D158" s="171" t="s">
        <v>130</v>
      </c>
      <c r="E158" s="172">
        <v>337.62074999999999</v>
      </c>
      <c r="F158" s="173"/>
      <c r="G158" s="174">
        <f>ROUND(E158*F158,2)</f>
        <v>0</v>
      </c>
      <c r="H158" s="148"/>
      <c r="I158" s="148"/>
      <c r="J158" s="148"/>
      <c r="K158" s="148"/>
      <c r="L158" s="148"/>
      <c r="M158" s="148"/>
      <c r="N158" s="148"/>
      <c r="O158" s="148" t="s">
        <v>284</v>
      </c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</row>
    <row r="159" spans="1:42" outlineLevel="2" x14ac:dyDescent="0.25">
      <c r="A159" s="155"/>
      <c r="B159" s="156"/>
      <c r="C159" s="184" t="s">
        <v>287</v>
      </c>
      <c r="D159" s="160"/>
      <c r="E159" s="161">
        <v>337.62074999999999</v>
      </c>
      <c r="F159" s="158"/>
      <c r="G159" s="158"/>
      <c r="H159" s="148"/>
      <c r="I159" s="148"/>
      <c r="J159" s="148"/>
      <c r="K159" s="148"/>
      <c r="L159" s="148"/>
      <c r="M159" s="148"/>
      <c r="N159" s="148"/>
      <c r="O159" s="148" t="s">
        <v>112</v>
      </c>
      <c r="P159" s="148">
        <v>5</v>
      </c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</row>
    <row r="160" spans="1:42" ht="20.399999999999999" outlineLevel="1" x14ac:dyDescent="0.25">
      <c r="A160" s="169">
        <v>53</v>
      </c>
      <c r="B160" s="170" t="s">
        <v>288</v>
      </c>
      <c r="C160" s="183" t="s">
        <v>289</v>
      </c>
      <c r="D160" s="171" t="s">
        <v>116</v>
      </c>
      <c r="E160" s="172">
        <v>93.628</v>
      </c>
      <c r="F160" s="173"/>
      <c r="G160" s="174">
        <f>ROUND(E160*F160,2)</f>
        <v>0</v>
      </c>
      <c r="H160" s="148"/>
      <c r="I160" s="148"/>
      <c r="J160" s="148"/>
      <c r="K160" s="148"/>
      <c r="L160" s="148"/>
      <c r="M160" s="148"/>
      <c r="N160" s="148"/>
      <c r="O160" s="148" t="s">
        <v>284</v>
      </c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</row>
    <row r="161" spans="1:42" outlineLevel="2" x14ac:dyDescent="0.25">
      <c r="A161" s="155"/>
      <c r="B161" s="156"/>
      <c r="C161" s="184" t="s">
        <v>290</v>
      </c>
      <c r="D161" s="160"/>
      <c r="E161" s="161">
        <v>112.91500000000001</v>
      </c>
      <c r="F161" s="158"/>
      <c r="G161" s="158"/>
      <c r="H161" s="148"/>
      <c r="I161" s="148"/>
      <c r="J161" s="148"/>
      <c r="K161" s="148"/>
      <c r="L161" s="148"/>
      <c r="M161" s="148"/>
      <c r="N161" s="148"/>
      <c r="O161" s="148" t="s">
        <v>112</v>
      </c>
      <c r="P161" s="148">
        <v>0</v>
      </c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</row>
    <row r="162" spans="1:42" outlineLevel="3" x14ac:dyDescent="0.25">
      <c r="A162" s="155"/>
      <c r="B162" s="156"/>
      <c r="C162" s="184" t="s">
        <v>291</v>
      </c>
      <c r="D162" s="160"/>
      <c r="E162" s="161">
        <v>-19.286999999999999</v>
      </c>
      <c r="F162" s="158"/>
      <c r="G162" s="158"/>
      <c r="H162" s="148"/>
      <c r="I162" s="148"/>
      <c r="J162" s="148"/>
      <c r="K162" s="148"/>
      <c r="L162" s="148"/>
      <c r="M162" s="148"/>
      <c r="N162" s="148"/>
      <c r="O162" s="148" t="s">
        <v>112</v>
      </c>
      <c r="P162" s="148">
        <v>5</v>
      </c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</row>
    <row r="163" spans="1:42" ht="20.399999999999999" outlineLevel="1" x14ac:dyDescent="0.25">
      <c r="A163" s="169">
        <v>54</v>
      </c>
      <c r="B163" s="170" t="s">
        <v>292</v>
      </c>
      <c r="C163" s="183" t="s">
        <v>293</v>
      </c>
      <c r="D163" s="171" t="s">
        <v>116</v>
      </c>
      <c r="E163" s="172">
        <v>19.286999999999999</v>
      </c>
      <c r="F163" s="173"/>
      <c r="G163" s="174">
        <f>ROUND(E163*F163,2)</f>
        <v>0</v>
      </c>
      <c r="H163" s="148"/>
      <c r="I163" s="148"/>
      <c r="J163" s="148"/>
      <c r="K163" s="148"/>
      <c r="L163" s="148"/>
      <c r="M163" s="148"/>
      <c r="N163" s="148"/>
      <c r="O163" s="148" t="s">
        <v>284</v>
      </c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</row>
    <row r="164" spans="1:42" outlineLevel="2" x14ac:dyDescent="0.25">
      <c r="A164" s="155"/>
      <c r="B164" s="156"/>
      <c r="C164" s="184" t="s">
        <v>294</v>
      </c>
      <c r="D164" s="160"/>
      <c r="E164" s="161">
        <v>10.098000000000001</v>
      </c>
      <c r="F164" s="158"/>
      <c r="G164" s="158"/>
      <c r="H164" s="148"/>
      <c r="I164" s="148"/>
      <c r="J164" s="148"/>
      <c r="K164" s="148"/>
      <c r="L164" s="148"/>
      <c r="M164" s="148"/>
      <c r="N164" s="148"/>
      <c r="O164" s="148" t="s">
        <v>112</v>
      </c>
      <c r="P164" s="148">
        <v>0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</row>
    <row r="165" spans="1:42" outlineLevel="3" x14ac:dyDescent="0.25">
      <c r="A165" s="155"/>
      <c r="B165" s="156"/>
      <c r="C165" s="184" t="s">
        <v>295</v>
      </c>
      <c r="D165" s="160"/>
      <c r="E165" s="161">
        <v>2.952</v>
      </c>
      <c r="F165" s="158"/>
      <c r="G165" s="158"/>
      <c r="H165" s="148"/>
      <c r="I165" s="148"/>
      <c r="J165" s="148"/>
      <c r="K165" s="148"/>
      <c r="L165" s="148"/>
      <c r="M165" s="148"/>
      <c r="N165" s="148"/>
      <c r="O165" s="148" t="s">
        <v>112</v>
      </c>
      <c r="P165" s="148">
        <v>0</v>
      </c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</row>
    <row r="166" spans="1:42" outlineLevel="3" x14ac:dyDescent="0.25">
      <c r="A166" s="155"/>
      <c r="B166" s="156"/>
      <c r="C166" s="184" t="s">
        <v>296</v>
      </c>
      <c r="D166" s="160"/>
      <c r="E166" s="161">
        <v>6.2370000000000001</v>
      </c>
      <c r="F166" s="158"/>
      <c r="G166" s="158"/>
      <c r="H166" s="148"/>
      <c r="I166" s="148"/>
      <c r="J166" s="148"/>
      <c r="K166" s="148"/>
      <c r="L166" s="148"/>
      <c r="M166" s="148"/>
      <c r="N166" s="148"/>
      <c r="O166" s="148" t="s">
        <v>112</v>
      </c>
      <c r="P166" s="148">
        <v>0</v>
      </c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</row>
    <row r="167" spans="1:42" outlineLevel="1" x14ac:dyDescent="0.25">
      <c r="A167" s="169">
        <v>55</v>
      </c>
      <c r="B167" s="170" t="s">
        <v>297</v>
      </c>
      <c r="C167" s="183" t="s">
        <v>298</v>
      </c>
      <c r="D167" s="171" t="s">
        <v>130</v>
      </c>
      <c r="E167" s="172">
        <v>11.22</v>
      </c>
      <c r="F167" s="173"/>
      <c r="G167" s="174">
        <f>ROUND(E167*F167,2)</f>
        <v>0</v>
      </c>
      <c r="H167" s="148"/>
      <c r="I167" s="148"/>
      <c r="J167" s="148"/>
      <c r="K167" s="148"/>
      <c r="L167" s="148"/>
      <c r="M167" s="148"/>
      <c r="N167" s="148"/>
      <c r="O167" s="148" t="s">
        <v>284</v>
      </c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</row>
    <row r="168" spans="1:42" outlineLevel="2" x14ac:dyDescent="0.25">
      <c r="A168" s="155"/>
      <c r="B168" s="156"/>
      <c r="C168" s="184" t="s">
        <v>299</v>
      </c>
      <c r="D168" s="160"/>
      <c r="E168" s="161">
        <v>11.22</v>
      </c>
      <c r="F168" s="158"/>
      <c r="G168" s="158"/>
      <c r="H168" s="148"/>
      <c r="I168" s="148"/>
      <c r="J168" s="148"/>
      <c r="K168" s="148"/>
      <c r="L168" s="148"/>
      <c r="M168" s="148"/>
      <c r="N168" s="148"/>
      <c r="O168" s="148" t="s">
        <v>112</v>
      </c>
      <c r="P168" s="148">
        <v>0</v>
      </c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</row>
    <row r="169" spans="1:42" outlineLevel="1" x14ac:dyDescent="0.25">
      <c r="A169" s="155">
        <v>56</v>
      </c>
      <c r="B169" s="156" t="s">
        <v>300</v>
      </c>
      <c r="C169" s="186" t="s">
        <v>301</v>
      </c>
      <c r="D169" s="157" t="s">
        <v>0</v>
      </c>
      <c r="E169" s="181"/>
      <c r="F169" s="159"/>
      <c r="G169" s="158">
        <f>ROUND(E169*F169,2)</f>
        <v>0</v>
      </c>
      <c r="H169" s="148"/>
      <c r="I169" s="148"/>
      <c r="J169" s="148"/>
      <c r="K169" s="148"/>
      <c r="L169" s="148"/>
      <c r="M169" s="148"/>
      <c r="N169" s="148"/>
      <c r="O169" s="148" t="s">
        <v>215</v>
      </c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</row>
    <row r="170" spans="1:42" x14ac:dyDescent="0.25">
      <c r="A170" s="162" t="s">
        <v>105</v>
      </c>
      <c r="B170" s="163" t="s">
        <v>75</v>
      </c>
      <c r="C170" s="182" t="s">
        <v>76</v>
      </c>
      <c r="D170" s="164"/>
      <c r="E170" s="165"/>
      <c r="F170" s="166"/>
      <c r="G170" s="167">
        <f>SUMIF(O171:O192,"&lt;&gt;NOR",G171:G192)</f>
        <v>0</v>
      </c>
      <c r="O170" t="s">
        <v>106</v>
      </c>
    </row>
    <row r="171" spans="1:42" outlineLevel="1" x14ac:dyDescent="0.25">
      <c r="A171" s="169">
        <v>57</v>
      </c>
      <c r="B171" s="170" t="s">
        <v>302</v>
      </c>
      <c r="C171" s="183" t="s">
        <v>303</v>
      </c>
      <c r="D171" s="171" t="s">
        <v>116</v>
      </c>
      <c r="E171" s="172">
        <v>25.97</v>
      </c>
      <c r="F171" s="173"/>
      <c r="G171" s="174">
        <f>ROUND(E171*F171,2)</f>
        <v>0</v>
      </c>
      <c r="H171" s="148"/>
      <c r="I171" s="148"/>
      <c r="J171" s="148"/>
      <c r="K171" s="148"/>
      <c r="L171" s="148"/>
      <c r="M171" s="148"/>
      <c r="N171" s="148"/>
      <c r="O171" s="148" t="s">
        <v>110</v>
      </c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</row>
    <row r="172" spans="1:42" outlineLevel="2" x14ac:dyDescent="0.25">
      <c r="A172" s="155"/>
      <c r="B172" s="156"/>
      <c r="C172" s="184" t="s">
        <v>304</v>
      </c>
      <c r="D172" s="160"/>
      <c r="E172" s="161">
        <v>25.97</v>
      </c>
      <c r="F172" s="158"/>
      <c r="G172" s="158"/>
      <c r="H172" s="148"/>
      <c r="I172" s="148"/>
      <c r="J172" s="148"/>
      <c r="K172" s="148"/>
      <c r="L172" s="148"/>
      <c r="M172" s="148"/>
      <c r="N172" s="148"/>
      <c r="O172" s="148" t="s">
        <v>112</v>
      </c>
      <c r="P172" s="148">
        <v>0</v>
      </c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</row>
    <row r="173" spans="1:42" outlineLevel="1" x14ac:dyDescent="0.25">
      <c r="A173" s="169">
        <v>58</v>
      </c>
      <c r="B173" s="170" t="s">
        <v>305</v>
      </c>
      <c r="C173" s="183" t="s">
        <v>306</v>
      </c>
      <c r="D173" s="171" t="s">
        <v>116</v>
      </c>
      <c r="E173" s="172">
        <v>34.65</v>
      </c>
      <c r="F173" s="173"/>
      <c r="G173" s="174">
        <f>ROUND(E173*F173,2)</f>
        <v>0</v>
      </c>
      <c r="H173" s="148"/>
      <c r="I173" s="148"/>
      <c r="J173" s="148"/>
      <c r="K173" s="148"/>
      <c r="L173" s="148"/>
      <c r="M173" s="148"/>
      <c r="N173" s="148"/>
      <c r="O173" s="148" t="s">
        <v>110</v>
      </c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</row>
    <row r="174" spans="1:42" outlineLevel="2" x14ac:dyDescent="0.25">
      <c r="A174" s="155"/>
      <c r="B174" s="156"/>
      <c r="C174" s="184" t="s">
        <v>307</v>
      </c>
      <c r="D174" s="160"/>
      <c r="E174" s="161">
        <v>34.65</v>
      </c>
      <c r="F174" s="158"/>
      <c r="G174" s="158"/>
      <c r="H174" s="148"/>
      <c r="I174" s="148"/>
      <c r="J174" s="148"/>
      <c r="K174" s="148"/>
      <c r="L174" s="148"/>
      <c r="M174" s="148"/>
      <c r="N174" s="148"/>
      <c r="O174" s="148" t="s">
        <v>112</v>
      </c>
      <c r="P174" s="148">
        <v>0</v>
      </c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</row>
    <row r="175" spans="1:42" ht="20.399999999999999" outlineLevel="1" x14ac:dyDescent="0.25">
      <c r="A175" s="169">
        <v>59</v>
      </c>
      <c r="B175" s="170" t="s">
        <v>308</v>
      </c>
      <c r="C175" s="183" t="s">
        <v>309</v>
      </c>
      <c r="D175" s="171" t="s">
        <v>116</v>
      </c>
      <c r="E175" s="172">
        <v>55</v>
      </c>
      <c r="F175" s="173"/>
      <c r="G175" s="174">
        <f>ROUND(E175*F175,2)</f>
        <v>0</v>
      </c>
      <c r="H175" s="148"/>
      <c r="I175" s="148"/>
      <c r="J175" s="148"/>
      <c r="K175" s="148"/>
      <c r="L175" s="148"/>
      <c r="M175" s="148"/>
      <c r="N175" s="148"/>
      <c r="O175" s="148" t="s">
        <v>110</v>
      </c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</row>
    <row r="176" spans="1:42" outlineLevel="2" x14ac:dyDescent="0.25">
      <c r="A176" s="155"/>
      <c r="B176" s="156"/>
      <c r="C176" s="184" t="s">
        <v>310</v>
      </c>
      <c r="D176" s="160"/>
      <c r="E176" s="161">
        <v>55</v>
      </c>
      <c r="F176" s="158"/>
      <c r="G176" s="158"/>
      <c r="H176" s="148"/>
      <c r="I176" s="148"/>
      <c r="J176" s="148"/>
      <c r="K176" s="148"/>
      <c r="L176" s="148"/>
      <c r="M176" s="148"/>
      <c r="N176" s="148"/>
      <c r="O176" s="148" t="s">
        <v>112</v>
      </c>
      <c r="P176" s="148">
        <v>0</v>
      </c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</row>
    <row r="177" spans="1:42" ht="20.399999999999999" outlineLevel="1" x14ac:dyDescent="0.25">
      <c r="A177" s="169">
        <v>60</v>
      </c>
      <c r="B177" s="170" t="s">
        <v>311</v>
      </c>
      <c r="C177" s="183" t="s">
        <v>312</v>
      </c>
      <c r="D177" s="171" t="s">
        <v>116</v>
      </c>
      <c r="E177" s="172">
        <v>55</v>
      </c>
      <c r="F177" s="173"/>
      <c r="G177" s="174">
        <f>ROUND(E177*F177,2)</f>
        <v>0</v>
      </c>
      <c r="H177" s="148"/>
      <c r="I177" s="148"/>
      <c r="J177" s="148"/>
      <c r="K177" s="148"/>
      <c r="L177" s="148"/>
      <c r="M177" s="148"/>
      <c r="N177" s="148"/>
      <c r="O177" s="148" t="s">
        <v>110</v>
      </c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</row>
    <row r="178" spans="1:42" outlineLevel="2" x14ac:dyDescent="0.25">
      <c r="A178" s="155"/>
      <c r="B178" s="156"/>
      <c r="C178" s="184" t="s">
        <v>310</v>
      </c>
      <c r="D178" s="160"/>
      <c r="E178" s="161">
        <v>55</v>
      </c>
      <c r="F178" s="158"/>
      <c r="G178" s="158"/>
      <c r="H178" s="148"/>
      <c r="I178" s="148"/>
      <c r="J178" s="148"/>
      <c r="K178" s="148"/>
      <c r="L178" s="148"/>
      <c r="M178" s="148"/>
      <c r="N178" s="148"/>
      <c r="O178" s="148" t="s">
        <v>112</v>
      </c>
      <c r="P178" s="148">
        <v>0</v>
      </c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</row>
    <row r="179" spans="1:42" outlineLevel="1" x14ac:dyDescent="0.25">
      <c r="A179" s="169">
        <v>61</v>
      </c>
      <c r="B179" s="170" t="s">
        <v>313</v>
      </c>
      <c r="C179" s="183" t="s">
        <v>314</v>
      </c>
      <c r="D179" s="171" t="s">
        <v>315</v>
      </c>
      <c r="E179" s="172">
        <v>7</v>
      </c>
      <c r="F179" s="173"/>
      <c r="G179" s="174">
        <f>ROUND(E179*F179,2)</f>
        <v>0</v>
      </c>
      <c r="H179" s="148"/>
      <c r="I179" s="148"/>
      <c r="J179" s="148"/>
      <c r="K179" s="148"/>
      <c r="L179" s="148"/>
      <c r="M179" s="148"/>
      <c r="N179" s="148"/>
      <c r="O179" s="148" t="s">
        <v>110</v>
      </c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</row>
    <row r="180" spans="1:42" outlineLevel="2" x14ac:dyDescent="0.25">
      <c r="A180" s="155"/>
      <c r="B180" s="156"/>
      <c r="C180" s="184" t="s">
        <v>316</v>
      </c>
      <c r="D180" s="160"/>
      <c r="E180" s="161">
        <v>7</v>
      </c>
      <c r="F180" s="158"/>
      <c r="G180" s="158"/>
      <c r="H180" s="148"/>
      <c r="I180" s="148"/>
      <c r="J180" s="148"/>
      <c r="K180" s="148"/>
      <c r="L180" s="148"/>
      <c r="M180" s="148"/>
      <c r="N180" s="148"/>
      <c r="O180" s="148" t="s">
        <v>112</v>
      </c>
      <c r="P180" s="148">
        <v>0</v>
      </c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</row>
    <row r="181" spans="1:42" ht="20.399999999999999" outlineLevel="1" x14ac:dyDescent="0.25">
      <c r="A181" s="169">
        <v>62</v>
      </c>
      <c r="B181" s="170" t="s">
        <v>317</v>
      </c>
      <c r="C181" s="183" t="s">
        <v>318</v>
      </c>
      <c r="D181" s="171" t="s">
        <v>264</v>
      </c>
      <c r="E181" s="172">
        <v>1</v>
      </c>
      <c r="F181" s="173"/>
      <c r="G181" s="174">
        <f>ROUND(E181*F181,2)</f>
        <v>0</v>
      </c>
      <c r="H181" s="148"/>
      <c r="I181" s="148"/>
      <c r="J181" s="148"/>
      <c r="K181" s="148"/>
      <c r="L181" s="148"/>
      <c r="M181" s="148"/>
      <c r="N181" s="148"/>
      <c r="O181" s="148" t="s">
        <v>110</v>
      </c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</row>
    <row r="182" spans="1:42" ht="20.399999999999999" outlineLevel="2" x14ac:dyDescent="0.25">
      <c r="A182" s="155"/>
      <c r="B182" s="156"/>
      <c r="C182" s="184" t="s">
        <v>319</v>
      </c>
      <c r="D182" s="160"/>
      <c r="E182" s="161">
        <v>1</v>
      </c>
      <c r="F182" s="158"/>
      <c r="G182" s="158"/>
      <c r="H182" s="148"/>
      <c r="I182" s="148"/>
      <c r="J182" s="148"/>
      <c r="K182" s="148"/>
      <c r="L182" s="148"/>
      <c r="M182" s="148"/>
      <c r="N182" s="148"/>
      <c r="O182" s="148" t="s">
        <v>112</v>
      </c>
      <c r="P182" s="148">
        <v>0</v>
      </c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</row>
    <row r="183" spans="1:42" ht="20.399999999999999" outlineLevel="3" x14ac:dyDescent="0.25">
      <c r="A183" s="155"/>
      <c r="B183" s="156"/>
      <c r="C183" s="184" t="s">
        <v>320</v>
      </c>
      <c r="D183" s="160"/>
      <c r="E183" s="161"/>
      <c r="F183" s="158"/>
      <c r="G183" s="158"/>
      <c r="H183" s="148"/>
      <c r="I183" s="148"/>
      <c r="J183" s="148"/>
      <c r="K183" s="148"/>
      <c r="L183" s="148"/>
      <c r="M183" s="148"/>
      <c r="N183" s="148"/>
      <c r="O183" s="148" t="s">
        <v>112</v>
      </c>
      <c r="P183" s="148">
        <v>0</v>
      </c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</row>
    <row r="184" spans="1:42" ht="20.399999999999999" outlineLevel="3" x14ac:dyDescent="0.25">
      <c r="A184" s="155"/>
      <c r="B184" s="156"/>
      <c r="C184" s="184" t="s">
        <v>321</v>
      </c>
      <c r="D184" s="160"/>
      <c r="E184" s="161"/>
      <c r="F184" s="158"/>
      <c r="G184" s="158"/>
      <c r="H184" s="148"/>
      <c r="I184" s="148"/>
      <c r="J184" s="148"/>
      <c r="K184" s="148"/>
      <c r="L184" s="148"/>
      <c r="M184" s="148"/>
      <c r="N184" s="148"/>
      <c r="O184" s="148" t="s">
        <v>112</v>
      </c>
      <c r="P184" s="148">
        <v>0</v>
      </c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</row>
    <row r="185" spans="1:42" outlineLevel="3" x14ac:dyDescent="0.25">
      <c r="A185" s="155"/>
      <c r="B185" s="156"/>
      <c r="C185" s="184" t="s">
        <v>322</v>
      </c>
      <c r="D185" s="160"/>
      <c r="E185" s="161"/>
      <c r="F185" s="158"/>
      <c r="G185" s="158"/>
      <c r="H185" s="148"/>
      <c r="I185" s="148"/>
      <c r="J185" s="148"/>
      <c r="K185" s="148"/>
      <c r="L185" s="148"/>
      <c r="M185" s="148"/>
      <c r="N185" s="148"/>
      <c r="O185" s="148" t="s">
        <v>112</v>
      </c>
      <c r="P185" s="148">
        <v>0</v>
      </c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</row>
    <row r="186" spans="1:42" outlineLevel="3" x14ac:dyDescent="0.25">
      <c r="A186" s="155"/>
      <c r="B186" s="156"/>
      <c r="C186" s="184" t="s">
        <v>323</v>
      </c>
      <c r="D186" s="160"/>
      <c r="E186" s="161"/>
      <c r="F186" s="158"/>
      <c r="G186" s="158"/>
      <c r="H186" s="148"/>
      <c r="I186" s="148"/>
      <c r="J186" s="148"/>
      <c r="K186" s="148"/>
      <c r="L186" s="148"/>
      <c r="M186" s="148"/>
      <c r="N186" s="148"/>
      <c r="O186" s="148" t="s">
        <v>112</v>
      </c>
      <c r="P186" s="148">
        <v>0</v>
      </c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</row>
    <row r="187" spans="1:42" outlineLevel="3" x14ac:dyDescent="0.25">
      <c r="A187" s="155"/>
      <c r="B187" s="156"/>
      <c r="C187" s="184" t="s">
        <v>324</v>
      </c>
      <c r="D187" s="160"/>
      <c r="E187" s="161"/>
      <c r="F187" s="158"/>
      <c r="G187" s="158"/>
      <c r="H187" s="148"/>
      <c r="I187" s="148"/>
      <c r="J187" s="148"/>
      <c r="K187" s="148"/>
      <c r="L187" s="148"/>
      <c r="M187" s="148"/>
      <c r="N187" s="148"/>
      <c r="O187" s="148" t="s">
        <v>112</v>
      </c>
      <c r="P187" s="148">
        <v>0</v>
      </c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</row>
    <row r="188" spans="1:42" outlineLevel="1" x14ac:dyDescent="0.25">
      <c r="A188" s="169">
        <v>63</v>
      </c>
      <c r="B188" s="170" t="s">
        <v>325</v>
      </c>
      <c r="C188" s="183" t="s">
        <v>326</v>
      </c>
      <c r="D188" s="171" t="s">
        <v>264</v>
      </c>
      <c r="E188" s="172">
        <v>1</v>
      </c>
      <c r="F188" s="173"/>
      <c r="G188" s="174">
        <f>ROUND(E188*F188,2)</f>
        <v>0</v>
      </c>
      <c r="H188" s="148"/>
      <c r="I188" s="148"/>
      <c r="J188" s="148"/>
      <c r="K188" s="148"/>
      <c r="L188" s="148"/>
      <c r="M188" s="148"/>
      <c r="N188" s="148"/>
      <c r="O188" s="148" t="s">
        <v>110</v>
      </c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</row>
    <row r="189" spans="1:42" outlineLevel="2" x14ac:dyDescent="0.25">
      <c r="A189" s="155"/>
      <c r="B189" s="156"/>
      <c r="C189" s="184" t="s">
        <v>327</v>
      </c>
      <c r="D189" s="160"/>
      <c r="E189" s="161">
        <v>1</v>
      </c>
      <c r="F189" s="158"/>
      <c r="G189" s="158"/>
      <c r="H189" s="148"/>
      <c r="I189" s="148"/>
      <c r="J189" s="148"/>
      <c r="K189" s="148"/>
      <c r="L189" s="148"/>
      <c r="M189" s="148"/>
      <c r="N189" s="148"/>
      <c r="O189" s="148" t="s">
        <v>112</v>
      </c>
      <c r="P189" s="148">
        <v>0</v>
      </c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</row>
    <row r="190" spans="1:42" outlineLevel="1" x14ac:dyDescent="0.25">
      <c r="A190" s="169">
        <v>64</v>
      </c>
      <c r="B190" s="170" t="s">
        <v>328</v>
      </c>
      <c r="C190" s="183" t="s">
        <v>329</v>
      </c>
      <c r="D190" s="171" t="s">
        <v>160</v>
      </c>
      <c r="E190" s="172">
        <v>7</v>
      </c>
      <c r="F190" s="173"/>
      <c r="G190" s="174">
        <f>ROUND(E190*F190,2)</f>
        <v>0</v>
      </c>
      <c r="H190" s="148"/>
      <c r="I190" s="148"/>
      <c r="J190" s="148"/>
      <c r="K190" s="148"/>
      <c r="L190" s="148"/>
      <c r="M190" s="148"/>
      <c r="N190" s="148"/>
      <c r="O190" s="148" t="s">
        <v>284</v>
      </c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</row>
    <row r="191" spans="1:42" outlineLevel="2" x14ac:dyDescent="0.25">
      <c r="A191" s="155"/>
      <c r="B191" s="156"/>
      <c r="C191" s="184" t="s">
        <v>316</v>
      </c>
      <c r="D191" s="160"/>
      <c r="E191" s="161">
        <v>7</v>
      </c>
      <c r="F191" s="158"/>
      <c r="G191" s="158"/>
      <c r="H191" s="148"/>
      <c r="I191" s="148"/>
      <c r="J191" s="148"/>
      <c r="K191" s="148"/>
      <c r="L191" s="148"/>
      <c r="M191" s="148"/>
      <c r="N191" s="148"/>
      <c r="O191" s="148" t="s">
        <v>112</v>
      </c>
      <c r="P191" s="148">
        <v>0</v>
      </c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</row>
    <row r="192" spans="1:42" outlineLevel="1" x14ac:dyDescent="0.25">
      <c r="A192" s="155">
        <v>65</v>
      </c>
      <c r="B192" s="156" t="s">
        <v>330</v>
      </c>
      <c r="C192" s="186" t="s">
        <v>331</v>
      </c>
      <c r="D192" s="157" t="s">
        <v>0</v>
      </c>
      <c r="E192" s="181"/>
      <c r="F192" s="159"/>
      <c r="G192" s="158">
        <f>ROUND(E192*F192,2)</f>
        <v>0</v>
      </c>
      <c r="H192" s="148"/>
      <c r="I192" s="148"/>
      <c r="J192" s="148"/>
      <c r="K192" s="148"/>
      <c r="L192" s="148"/>
      <c r="M192" s="148"/>
      <c r="N192" s="148"/>
      <c r="O192" s="148" t="s">
        <v>215</v>
      </c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</row>
    <row r="193" spans="1:42" x14ac:dyDescent="0.25">
      <c r="A193" s="162" t="s">
        <v>105</v>
      </c>
      <c r="B193" s="163" t="s">
        <v>77</v>
      </c>
      <c r="C193" s="182" t="s">
        <v>78</v>
      </c>
      <c r="D193" s="164"/>
      <c r="E193" s="165"/>
      <c r="F193" s="166"/>
      <c r="G193" s="167">
        <f>SUMIF(O194:O196,"&lt;&gt;NOR",G194:G196)</f>
        <v>0</v>
      </c>
      <c r="O193" t="s">
        <v>106</v>
      </c>
    </row>
    <row r="194" spans="1:42" ht="20.399999999999999" outlineLevel="1" x14ac:dyDescent="0.25">
      <c r="A194" s="169">
        <v>66</v>
      </c>
      <c r="B194" s="170" t="s">
        <v>332</v>
      </c>
      <c r="C194" s="183" t="s">
        <v>333</v>
      </c>
      <c r="D194" s="171" t="s">
        <v>130</v>
      </c>
      <c r="E194" s="172">
        <v>27</v>
      </c>
      <c r="F194" s="173"/>
      <c r="G194" s="174">
        <f>ROUND(E194*F194,2)</f>
        <v>0</v>
      </c>
      <c r="H194" s="148"/>
      <c r="I194" s="148"/>
      <c r="J194" s="148"/>
      <c r="K194" s="148"/>
      <c r="L194" s="148"/>
      <c r="M194" s="148"/>
      <c r="N194" s="148"/>
      <c r="O194" s="148" t="s">
        <v>110</v>
      </c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</row>
    <row r="195" spans="1:42" outlineLevel="2" x14ac:dyDescent="0.25">
      <c r="A195" s="155"/>
      <c r="B195" s="156"/>
      <c r="C195" s="184" t="s">
        <v>334</v>
      </c>
      <c r="D195" s="160"/>
      <c r="E195" s="161">
        <v>27</v>
      </c>
      <c r="F195" s="158"/>
      <c r="G195" s="158"/>
      <c r="H195" s="148"/>
      <c r="I195" s="148"/>
      <c r="J195" s="148"/>
      <c r="K195" s="148"/>
      <c r="L195" s="148"/>
      <c r="M195" s="148"/>
      <c r="N195" s="148"/>
      <c r="O195" s="148" t="s">
        <v>112</v>
      </c>
      <c r="P195" s="148">
        <v>0</v>
      </c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</row>
    <row r="196" spans="1:42" outlineLevel="1" x14ac:dyDescent="0.25">
      <c r="A196" s="155">
        <v>67</v>
      </c>
      <c r="B196" s="156" t="s">
        <v>335</v>
      </c>
      <c r="C196" s="186" t="s">
        <v>336</v>
      </c>
      <c r="D196" s="157" t="s">
        <v>0</v>
      </c>
      <c r="E196" s="181"/>
      <c r="F196" s="159"/>
      <c r="G196" s="158">
        <f>ROUND(E196*F196,2)</f>
        <v>0</v>
      </c>
      <c r="H196" s="148"/>
      <c r="I196" s="148"/>
      <c r="J196" s="148"/>
      <c r="K196" s="148"/>
      <c r="L196" s="148"/>
      <c r="M196" s="148"/>
      <c r="N196" s="148"/>
      <c r="O196" s="148" t="s">
        <v>215</v>
      </c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</row>
    <row r="197" spans="1:42" x14ac:dyDescent="0.25">
      <c r="A197" s="162" t="s">
        <v>105</v>
      </c>
      <c r="B197" s="163" t="s">
        <v>79</v>
      </c>
      <c r="C197" s="182" t="s">
        <v>80</v>
      </c>
      <c r="D197" s="164"/>
      <c r="E197" s="165"/>
      <c r="F197" s="166"/>
      <c r="G197" s="167">
        <f>SUMIF(O198:O200,"&lt;&gt;NOR",G198:G200)</f>
        <v>0</v>
      </c>
      <c r="O197" t="s">
        <v>106</v>
      </c>
    </row>
    <row r="198" spans="1:42" outlineLevel="1" x14ac:dyDescent="0.25">
      <c r="A198" s="169">
        <v>68</v>
      </c>
      <c r="B198" s="170" t="s">
        <v>337</v>
      </c>
      <c r="C198" s="183" t="s">
        <v>338</v>
      </c>
      <c r="D198" s="171" t="s">
        <v>130</v>
      </c>
      <c r="E198" s="172">
        <v>5.9</v>
      </c>
      <c r="F198" s="173"/>
      <c r="G198" s="174">
        <f>ROUND(E198*F198,2)</f>
        <v>0</v>
      </c>
      <c r="H198" s="148"/>
      <c r="I198" s="148"/>
      <c r="J198" s="148"/>
      <c r="K198" s="148"/>
      <c r="L198" s="148"/>
      <c r="M198" s="148"/>
      <c r="N198" s="148"/>
      <c r="O198" s="148" t="s">
        <v>110</v>
      </c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</row>
    <row r="199" spans="1:42" outlineLevel="2" x14ac:dyDescent="0.25">
      <c r="A199" s="155"/>
      <c r="B199" s="156"/>
      <c r="C199" s="184" t="s">
        <v>339</v>
      </c>
      <c r="D199" s="160"/>
      <c r="E199" s="161">
        <v>5.9</v>
      </c>
      <c r="F199" s="158"/>
      <c r="G199" s="158"/>
      <c r="H199" s="148"/>
      <c r="I199" s="148"/>
      <c r="J199" s="148"/>
      <c r="K199" s="148"/>
      <c r="L199" s="148"/>
      <c r="M199" s="148"/>
      <c r="N199" s="148"/>
      <c r="O199" s="148" t="s">
        <v>112</v>
      </c>
      <c r="P199" s="148">
        <v>0</v>
      </c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</row>
    <row r="200" spans="1:42" outlineLevel="1" x14ac:dyDescent="0.25">
      <c r="A200" s="155">
        <v>69</v>
      </c>
      <c r="B200" s="156" t="s">
        <v>340</v>
      </c>
      <c r="C200" s="186" t="s">
        <v>341</v>
      </c>
      <c r="D200" s="157" t="s">
        <v>0</v>
      </c>
      <c r="E200" s="181"/>
      <c r="F200" s="159"/>
      <c r="G200" s="158">
        <f>ROUND(E200*F200,2)</f>
        <v>0</v>
      </c>
      <c r="H200" s="148"/>
      <c r="I200" s="148"/>
      <c r="J200" s="148"/>
      <c r="K200" s="148"/>
      <c r="L200" s="148"/>
      <c r="M200" s="148"/>
      <c r="N200" s="148"/>
      <c r="O200" s="148" t="s">
        <v>215</v>
      </c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</row>
    <row r="201" spans="1:42" x14ac:dyDescent="0.25">
      <c r="A201" s="162" t="s">
        <v>105</v>
      </c>
      <c r="B201" s="163" t="s">
        <v>81</v>
      </c>
      <c r="C201" s="182" t="s">
        <v>82</v>
      </c>
      <c r="D201" s="164"/>
      <c r="E201" s="165"/>
      <c r="F201" s="166"/>
      <c r="G201" s="167">
        <f>SUMIF(O202:O213,"&lt;&gt;NOR",G202:G213)</f>
        <v>0</v>
      </c>
      <c r="O201" t="s">
        <v>106</v>
      </c>
    </row>
    <row r="202" spans="1:42" outlineLevel="1" x14ac:dyDescent="0.25">
      <c r="A202" s="169">
        <v>70</v>
      </c>
      <c r="B202" s="170" t="s">
        <v>342</v>
      </c>
      <c r="C202" s="183" t="s">
        <v>343</v>
      </c>
      <c r="D202" s="171" t="s">
        <v>116</v>
      </c>
      <c r="E202" s="172">
        <v>67.465000000000003</v>
      </c>
      <c r="F202" s="173"/>
      <c r="G202" s="174">
        <f>ROUND(E202*F202,2)</f>
        <v>0</v>
      </c>
      <c r="H202" s="148"/>
      <c r="I202" s="148"/>
      <c r="J202" s="148"/>
      <c r="K202" s="148"/>
      <c r="L202" s="148"/>
      <c r="M202" s="148"/>
      <c r="N202" s="148"/>
      <c r="O202" s="148" t="s">
        <v>110</v>
      </c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</row>
    <row r="203" spans="1:42" outlineLevel="2" x14ac:dyDescent="0.25">
      <c r="A203" s="155"/>
      <c r="B203" s="156"/>
      <c r="C203" s="184" t="s">
        <v>146</v>
      </c>
      <c r="D203" s="160"/>
      <c r="E203" s="161">
        <v>62.74</v>
      </c>
      <c r="F203" s="158"/>
      <c r="G203" s="158"/>
      <c r="H203" s="148"/>
      <c r="I203" s="148"/>
      <c r="J203" s="148"/>
      <c r="K203" s="148"/>
      <c r="L203" s="148"/>
      <c r="M203" s="148"/>
      <c r="N203" s="148"/>
      <c r="O203" s="148" t="s">
        <v>112</v>
      </c>
      <c r="P203" s="148">
        <v>0</v>
      </c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</row>
    <row r="204" spans="1:42" outlineLevel="3" x14ac:dyDescent="0.25">
      <c r="A204" s="155"/>
      <c r="B204" s="156"/>
      <c r="C204" s="184" t="s">
        <v>147</v>
      </c>
      <c r="D204" s="160"/>
      <c r="E204" s="161">
        <v>4.7249999999999996</v>
      </c>
      <c r="F204" s="158"/>
      <c r="G204" s="158"/>
      <c r="H204" s="148"/>
      <c r="I204" s="148"/>
      <c r="J204" s="148"/>
      <c r="K204" s="148"/>
      <c r="L204" s="148"/>
      <c r="M204" s="148"/>
      <c r="N204" s="148"/>
      <c r="O204" s="148" t="s">
        <v>112</v>
      </c>
      <c r="P204" s="148">
        <v>0</v>
      </c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</row>
    <row r="205" spans="1:42" outlineLevel="1" x14ac:dyDescent="0.25">
      <c r="A205" s="169">
        <v>71</v>
      </c>
      <c r="B205" s="170" t="s">
        <v>344</v>
      </c>
      <c r="C205" s="183" t="s">
        <v>345</v>
      </c>
      <c r="D205" s="171" t="s">
        <v>116</v>
      </c>
      <c r="E205" s="172">
        <v>62.74</v>
      </c>
      <c r="F205" s="173"/>
      <c r="G205" s="174">
        <f>ROUND(E205*F205,2)</f>
        <v>0</v>
      </c>
      <c r="H205" s="148"/>
      <c r="I205" s="148"/>
      <c r="J205" s="148"/>
      <c r="K205" s="148"/>
      <c r="L205" s="148"/>
      <c r="M205" s="148"/>
      <c r="N205" s="148"/>
      <c r="O205" s="148" t="s">
        <v>110</v>
      </c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</row>
    <row r="206" spans="1:42" ht="40.799999999999997" outlineLevel="2" x14ac:dyDescent="0.25">
      <c r="A206" s="155"/>
      <c r="B206" s="156"/>
      <c r="C206" s="184" t="s">
        <v>346</v>
      </c>
      <c r="D206" s="160"/>
      <c r="E206" s="161"/>
      <c r="F206" s="158"/>
      <c r="G206" s="158"/>
      <c r="H206" s="148"/>
      <c r="I206" s="148"/>
      <c r="J206" s="148"/>
      <c r="K206" s="148"/>
      <c r="L206" s="148"/>
      <c r="M206" s="148"/>
      <c r="N206" s="148"/>
      <c r="O206" s="148" t="s">
        <v>112</v>
      </c>
      <c r="P206" s="148">
        <v>0</v>
      </c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</row>
    <row r="207" spans="1:42" outlineLevel="3" x14ac:dyDescent="0.25">
      <c r="A207" s="155"/>
      <c r="B207" s="156"/>
      <c r="C207" s="184" t="s">
        <v>347</v>
      </c>
      <c r="D207" s="160"/>
      <c r="E207" s="161"/>
      <c r="F207" s="158"/>
      <c r="G207" s="158"/>
      <c r="H207" s="148"/>
      <c r="I207" s="148"/>
      <c r="J207" s="148"/>
      <c r="K207" s="148"/>
      <c r="L207" s="148"/>
      <c r="M207" s="148"/>
      <c r="N207" s="148"/>
      <c r="O207" s="148" t="s">
        <v>112</v>
      </c>
      <c r="P207" s="148">
        <v>0</v>
      </c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</row>
    <row r="208" spans="1:42" outlineLevel="3" x14ac:dyDescent="0.25">
      <c r="A208" s="155"/>
      <c r="B208" s="156"/>
      <c r="C208" s="184" t="s">
        <v>348</v>
      </c>
      <c r="D208" s="160"/>
      <c r="E208" s="161"/>
      <c r="F208" s="158"/>
      <c r="G208" s="158"/>
      <c r="H208" s="148"/>
      <c r="I208" s="148"/>
      <c r="J208" s="148"/>
      <c r="K208" s="148"/>
      <c r="L208" s="148"/>
      <c r="M208" s="148"/>
      <c r="N208" s="148"/>
      <c r="O208" s="148" t="s">
        <v>112</v>
      </c>
      <c r="P208" s="148">
        <v>0</v>
      </c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</row>
    <row r="209" spans="1:42" outlineLevel="3" x14ac:dyDescent="0.25">
      <c r="A209" s="155"/>
      <c r="B209" s="156"/>
      <c r="C209" s="184" t="s">
        <v>146</v>
      </c>
      <c r="D209" s="160"/>
      <c r="E209" s="161">
        <v>62.74</v>
      </c>
      <c r="F209" s="158"/>
      <c r="G209" s="158"/>
      <c r="H209" s="148"/>
      <c r="I209" s="148"/>
      <c r="J209" s="148"/>
      <c r="K209" s="148"/>
      <c r="L209" s="148"/>
      <c r="M209" s="148"/>
      <c r="N209" s="148"/>
      <c r="O209" s="148" t="s">
        <v>112</v>
      </c>
      <c r="P209" s="148">
        <v>0</v>
      </c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</row>
    <row r="210" spans="1:42" ht="20.399999999999999" outlineLevel="1" x14ac:dyDescent="0.25">
      <c r="A210" s="169">
        <v>72</v>
      </c>
      <c r="B210" s="170" t="s">
        <v>349</v>
      </c>
      <c r="C210" s="183" t="s">
        <v>350</v>
      </c>
      <c r="D210" s="171" t="s">
        <v>116</v>
      </c>
      <c r="E210" s="172">
        <v>11.375</v>
      </c>
      <c r="F210" s="173"/>
      <c r="G210" s="174">
        <f>ROUND(E210*F210,2)</f>
        <v>0</v>
      </c>
      <c r="H210" s="148"/>
      <c r="I210" s="148"/>
      <c r="J210" s="148"/>
      <c r="K210" s="148"/>
      <c r="L210" s="148"/>
      <c r="M210" s="148"/>
      <c r="N210" s="148"/>
      <c r="O210" s="148" t="s">
        <v>110</v>
      </c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</row>
    <row r="211" spans="1:42" outlineLevel="2" x14ac:dyDescent="0.25">
      <c r="A211" s="155"/>
      <c r="B211" s="156"/>
      <c r="C211" s="184" t="s">
        <v>147</v>
      </c>
      <c r="D211" s="160"/>
      <c r="E211" s="161">
        <v>4.7249999999999996</v>
      </c>
      <c r="F211" s="158"/>
      <c r="G211" s="158"/>
      <c r="H211" s="148"/>
      <c r="I211" s="148"/>
      <c r="J211" s="148"/>
      <c r="K211" s="148"/>
      <c r="L211" s="148"/>
      <c r="M211" s="148"/>
      <c r="N211" s="148"/>
      <c r="O211" s="148" t="s">
        <v>112</v>
      </c>
      <c r="P211" s="148">
        <v>0</v>
      </c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</row>
    <row r="212" spans="1:42" ht="30.6" outlineLevel="3" x14ac:dyDescent="0.25">
      <c r="A212" s="155"/>
      <c r="B212" s="156"/>
      <c r="C212" s="184" t="s">
        <v>150</v>
      </c>
      <c r="D212" s="160"/>
      <c r="E212" s="161">
        <v>6.65</v>
      </c>
      <c r="F212" s="158"/>
      <c r="G212" s="158"/>
      <c r="H212" s="148"/>
      <c r="I212" s="148"/>
      <c r="J212" s="148"/>
      <c r="K212" s="148"/>
      <c r="L212" s="148"/>
      <c r="M212" s="148"/>
      <c r="N212" s="148"/>
      <c r="O212" s="148" t="s">
        <v>112</v>
      </c>
      <c r="P212" s="148">
        <v>0</v>
      </c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</row>
    <row r="213" spans="1:42" outlineLevel="1" x14ac:dyDescent="0.25">
      <c r="A213" s="155">
        <v>73</v>
      </c>
      <c r="B213" s="156" t="s">
        <v>351</v>
      </c>
      <c r="C213" s="186" t="s">
        <v>352</v>
      </c>
      <c r="D213" s="157" t="s">
        <v>0</v>
      </c>
      <c r="E213" s="181"/>
      <c r="F213" s="159"/>
      <c r="G213" s="158">
        <f>ROUND(E213*F213,2)</f>
        <v>0</v>
      </c>
      <c r="H213" s="148"/>
      <c r="I213" s="148"/>
      <c r="J213" s="148"/>
      <c r="K213" s="148"/>
      <c r="L213" s="148"/>
      <c r="M213" s="148"/>
      <c r="N213" s="148"/>
      <c r="O213" s="148" t="s">
        <v>215</v>
      </c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</row>
    <row r="214" spans="1:42" x14ac:dyDescent="0.25">
      <c r="A214" s="162" t="s">
        <v>105</v>
      </c>
      <c r="B214" s="163" t="s">
        <v>83</v>
      </c>
      <c r="C214" s="182" t="s">
        <v>84</v>
      </c>
      <c r="D214" s="164"/>
      <c r="E214" s="165"/>
      <c r="F214" s="166"/>
      <c r="G214" s="167">
        <f>SUMIF(O215:O231,"&lt;&gt;NOR",G215:G231)</f>
        <v>0</v>
      </c>
      <c r="O214" t="s">
        <v>106</v>
      </c>
    </row>
    <row r="215" spans="1:42" outlineLevel="1" x14ac:dyDescent="0.25">
      <c r="A215" s="169">
        <v>74</v>
      </c>
      <c r="B215" s="170" t="s">
        <v>353</v>
      </c>
      <c r="C215" s="183" t="s">
        <v>354</v>
      </c>
      <c r="D215" s="171" t="s">
        <v>116</v>
      </c>
      <c r="E215" s="172">
        <v>6.6959999999999997</v>
      </c>
      <c r="F215" s="173"/>
      <c r="G215" s="174">
        <f>ROUND(E215*F215,2)</f>
        <v>0</v>
      </c>
      <c r="H215" s="148"/>
      <c r="I215" s="148"/>
      <c r="J215" s="148"/>
      <c r="K215" s="148"/>
      <c r="L215" s="148"/>
      <c r="M215" s="148"/>
      <c r="N215" s="148"/>
      <c r="O215" s="148" t="s">
        <v>110</v>
      </c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</row>
    <row r="216" spans="1:42" outlineLevel="2" x14ac:dyDescent="0.25">
      <c r="A216" s="155"/>
      <c r="B216" s="156"/>
      <c r="C216" s="184" t="s">
        <v>355</v>
      </c>
      <c r="D216" s="160"/>
      <c r="E216" s="161">
        <v>2.016</v>
      </c>
      <c r="F216" s="158"/>
      <c r="G216" s="158"/>
      <c r="H216" s="148"/>
      <c r="I216" s="148"/>
      <c r="J216" s="148"/>
      <c r="K216" s="148"/>
      <c r="L216" s="148"/>
      <c r="M216" s="148"/>
      <c r="N216" s="148"/>
      <c r="O216" s="148" t="s">
        <v>112</v>
      </c>
      <c r="P216" s="148">
        <v>0</v>
      </c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</row>
    <row r="217" spans="1:42" outlineLevel="3" x14ac:dyDescent="0.25">
      <c r="A217" s="155"/>
      <c r="B217" s="156"/>
      <c r="C217" s="184" t="s">
        <v>356</v>
      </c>
      <c r="D217" s="160"/>
      <c r="E217" s="161">
        <v>1.8560000000000001</v>
      </c>
      <c r="F217" s="158"/>
      <c r="G217" s="158"/>
      <c r="H217" s="148"/>
      <c r="I217" s="148"/>
      <c r="J217" s="148"/>
      <c r="K217" s="148"/>
      <c r="L217" s="148"/>
      <c r="M217" s="148"/>
      <c r="N217" s="148"/>
      <c r="O217" s="148" t="s">
        <v>112</v>
      </c>
      <c r="P217" s="148">
        <v>0</v>
      </c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</row>
    <row r="218" spans="1:42" outlineLevel="3" x14ac:dyDescent="0.25">
      <c r="A218" s="155"/>
      <c r="B218" s="156"/>
      <c r="C218" s="184" t="s">
        <v>357</v>
      </c>
      <c r="D218" s="160"/>
      <c r="E218" s="161">
        <v>0.94799999999999995</v>
      </c>
      <c r="F218" s="158"/>
      <c r="G218" s="158"/>
      <c r="H218" s="148"/>
      <c r="I218" s="148"/>
      <c r="J218" s="148"/>
      <c r="K218" s="148"/>
      <c r="L218" s="148"/>
      <c r="M218" s="148"/>
      <c r="N218" s="148"/>
      <c r="O218" s="148" t="s">
        <v>112</v>
      </c>
      <c r="P218" s="148">
        <v>0</v>
      </c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</row>
    <row r="219" spans="1:42" outlineLevel="3" x14ac:dyDescent="0.25">
      <c r="A219" s="155"/>
      <c r="B219" s="156"/>
      <c r="C219" s="184" t="s">
        <v>358</v>
      </c>
      <c r="D219" s="160"/>
      <c r="E219" s="161">
        <v>0.90800000000000003</v>
      </c>
      <c r="F219" s="158"/>
      <c r="G219" s="158"/>
      <c r="H219" s="148"/>
      <c r="I219" s="148"/>
      <c r="J219" s="148"/>
      <c r="K219" s="148"/>
      <c r="L219" s="148"/>
      <c r="M219" s="148"/>
      <c r="N219" s="148"/>
      <c r="O219" s="148" t="s">
        <v>112</v>
      </c>
      <c r="P219" s="148">
        <v>0</v>
      </c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</row>
    <row r="220" spans="1:42" outlineLevel="3" x14ac:dyDescent="0.25">
      <c r="A220" s="155"/>
      <c r="B220" s="156"/>
      <c r="C220" s="184" t="s">
        <v>359</v>
      </c>
      <c r="D220" s="160"/>
      <c r="E220" s="161">
        <v>0.96799999999999997</v>
      </c>
      <c r="F220" s="158"/>
      <c r="G220" s="158"/>
      <c r="H220" s="148"/>
      <c r="I220" s="148"/>
      <c r="J220" s="148"/>
      <c r="K220" s="148"/>
      <c r="L220" s="148"/>
      <c r="M220" s="148"/>
      <c r="N220" s="148"/>
      <c r="O220" s="148" t="s">
        <v>112</v>
      </c>
      <c r="P220" s="148">
        <v>0</v>
      </c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</row>
    <row r="221" spans="1:42" outlineLevel="1" x14ac:dyDescent="0.25">
      <c r="A221" s="169">
        <v>75</v>
      </c>
      <c r="B221" s="170" t="s">
        <v>360</v>
      </c>
      <c r="C221" s="183" t="s">
        <v>361</v>
      </c>
      <c r="D221" s="171" t="s">
        <v>116</v>
      </c>
      <c r="E221" s="172">
        <v>18.600000000000001</v>
      </c>
      <c r="F221" s="173"/>
      <c r="G221" s="174">
        <f>ROUND(E221*F221,2)</f>
        <v>0</v>
      </c>
      <c r="H221" s="148"/>
      <c r="I221" s="148"/>
      <c r="J221" s="148"/>
      <c r="K221" s="148"/>
      <c r="L221" s="148"/>
      <c r="M221" s="148"/>
      <c r="N221" s="148"/>
      <c r="O221" s="148" t="s">
        <v>110</v>
      </c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</row>
    <row r="222" spans="1:42" outlineLevel="2" x14ac:dyDescent="0.25">
      <c r="A222" s="155"/>
      <c r="B222" s="156"/>
      <c r="C222" s="184" t="s">
        <v>362</v>
      </c>
      <c r="D222" s="160"/>
      <c r="E222" s="161">
        <v>18.600000000000001</v>
      </c>
      <c r="F222" s="158"/>
      <c r="G222" s="158"/>
      <c r="H222" s="148"/>
      <c r="I222" s="148"/>
      <c r="J222" s="148"/>
      <c r="K222" s="148"/>
      <c r="L222" s="148"/>
      <c r="M222" s="148"/>
      <c r="N222" s="148"/>
      <c r="O222" s="148" t="s">
        <v>112</v>
      </c>
      <c r="P222" s="148">
        <v>0</v>
      </c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</row>
    <row r="223" spans="1:42" outlineLevel="1" x14ac:dyDescent="0.25">
      <c r="A223" s="169">
        <v>76</v>
      </c>
      <c r="B223" s="170" t="s">
        <v>363</v>
      </c>
      <c r="C223" s="183" t="s">
        <v>364</v>
      </c>
      <c r="D223" s="171" t="s">
        <v>130</v>
      </c>
      <c r="E223" s="172">
        <v>10</v>
      </c>
      <c r="F223" s="173"/>
      <c r="G223" s="174">
        <f>ROUND(E223*F223,2)</f>
        <v>0</v>
      </c>
      <c r="H223" s="148"/>
      <c r="I223" s="148"/>
      <c r="J223" s="148"/>
      <c r="K223" s="148"/>
      <c r="L223" s="148"/>
      <c r="M223" s="148"/>
      <c r="N223" s="148"/>
      <c r="O223" s="148" t="s">
        <v>110</v>
      </c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</row>
    <row r="224" spans="1:42" outlineLevel="2" x14ac:dyDescent="0.25">
      <c r="A224" s="155"/>
      <c r="B224" s="156"/>
      <c r="C224" s="184" t="s">
        <v>365</v>
      </c>
      <c r="D224" s="160"/>
      <c r="E224" s="161">
        <v>10</v>
      </c>
      <c r="F224" s="158"/>
      <c r="G224" s="158"/>
      <c r="H224" s="148"/>
      <c r="I224" s="148"/>
      <c r="J224" s="148"/>
      <c r="K224" s="148"/>
      <c r="L224" s="148"/>
      <c r="M224" s="148"/>
      <c r="N224" s="148"/>
      <c r="O224" s="148" t="s">
        <v>112</v>
      </c>
      <c r="P224" s="148">
        <v>0</v>
      </c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</row>
    <row r="225" spans="1:42" outlineLevel="1" x14ac:dyDescent="0.25">
      <c r="A225" s="169">
        <v>77</v>
      </c>
      <c r="B225" s="170" t="s">
        <v>366</v>
      </c>
      <c r="C225" s="183" t="s">
        <v>367</v>
      </c>
      <c r="D225" s="171" t="s">
        <v>116</v>
      </c>
      <c r="E225" s="172">
        <v>23.245999999999999</v>
      </c>
      <c r="F225" s="173"/>
      <c r="G225" s="174">
        <f>ROUND(E225*F225,2)</f>
        <v>0</v>
      </c>
      <c r="H225" s="148"/>
      <c r="I225" s="148"/>
      <c r="J225" s="148"/>
      <c r="K225" s="148"/>
      <c r="L225" s="148"/>
      <c r="M225" s="148"/>
      <c r="N225" s="148"/>
      <c r="O225" s="148" t="s">
        <v>110</v>
      </c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</row>
    <row r="226" spans="1:42" outlineLevel="2" x14ac:dyDescent="0.25">
      <c r="A226" s="155"/>
      <c r="B226" s="156"/>
      <c r="C226" s="184" t="s">
        <v>368</v>
      </c>
      <c r="D226" s="160"/>
      <c r="E226" s="161">
        <v>23.245999999999999</v>
      </c>
      <c r="F226" s="158"/>
      <c r="G226" s="158"/>
      <c r="H226" s="148"/>
      <c r="I226" s="148"/>
      <c r="J226" s="148"/>
      <c r="K226" s="148"/>
      <c r="L226" s="148"/>
      <c r="M226" s="148"/>
      <c r="N226" s="148"/>
      <c r="O226" s="148" t="s">
        <v>112</v>
      </c>
      <c r="P226" s="148">
        <v>5</v>
      </c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</row>
    <row r="227" spans="1:42" outlineLevel="1" x14ac:dyDescent="0.25">
      <c r="A227" s="169">
        <v>78</v>
      </c>
      <c r="B227" s="170" t="s">
        <v>369</v>
      </c>
      <c r="C227" s="183" t="s">
        <v>370</v>
      </c>
      <c r="D227" s="171" t="s">
        <v>116</v>
      </c>
      <c r="E227" s="172">
        <v>4.08</v>
      </c>
      <c r="F227" s="173"/>
      <c r="G227" s="174">
        <f>ROUND(E227*F227,2)</f>
        <v>0</v>
      </c>
      <c r="H227" s="148"/>
      <c r="I227" s="148"/>
      <c r="J227" s="148"/>
      <c r="K227" s="148"/>
      <c r="L227" s="148"/>
      <c r="M227" s="148"/>
      <c r="N227" s="148"/>
      <c r="O227" s="148" t="s">
        <v>110</v>
      </c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</row>
    <row r="228" spans="1:42" outlineLevel="2" x14ac:dyDescent="0.25">
      <c r="A228" s="155"/>
      <c r="B228" s="156"/>
      <c r="C228" s="184" t="s">
        <v>371</v>
      </c>
      <c r="D228" s="160"/>
      <c r="E228" s="161">
        <v>4.08</v>
      </c>
      <c r="F228" s="158"/>
      <c r="G228" s="158"/>
      <c r="H228" s="148"/>
      <c r="I228" s="148"/>
      <c r="J228" s="148"/>
      <c r="K228" s="148"/>
      <c r="L228" s="148"/>
      <c r="M228" s="148"/>
      <c r="N228" s="148"/>
      <c r="O228" s="148" t="s">
        <v>112</v>
      </c>
      <c r="P228" s="148">
        <v>0</v>
      </c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</row>
    <row r="229" spans="1:42" outlineLevel="1" x14ac:dyDescent="0.25">
      <c r="A229" s="169">
        <v>79</v>
      </c>
      <c r="B229" s="170" t="s">
        <v>372</v>
      </c>
      <c r="C229" s="183" t="s">
        <v>373</v>
      </c>
      <c r="D229" s="171" t="s">
        <v>116</v>
      </c>
      <c r="E229" s="172">
        <v>23.245999999999999</v>
      </c>
      <c r="F229" s="173"/>
      <c r="G229" s="174">
        <f>ROUND(E229*F229,2)</f>
        <v>0</v>
      </c>
      <c r="H229" s="148"/>
      <c r="I229" s="148"/>
      <c r="J229" s="148"/>
      <c r="K229" s="148"/>
      <c r="L229" s="148"/>
      <c r="M229" s="148"/>
      <c r="N229" s="148"/>
      <c r="O229" s="148" t="s">
        <v>110</v>
      </c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</row>
    <row r="230" spans="1:42" ht="30.6" outlineLevel="2" x14ac:dyDescent="0.25">
      <c r="A230" s="155"/>
      <c r="B230" s="156"/>
      <c r="C230" s="184" t="s">
        <v>374</v>
      </c>
      <c r="D230" s="160"/>
      <c r="E230" s="161">
        <v>23.245999999999999</v>
      </c>
      <c r="F230" s="158"/>
      <c r="G230" s="158"/>
      <c r="H230" s="148"/>
      <c r="I230" s="148"/>
      <c r="J230" s="148"/>
      <c r="K230" s="148"/>
      <c r="L230" s="148"/>
      <c r="M230" s="148"/>
      <c r="N230" s="148"/>
      <c r="O230" s="148" t="s">
        <v>112</v>
      </c>
      <c r="P230" s="148">
        <v>0</v>
      </c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</row>
    <row r="231" spans="1:42" outlineLevel="1" x14ac:dyDescent="0.25">
      <c r="A231" s="175">
        <v>80</v>
      </c>
      <c r="B231" s="176" t="s">
        <v>375</v>
      </c>
      <c r="C231" s="185" t="s">
        <v>376</v>
      </c>
      <c r="D231" s="177" t="s">
        <v>160</v>
      </c>
      <c r="E231" s="178">
        <v>9</v>
      </c>
      <c r="F231" s="179"/>
      <c r="G231" s="180">
        <f>ROUND(E231*F231,2)</f>
        <v>0</v>
      </c>
      <c r="H231" s="148"/>
      <c r="I231" s="148"/>
      <c r="J231" s="148"/>
      <c r="K231" s="148"/>
      <c r="L231" s="148"/>
      <c r="M231" s="148"/>
      <c r="N231" s="148"/>
      <c r="O231" s="148" t="s">
        <v>110</v>
      </c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</row>
    <row r="232" spans="1:42" x14ac:dyDescent="0.25">
      <c r="A232" s="162" t="s">
        <v>105</v>
      </c>
      <c r="B232" s="163" t="s">
        <v>85</v>
      </c>
      <c r="C232" s="182" t="s">
        <v>86</v>
      </c>
      <c r="D232" s="164"/>
      <c r="E232" s="165"/>
      <c r="F232" s="166"/>
      <c r="G232" s="167">
        <f>SUMIF(O233:O241,"&lt;&gt;NOR",G233:G241)</f>
        <v>0</v>
      </c>
      <c r="O232" t="s">
        <v>106</v>
      </c>
    </row>
    <row r="233" spans="1:42" outlineLevel="1" x14ac:dyDescent="0.25">
      <c r="A233" s="169">
        <v>81</v>
      </c>
      <c r="B233" s="170" t="s">
        <v>377</v>
      </c>
      <c r="C233" s="183" t="s">
        <v>378</v>
      </c>
      <c r="D233" s="171" t="s">
        <v>116</v>
      </c>
      <c r="E233" s="172">
        <v>136.71199999999999</v>
      </c>
      <c r="F233" s="173"/>
      <c r="G233" s="174">
        <f>ROUND(E233*F233,2)</f>
        <v>0</v>
      </c>
      <c r="H233" s="148"/>
      <c r="I233" s="148"/>
      <c r="J233" s="148"/>
      <c r="K233" s="148"/>
      <c r="L233" s="148"/>
      <c r="M233" s="148"/>
      <c r="N233" s="148"/>
      <c r="O233" s="148" t="s">
        <v>110</v>
      </c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</row>
    <row r="234" spans="1:42" outlineLevel="2" x14ac:dyDescent="0.25">
      <c r="A234" s="155"/>
      <c r="B234" s="156"/>
      <c r="C234" s="184" t="s">
        <v>379</v>
      </c>
      <c r="D234" s="160"/>
      <c r="E234" s="161">
        <v>239.36199999999999</v>
      </c>
      <c r="F234" s="158"/>
      <c r="G234" s="158"/>
      <c r="H234" s="148"/>
      <c r="I234" s="148"/>
      <c r="J234" s="148"/>
      <c r="K234" s="148"/>
      <c r="L234" s="148"/>
      <c r="M234" s="148"/>
      <c r="N234" s="148"/>
      <c r="O234" s="148" t="s">
        <v>112</v>
      </c>
      <c r="P234" s="148">
        <v>5</v>
      </c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</row>
    <row r="235" spans="1:42" outlineLevel="3" x14ac:dyDescent="0.25">
      <c r="A235" s="155"/>
      <c r="B235" s="156"/>
      <c r="C235" s="184" t="s">
        <v>380</v>
      </c>
      <c r="D235" s="160"/>
      <c r="E235" s="161">
        <v>-102.65</v>
      </c>
      <c r="F235" s="158"/>
      <c r="G235" s="158"/>
      <c r="H235" s="148"/>
      <c r="I235" s="148"/>
      <c r="J235" s="148"/>
      <c r="K235" s="148"/>
      <c r="L235" s="148"/>
      <c r="M235" s="148"/>
      <c r="N235" s="148"/>
      <c r="O235" s="148" t="s">
        <v>112</v>
      </c>
      <c r="P235" s="148">
        <v>0</v>
      </c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</row>
    <row r="236" spans="1:42" outlineLevel="1" x14ac:dyDescent="0.25">
      <c r="A236" s="169">
        <v>82</v>
      </c>
      <c r="B236" s="170" t="s">
        <v>381</v>
      </c>
      <c r="C236" s="183" t="s">
        <v>382</v>
      </c>
      <c r="D236" s="171" t="s">
        <v>116</v>
      </c>
      <c r="E236" s="172">
        <v>136.71199999999999</v>
      </c>
      <c r="F236" s="173"/>
      <c r="G236" s="174">
        <f>ROUND(E236*F236,2)</f>
        <v>0</v>
      </c>
      <c r="H236" s="148"/>
      <c r="I236" s="148"/>
      <c r="J236" s="148"/>
      <c r="K236" s="148"/>
      <c r="L236" s="148"/>
      <c r="M236" s="148"/>
      <c r="N236" s="148"/>
      <c r="O236" s="148" t="s">
        <v>110</v>
      </c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</row>
    <row r="237" spans="1:42" outlineLevel="2" x14ac:dyDescent="0.25">
      <c r="A237" s="155"/>
      <c r="B237" s="156"/>
      <c r="C237" s="184" t="s">
        <v>383</v>
      </c>
      <c r="D237" s="160"/>
      <c r="E237" s="161">
        <v>136.71199999999999</v>
      </c>
      <c r="F237" s="158"/>
      <c r="G237" s="158"/>
      <c r="H237" s="148"/>
      <c r="I237" s="148"/>
      <c r="J237" s="148"/>
      <c r="K237" s="148"/>
      <c r="L237" s="148"/>
      <c r="M237" s="148"/>
      <c r="N237" s="148"/>
      <c r="O237" s="148" t="s">
        <v>112</v>
      </c>
      <c r="P237" s="148">
        <v>5</v>
      </c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</row>
    <row r="238" spans="1:42" outlineLevel="1" x14ac:dyDescent="0.25">
      <c r="A238" s="169">
        <v>83</v>
      </c>
      <c r="B238" s="170" t="s">
        <v>384</v>
      </c>
      <c r="C238" s="183" t="s">
        <v>385</v>
      </c>
      <c r="D238" s="171" t="s">
        <v>116</v>
      </c>
      <c r="E238" s="172">
        <v>136.71199999999999</v>
      </c>
      <c r="F238" s="173"/>
      <c r="G238" s="174">
        <f>ROUND(E238*F238,2)</f>
        <v>0</v>
      </c>
      <c r="H238" s="148"/>
      <c r="I238" s="148"/>
      <c r="J238" s="148"/>
      <c r="K238" s="148"/>
      <c r="L238" s="148"/>
      <c r="M238" s="148"/>
      <c r="N238" s="148"/>
      <c r="O238" s="148" t="s">
        <v>110</v>
      </c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</row>
    <row r="239" spans="1:42" outlineLevel="2" x14ac:dyDescent="0.25">
      <c r="A239" s="155"/>
      <c r="B239" s="156"/>
      <c r="C239" s="184" t="s">
        <v>383</v>
      </c>
      <c r="D239" s="160"/>
      <c r="E239" s="161">
        <v>136.71199999999999</v>
      </c>
      <c r="F239" s="158"/>
      <c r="G239" s="158"/>
      <c r="H239" s="148"/>
      <c r="I239" s="148"/>
      <c r="J239" s="148"/>
      <c r="K239" s="148"/>
      <c r="L239" s="148"/>
      <c r="M239" s="148"/>
      <c r="N239" s="148"/>
      <c r="O239" s="148" t="s">
        <v>112</v>
      </c>
      <c r="P239" s="148">
        <v>5</v>
      </c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</row>
    <row r="240" spans="1:42" outlineLevel="1" x14ac:dyDescent="0.25">
      <c r="A240" s="169">
        <v>84</v>
      </c>
      <c r="B240" s="170" t="s">
        <v>386</v>
      </c>
      <c r="C240" s="183" t="s">
        <v>387</v>
      </c>
      <c r="D240" s="171" t="s">
        <v>116</v>
      </c>
      <c r="E240" s="172">
        <v>62.74</v>
      </c>
      <c r="F240" s="173"/>
      <c r="G240" s="174">
        <f>ROUND(E240*F240,2)</f>
        <v>0</v>
      </c>
      <c r="H240" s="148"/>
      <c r="I240" s="148"/>
      <c r="J240" s="148"/>
      <c r="K240" s="148"/>
      <c r="L240" s="148"/>
      <c r="M240" s="148"/>
      <c r="N240" s="148"/>
      <c r="O240" s="148" t="s">
        <v>110</v>
      </c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</row>
    <row r="241" spans="1:42" outlineLevel="2" x14ac:dyDescent="0.25">
      <c r="A241" s="155"/>
      <c r="B241" s="156"/>
      <c r="C241" s="184" t="s">
        <v>146</v>
      </c>
      <c r="D241" s="160"/>
      <c r="E241" s="161">
        <v>62.74</v>
      </c>
      <c r="F241" s="158"/>
      <c r="G241" s="158"/>
      <c r="H241" s="148"/>
      <c r="I241" s="148"/>
      <c r="J241" s="148"/>
      <c r="K241" s="148"/>
      <c r="L241" s="148"/>
      <c r="M241" s="148"/>
      <c r="N241" s="148"/>
      <c r="O241" s="148" t="s">
        <v>112</v>
      </c>
      <c r="P241" s="148">
        <v>0</v>
      </c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</row>
    <row r="242" spans="1:42" x14ac:dyDescent="0.25">
      <c r="A242" s="162" t="s">
        <v>105</v>
      </c>
      <c r="B242" s="163" t="s">
        <v>87</v>
      </c>
      <c r="C242" s="182" t="s">
        <v>88</v>
      </c>
      <c r="D242" s="164"/>
      <c r="E242" s="165"/>
      <c r="F242" s="166"/>
      <c r="G242" s="167">
        <f>SUMIF(O243:O268,"&lt;&gt;NOR",G243:G268)</f>
        <v>0</v>
      </c>
      <c r="O242" t="s">
        <v>106</v>
      </c>
    </row>
    <row r="243" spans="1:42" ht="20.399999999999999" outlineLevel="1" x14ac:dyDescent="0.25">
      <c r="A243" s="169">
        <v>85</v>
      </c>
      <c r="B243" s="170" t="s">
        <v>388</v>
      </c>
      <c r="C243" s="183" t="s">
        <v>389</v>
      </c>
      <c r="D243" s="171" t="s">
        <v>160</v>
      </c>
      <c r="E243" s="172">
        <v>9</v>
      </c>
      <c r="F243" s="173"/>
      <c r="G243" s="174">
        <f>ROUND(E243*F243,2)</f>
        <v>0</v>
      </c>
      <c r="H243" s="148"/>
      <c r="I243" s="148"/>
      <c r="J243" s="148"/>
      <c r="K243" s="148"/>
      <c r="L243" s="148"/>
      <c r="M243" s="148"/>
      <c r="N243" s="148"/>
      <c r="O243" s="148" t="s">
        <v>110</v>
      </c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</row>
    <row r="244" spans="1:42" outlineLevel="2" x14ac:dyDescent="0.25">
      <c r="A244" s="155"/>
      <c r="B244" s="156"/>
      <c r="C244" s="184" t="s">
        <v>390</v>
      </c>
      <c r="D244" s="160"/>
      <c r="E244" s="161">
        <v>6</v>
      </c>
      <c r="F244" s="158"/>
      <c r="G244" s="158"/>
      <c r="H244" s="148"/>
      <c r="I244" s="148"/>
      <c r="J244" s="148"/>
      <c r="K244" s="148"/>
      <c r="L244" s="148"/>
      <c r="M244" s="148"/>
      <c r="N244" s="148"/>
      <c r="O244" s="148" t="s">
        <v>112</v>
      </c>
      <c r="P244" s="148">
        <v>0</v>
      </c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</row>
    <row r="245" spans="1:42" outlineLevel="3" x14ac:dyDescent="0.25">
      <c r="A245" s="155"/>
      <c r="B245" s="156"/>
      <c r="C245" s="184" t="s">
        <v>391</v>
      </c>
      <c r="D245" s="160"/>
      <c r="E245" s="161">
        <v>3</v>
      </c>
      <c r="F245" s="158"/>
      <c r="G245" s="158"/>
      <c r="H245" s="148"/>
      <c r="I245" s="148"/>
      <c r="J245" s="148"/>
      <c r="K245" s="148"/>
      <c r="L245" s="148"/>
      <c r="M245" s="148"/>
      <c r="N245" s="148"/>
      <c r="O245" s="148" t="s">
        <v>112</v>
      </c>
      <c r="P245" s="148">
        <v>0</v>
      </c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</row>
    <row r="246" spans="1:42" ht="20.399999999999999" outlineLevel="1" x14ac:dyDescent="0.25">
      <c r="A246" s="169">
        <v>86</v>
      </c>
      <c r="B246" s="170" t="s">
        <v>392</v>
      </c>
      <c r="C246" s="183" t="s">
        <v>393</v>
      </c>
      <c r="D246" s="171" t="s">
        <v>130</v>
      </c>
      <c r="E246" s="172">
        <v>33.5</v>
      </c>
      <c r="F246" s="173"/>
      <c r="G246" s="174">
        <f>ROUND(E246*F246,2)</f>
        <v>0</v>
      </c>
      <c r="H246" s="148"/>
      <c r="I246" s="148"/>
      <c r="J246" s="148"/>
      <c r="K246" s="148"/>
      <c r="L246" s="148"/>
      <c r="M246" s="148"/>
      <c r="N246" s="148"/>
      <c r="O246" s="148" t="s">
        <v>110</v>
      </c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</row>
    <row r="247" spans="1:42" outlineLevel="2" x14ac:dyDescent="0.25">
      <c r="A247" s="155"/>
      <c r="B247" s="156"/>
      <c r="C247" s="184" t="s">
        <v>394</v>
      </c>
      <c r="D247" s="160"/>
      <c r="E247" s="161">
        <v>33.5</v>
      </c>
      <c r="F247" s="158"/>
      <c r="G247" s="158"/>
      <c r="H247" s="148"/>
      <c r="I247" s="148"/>
      <c r="J247" s="148"/>
      <c r="K247" s="148"/>
      <c r="L247" s="148"/>
      <c r="M247" s="148"/>
      <c r="N247" s="148"/>
      <c r="O247" s="148" t="s">
        <v>112</v>
      </c>
      <c r="P247" s="148">
        <v>0</v>
      </c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</row>
    <row r="248" spans="1:42" outlineLevel="1" x14ac:dyDescent="0.25">
      <c r="A248" s="169">
        <v>87</v>
      </c>
      <c r="B248" s="170" t="s">
        <v>395</v>
      </c>
      <c r="C248" s="183" t="s">
        <v>396</v>
      </c>
      <c r="D248" s="171" t="s">
        <v>160</v>
      </c>
      <c r="E248" s="172">
        <v>4</v>
      </c>
      <c r="F248" s="173"/>
      <c r="G248" s="174">
        <f>ROUND(E248*F248,2)</f>
        <v>0</v>
      </c>
      <c r="H248" s="148"/>
      <c r="I248" s="148"/>
      <c r="J248" s="148"/>
      <c r="K248" s="148"/>
      <c r="L248" s="148"/>
      <c r="M248" s="148"/>
      <c r="N248" s="148"/>
      <c r="O248" s="148" t="s">
        <v>110</v>
      </c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</row>
    <row r="249" spans="1:42" outlineLevel="2" x14ac:dyDescent="0.25">
      <c r="A249" s="155"/>
      <c r="B249" s="156"/>
      <c r="C249" s="184" t="s">
        <v>397</v>
      </c>
      <c r="D249" s="160"/>
      <c r="E249" s="161">
        <v>4</v>
      </c>
      <c r="F249" s="158"/>
      <c r="G249" s="158"/>
      <c r="H249" s="148"/>
      <c r="I249" s="148"/>
      <c r="J249" s="148"/>
      <c r="K249" s="148"/>
      <c r="L249" s="148"/>
      <c r="M249" s="148"/>
      <c r="N249" s="148"/>
      <c r="O249" s="148" t="s">
        <v>112</v>
      </c>
      <c r="P249" s="148">
        <v>0</v>
      </c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</row>
    <row r="250" spans="1:42" outlineLevel="1" x14ac:dyDescent="0.25">
      <c r="A250" s="169">
        <v>88</v>
      </c>
      <c r="B250" s="170" t="s">
        <v>398</v>
      </c>
      <c r="C250" s="183" t="s">
        <v>399</v>
      </c>
      <c r="D250" s="171" t="s">
        <v>160</v>
      </c>
      <c r="E250" s="172">
        <v>8</v>
      </c>
      <c r="F250" s="173"/>
      <c r="G250" s="174">
        <f>ROUND(E250*F250,2)</f>
        <v>0</v>
      </c>
      <c r="H250" s="148"/>
      <c r="I250" s="148"/>
      <c r="J250" s="148"/>
      <c r="K250" s="148"/>
      <c r="L250" s="148"/>
      <c r="M250" s="148"/>
      <c r="N250" s="148"/>
      <c r="O250" s="148" t="s">
        <v>110</v>
      </c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</row>
    <row r="251" spans="1:42" outlineLevel="2" x14ac:dyDescent="0.25">
      <c r="A251" s="155"/>
      <c r="B251" s="156"/>
      <c r="C251" s="184" t="s">
        <v>400</v>
      </c>
      <c r="D251" s="160"/>
      <c r="E251" s="161">
        <v>8</v>
      </c>
      <c r="F251" s="158"/>
      <c r="G251" s="158"/>
      <c r="H251" s="148"/>
      <c r="I251" s="148"/>
      <c r="J251" s="148"/>
      <c r="K251" s="148"/>
      <c r="L251" s="148"/>
      <c r="M251" s="148"/>
      <c r="N251" s="148"/>
      <c r="O251" s="148" t="s">
        <v>112</v>
      </c>
      <c r="P251" s="148">
        <v>0</v>
      </c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</row>
    <row r="252" spans="1:42" ht="20.399999999999999" outlineLevel="1" x14ac:dyDescent="0.25">
      <c r="A252" s="169">
        <v>89</v>
      </c>
      <c r="B252" s="170" t="s">
        <v>401</v>
      </c>
      <c r="C252" s="183" t="s">
        <v>402</v>
      </c>
      <c r="D252" s="171" t="s">
        <v>160</v>
      </c>
      <c r="E252" s="172">
        <v>6</v>
      </c>
      <c r="F252" s="173"/>
      <c r="G252" s="174">
        <f>ROUND(E252*F252,2)</f>
        <v>0</v>
      </c>
      <c r="H252" s="148"/>
      <c r="I252" s="148"/>
      <c r="J252" s="148"/>
      <c r="K252" s="148"/>
      <c r="L252" s="148"/>
      <c r="M252" s="148"/>
      <c r="N252" s="148"/>
      <c r="O252" s="148" t="s">
        <v>110</v>
      </c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</row>
    <row r="253" spans="1:42" outlineLevel="2" x14ac:dyDescent="0.25">
      <c r="A253" s="155"/>
      <c r="B253" s="156"/>
      <c r="C253" s="184" t="s">
        <v>55</v>
      </c>
      <c r="D253" s="160"/>
      <c r="E253" s="161">
        <v>6</v>
      </c>
      <c r="F253" s="158"/>
      <c r="G253" s="158"/>
      <c r="H253" s="148"/>
      <c r="I253" s="148"/>
      <c r="J253" s="148"/>
      <c r="K253" s="148"/>
      <c r="L253" s="148"/>
      <c r="M253" s="148"/>
      <c r="N253" s="148"/>
      <c r="O253" s="148" t="s">
        <v>112</v>
      </c>
      <c r="P253" s="148">
        <v>0</v>
      </c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</row>
    <row r="254" spans="1:42" ht="20.399999999999999" outlineLevel="1" x14ac:dyDescent="0.25">
      <c r="A254" s="169">
        <v>90</v>
      </c>
      <c r="B254" s="170" t="s">
        <v>403</v>
      </c>
      <c r="C254" s="183" t="s">
        <v>404</v>
      </c>
      <c r="D254" s="171" t="s">
        <v>160</v>
      </c>
      <c r="E254" s="172">
        <v>3</v>
      </c>
      <c r="F254" s="173"/>
      <c r="G254" s="174">
        <f>ROUND(E254*F254,2)</f>
        <v>0</v>
      </c>
      <c r="H254" s="148"/>
      <c r="I254" s="148"/>
      <c r="J254" s="148"/>
      <c r="K254" s="148"/>
      <c r="L254" s="148"/>
      <c r="M254" s="148"/>
      <c r="N254" s="148"/>
      <c r="O254" s="148" t="s">
        <v>110</v>
      </c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</row>
    <row r="255" spans="1:42" outlineLevel="2" x14ac:dyDescent="0.25">
      <c r="A255" s="155"/>
      <c r="B255" s="156"/>
      <c r="C255" s="184" t="s">
        <v>51</v>
      </c>
      <c r="D255" s="160"/>
      <c r="E255" s="161">
        <v>3</v>
      </c>
      <c r="F255" s="158"/>
      <c r="G255" s="158"/>
      <c r="H255" s="148"/>
      <c r="I255" s="148"/>
      <c r="J255" s="148"/>
      <c r="K255" s="148"/>
      <c r="L255" s="148"/>
      <c r="M255" s="148"/>
      <c r="N255" s="148"/>
      <c r="O255" s="148" t="s">
        <v>112</v>
      </c>
      <c r="P255" s="148">
        <v>0</v>
      </c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</row>
    <row r="256" spans="1:42" ht="20.399999999999999" outlineLevel="1" x14ac:dyDescent="0.25">
      <c r="A256" s="169">
        <v>91</v>
      </c>
      <c r="B256" s="170" t="s">
        <v>405</v>
      </c>
      <c r="C256" s="183" t="s">
        <v>406</v>
      </c>
      <c r="D256" s="171" t="s">
        <v>130</v>
      </c>
      <c r="E256" s="172">
        <v>154.5</v>
      </c>
      <c r="F256" s="173"/>
      <c r="G256" s="174">
        <f>ROUND(E256*F256,2)</f>
        <v>0</v>
      </c>
      <c r="H256" s="148"/>
      <c r="I256" s="148"/>
      <c r="J256" s="148"/>
      <c r="K256" s="148"/>
      <c r="L256" s="148"/>
      <c r="M256" s="148"/>
      <c r="N256" s="148"/>
      <c r="O256" s="148" t="s">
        <v>110</v>
      </c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</row>
    <row r="257" spans="1:42" outlineLevel="2" x14ac:dyDescent="0.25">
      <c r="A257" s="155"/>
      <c r="B257" s="156"/>
      <c r="C257" s="184" t="s">
        <v>407</v>
      </c>
      <c r="D257" s="160"/>
      <c r="E257" s="161">
        <v>154.5</v>
      </c>
      <c r="F257" s="158"/>
      <c r="G257" s="158"/>
      <c r="H257" s="148"/>
      <c r="I257" s="148"/>
      <c r="J257" s="148"/>
      <c r="K257" s="148"/>
      <c r="L257" s="148"/>
      <c r="M257" s="148"/>
      <c r="N257" s="148"/>
      <c r="O257" s="148" t="s">
        <v>112</v>
      </c>
      <c r="P257" s="148">
        <v>0</v>
      </c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</row>
    <row r="258" spans="1:42" ht="20.399999999999999" outlineLevel="1" x14ac:dyDescent="0.25">
      <c r="A258" s="169">
        <v>92</v>
      </c>
      <c r="B258" s="170" t="s">
        <v>408</v>
      </c>
      <c r="C258" s="183" t="s">
        <v>409</v>
      </c>
      <c r="D258" s="171" t="s">
        <v>130</v>
      </c>
      <c r="E258" s="172">
        <v>42</v>
      </c>
      <c r="F258" s="173"/>
      <c r="G258" s="174">
        <f>ROUND(E258*F258,2)</f>
        <v>0</v>
      </c>
      <c r="H258" s="148"/>
      <c r="I258" s="148"/>
      <c r="J258" s="148"/>
      <c r="K258" s="148"/>
      <c r="L258" s="148"/>
      <c r="M258" s="148"/>
      <c r="N258" s="148"/>
      <c r="O258" s="148" t="s">
        <v>110</v>
      </c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</row>
    <row r="259" spans="1:42" outlineLevel="2" x14ac:dyDescent="0.25">
      <c r="A259" s="155"/>
      <c r="B259" s="156"/>
      <c r="C259" s="184" t="s">
        <v>410</v>
      </c>
      <c r="D259" s="160"/>
      <c r="E259" s="161">
        <v>42</v>
      </c>
      <c r="F259" s="158"/>
      <c r="G259" s="158"/>
      <c r="H259" s="148"/>
      <c r="I259" s="148"/>
      <c r="J259" s="148"/>
      <c r="K259" s="148"/>
      <c r="L259" s="148"/>
      <c r="M259" s="148"/>
      <c r="N259" s="148"/>
      <c r="O259" s="148" t="s">
        <v>112</v>
      </c>
      <c r="P259" s="148">
        <v>0</v>
      </c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</row>
    <row r="260" spans="1:42" outlineLevel="1" x14ac:dyDescent="0.25">
      <c r="A260" s="175">
        <v>93</v>
      </c>
      <c r="B260" s="176" t="s">
        <v>411</v>
      </c>
      <c r="C260" s="185" t="s">
        <v>412</v>
      </c>
      <c r="D260" s="177" t="s">
        <v>160</v>
      </c>
      <c r="E260" s="178">
        <v>13</v>
      </c>
      <c r="F260" s="179"/>
      <c r="G260" s="180">
        <f>ROUND(E260*F260,2)</f>
        <v>0</v>
      </c>
      <c r="H260" s="148"/>
      <c r="I260" s="148"/>
      <c r="J260" s="148"/>
      <c r="K260" s="148"/>
      <c r="L260" s="148"/>
      <c r="M260" s="148"/>
      <c r="N260" s="148"/>
      <c r="O260" s="148" t="s">
        <v>110</v>
      </c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</row>
    <row r="261" spans="1:42" outlineLevel="1" x14ac:dyDescent="0.25">
      <c r="A261" s="169">
        <v>94</v>
      </c>
      <c r="B261" s="170" t="s">
        <v>413</v>
      </c>
      <c r="C261" s="183" t="s">
        <v>414</v>
      </c>
      <c r="D261" s="171" t="s">
        <v>160</v>
      </c>
      <c r="E261" s="172">
        <v>18</v>
      </c>
      <c r="F261" s="173"/>
      <c r="G261" s="174">
        <f>ROUND(E261*F261,2)</f>
        <v>0</v>
      </c>
      <c r="H261" s="148"/>
      <c r="I261" s="148"/>
      <c r="J261" s="148"/>
      <c r="K261" s="148"/>
      <c r="L261" s="148"/>
      <c r="M261" s="148"/>
      <c r="N261" s="148"/>
      <c r="O261" s="148" t="s">
        <v>110</v>
      </c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</row>
    <row r="262" spans="1:42" outlineLevel="2" x14ac:dyDescent="0.25">
      <c r="A262" s="155"/>
      <c r="B262" s="156"/>
      <c r="C262" s="184" t="s">
        <v>415</v>
      </c>
      <c r="D262" s="160"/>
      <c r="E262" s="161">
        <v>18</v>
      </c>
      <c r="F262" s="158"/>
      <c r="G262" s="158"/>
      <c r="H262" s="148"/>
      <c r="I262" s="148"/>
      <c r="J262" s="148"/>
      <c r="K262" s="148"/>
      <c r="L262" s="148"/>
      <c r="M262" s="148"/>
      <c r="N262" s="148"/>
      <c r="O262" s="148" t="s">
        <v>112</v>
      </c>
      <c r="P262" s="148">
        <v>0</v>
      </c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</row>
    <row r="263" spans="1:42" outlineLevel="1" x14ac:dyDescent="0.25">
      <c r="A263" s="169">
        <v>95</v>
      </c>
      <c r="B263" s="170" t="s">
        <v>416</v>
      </c>
      <c r="C263" s="183" t="s">
        <v>417</v>
      </c>
      <c r="D263" s="171" t="s">
        <v>174</v>
      </c>
      <c r="E263" s="172">
        <v>18</v>
      </c>
      <c r="F263" s="173"/>
      <c r="G263" s="174">
        <f>ROUND(E263*F263,2)</f>
        <v>0</v>
      </c>
      <c r="H263" s="148"/>
      <c r="I263" s="148"/>
      <c r="J263" s="148"/>
      <c r="K263" s="148"/>
      <c r="L263" s="148"/>
      <c r="M263" s="148"/>
      <c r="N263" s="148"/>
      <c r="O263" s="148" t="s">
        <v>175</v>
      </c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</row>
    <row r="264" spans="1:42" ht="20.399999999999999" outlineLevel="2" x14ac:dyDescent="0.25">
      <c r="A264" s="155"/>
      <c r="B264" s="156"/>
      <c r="C264" s="184" t="s">
        <v>418</v>
      </c>
      <c r="D264" s="160"/>
      <c r="E264" s="161">
        <v>18</v>
      </c>
      <c r="F264" s="158"/>
      <c r="G264" s="158"/>
      <c r="H264" s="148"/>
      <c r="I264" s="148"/>
      <c r="J264" s="148"/>
      <c r="K264" s="148"/>
      <c r="L264" s="148"/>
      <c r="M264" s="148"/>
      <c r="N264" s="148"/>
      <c r="O264" s="148" t="s">
        <v>112</v>
      </c>
      <c r="P264" s="148">
        <v>0</v>
      </c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</row>
    <row r="265" spans="1:42" outlineLevel="3" x14ac:dyDescent="0.25">
      <c r="A265" s="155"/>
      <c r="B265" s="156"/>
      <c r="C265" s="184" t="s">
        <v>419</v>
      </c>
      <c r="D265" s="160"/>
      <c r="E265" s="161"/>
      <c r="F265" s="158"/>
      <c r="G265" s="158"/>
      <c r="H265" s="148"/>
      <c r="I265" s="148"/>
      <c r="J265" s="148"/>
      <c r="K265" s="148"/>
      <c r="L265" s="148"/>
      <c r="M265" s="148"/>
      <c r="N265" s="148"/>
      <c r="O265" s="148" t="s">
        <v>112</v>
      </c>
      <c r="P265" s="148">
        <v>0</v>
      </c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</row>
    <row r="266" spans="1:42" outlineLevel="1" x14ac:dyDescent="0.25">
      <c r="A266" s="175">
        <v>96</v>
      </c>
      <c r="B266" s="176" t="s">
        <v>420</v>
      </c>
      <c r="C266" s="185" t="s">
        <v>421</v>
      </c>
      <c r="D266" s="177" t="s">
        <v>160</v>
      </c>
      <c r="E266" s="178">
        <v>13</v>
      </c>
      <c r="F266" s="179"/>
      <c r="G266" s="180">
        <f>ROUND(E266*F266,2)</f>
        <v>0</v>
      </c>
      <c r="H266" s="148"/>
      <c r="I266" s="148"/>
      <c r="J266" s="148"/>
      <c r="K266" s="148"/>
      <c r="L266" s="148"/>
      <c r="M266" s="148"/>
      <c r="N266" s="148"/>
      <c r="O266" s="148" t="s">
        <v>284</v>
      </c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</row>
    <row r="267" spans="1:42" outlineLevel="1" x14ac:dyDescent="0.25">
      <c r="A267" s="169">
        <v>97</v>
      </c>
      <c r="B267" s="170" t="s">
        <v>422</v>
      </c>
      <c r="C267" s="183" t="s">
        <v>423</v>
      </c>
      <c r="D267" s="171" t="s">
        <v>160</v>
      </c>
      <c r="E267" s="172">
        <v>4</v>
      </c>
      <c r="F267" s="173"/>
      <c r="G267" s="174">
        <f>ROUND(E267*F267,2)</f>
        <v>0</v>
      </c>
      <c r="H267" s="148"/>
      <c r="I267" s="148"/>
      <c r="J267" s="148"/>
      <c r="K267" s="148"/>
      <c r="L267" s="148"/>
      <c r="M267" s="148"/>
      <c r="N267" s="148"/>
      <c r="O267" s="148" t="s">
        <v>284</v>
      </c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</row>
    <row r="268" spans="1:42" outlineLevel="2" x14ac:dyDescent="0.25">
      <c r="A268" s="155"/>
      <c r="B268" s="156"/>
      <c r="C268" s="184" t="s">
        <v>397</v>
      </c>
      <c r="D268" s="160"/>
      <c r="E268" s="161">
        <v>4</v>
      </c>
      <c r="F268" s="158"/>
      <c r="G268" s="158"/>
      <c r="H268" s="148"/>
      <c r="I268" s="148"/>
      <c r="J268" s="148"/>
      <c r="K268" s="148"/>
      <c r="L268" s="148"/>
      <c r="M268" s="148"/>
      <c r="N268" s="148"/>
      <c r="O268" s="148" t="s">
        <v>112</v>
      </c>
      <c r="P268" s="148">
        <v>0</v>
      </c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</row>
    <row r="269" spans="1:42" x14ac:dyDescent="0.25">
      <c r="A269" s="162" t="s">
        <v>105</v>
      </c>
      <c r="B269" s="163" t="s">
        <v>89</v>
      </c>
      <c r="C269" s="182" t="s">
        <v>90</v>
      </c>
      <c r="D269" s="164"/>
      <c r="E269" s="165"/>
      <c r="F269" s="166"/>
      <c r="G269" s="167">
        <f>SUMIF(O270:O275,"&lt;&gt;NOR",G270:G275)</f>
        <v>0</v>
      </c>
      <c r="O269" t="s">
        <v>106</v>
      </c>
    </row>
    <row r="270" spans="1:42" outlineLevel="1" x14ac:dyDescent="0.25">
      <c r="A270" s="175">
        <v>98</v>
      </c>
      <c r="B270" s="176" t="s">
        <v>424</v>
      </c>
      <c r="C270" s="185" t="s">
        <v>425</v>
      </c>
      <c r="D270" s="177" t="s">
        <v>214</v>
      </c>
      <c r="E270" s="178">
        <v>8.6692099999999996</v>
      </c>
      <c r="F270" s="179"/>
      <c r="G270" s="180">
        <f t="shared" ref="G270:G275" si="0">ROUND(E270*F270,2)</f>
        <v>0</v>
      </c>
      <c r="H270" s="148"/>
      <c r="I270" s="148"/>
      <c r="J270" s="148"/>
      <c r="K270" s="148"/>
      <c r="L270" s="148"/>
      <c r="M270" s="148"/>
      <c r="N270" s="148"/>
      <c r="O270" s="148" t="s">
        <v>426</v>
      </c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</row>
    <row r="271" spans="1:42" outlineLevel="1" x14ac:dyDescent="0.25">
      <c r="A271" s="175">
        <v>99</v>
      </c>
      <c r="B271" s="176" t="s">
        <v>427</v>
      </c>
      <c r="C271" s="185" t="s">
        <v>428</v>
      </c>
      <c r="D271" s="177" t="s">
        <v>214</v>
      </c>
      <c r="E271" s="178">
        <v>8.6692099999999996</v>
      </c>
      <c r="F271" s="179"/>
      <c r="G271" s="180">
        <f t="shared" si="0"/>
        <v>0</v>
      </c>
      <c r="H271" s="148"/>
      <c r="I271" s="148"/>
      <c r="J271" s="148"/>
      <c r="K271" s="148"/>
      <c r="L271" s="148"/>
      <c r="M271" s="148"/>
      <c r="N271" s="148"/>
      <c r="O271" s="148" t="s">
        <v>426</v>
      </c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</row>
    <row r="272" spans="1:42" outlineLevel="1" x14ac:dyDescent="0.25">
      <c r="A272" s="175">
        <v>100</v>
      </c>
      <c r="B272" s="176" t="s">
        <v>429</v>
      </c>
      <c r="C272" s="185" t="s">
        <v>430</v>
      </c>
      <c r="D272" s="177" t="s">
        <v>214</v>
      </c>
      <c r="E272" s="178">
        <v>121.36888999999999</v>
      </c>
      <c r="F272" s="179"/>
      <c r="G272" s="180">
        <f t="shared" si="0"/>
        <v>0</v>
      </c>
      <c r="H272" s="148"/>
      <c r="I272" s="148"/>
      <c r="J272" s="148"/>
      <c r="K272" s="148"/>
      <c r="L272" s="148"/>
      <c r="M272" s="148"/>
      <c r="N272" s="148"/>
      <c r="O272" s="148" t="s">
        <v>426</v>
      </c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</row>
    <row r="273" spans="1:42" outlineLevel="1" x14ac:dyDescent="0.25">
      <c r="A273" s="175">
        <v>101</v>
      </c>
      <c r="B273" s="176" t="s">
        <v>431</v>
      </c>
      <c r="C273" s="185" t="s">
        <v>432</v>
      </c>
      <c r="D273" s="177" t="s">
        <v>214</v>
      </c>
      <c r="E273" s="178">
        <v>8.6692099999999996</v>
      </c>
      <c r="F273" s="179"/>
      <c r="G273" s="180">
        <f t="shared" si="0"/>
        <v>0</v>
      </c>
      <c r="H273" s="148"/>
      <c r="I273" s="148"/>
      <c r="J273" s="148"/>
      <c r="K273" s="148"/>
      <c r="L273" s="148"/>
      <c r="M273" s="148"/>
      <c r="N273" s="148"/>
      <c r="O273" s="148" t="s">
        <v>426</v>
      </c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</row>
    <row r="274" spans="1:42" outlineLevel="1" x14ac:dyDescent="0.25">
      <c r="A274" s="175">
        <v>102</v>
      </c>
      <c r="B274" s="176" t="s">
        <v>433</v>
      </c>
      <c r="C274" s="185" t="s">
        <v>434</v>
      </c>
      <c r="D274" s="177" t="s">
        <v>214</v>
      </c>
      <c r="E274" s="178">
        <v>17.33841</v>
      </c>
      <c r="F274" s="179"/>
      <c r="G274" s="180">
        <f t="shared" si="0"/>
        <v>0</v>
      </c>
      <c r="H274" s="148"/>
      <c r="I274" s="148"/>
      <c r="J274" s="148"/>
      <c r="K274" s="148"/>
      <c r="L274" s="148"/>
      <c r="M274" s="148"/>
      <c r="N274" s="148"/>
      <c r="O274" s="148" t="s">
        <v>426</v>
      </c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</row>
    <row r="275" spans="1:42" ht="20.399999999999999" outlineLevel="1" x14ac:dyDescent="0.25">
      <c r="A275" s="175">
        <v>103</v>
      </c>
      <c r="B275" s="176" t="s">
        <v>435</v>
      </c>
      <c r="C275" s="185" t="s">
        <v>436</v>
      </c>
      <c r="D275" s="177" t="s">
        <v>214</v>
      </c>
      <c r="E275" s="178">
        <v>8.6692099999999996</v>
      </c>
      <c r="F275" s="179"/>
      <c r="G275" s="180">
        <f t="shared" si="0"/>
        <v>0</v>
      </c>
      <c r="H275" s="148"/>
      <c r="I275" s="148"/>
      <c r="J275" s="148"/>
      <c r="K275" s="148"/>
      <c r="L275" s="148"/>
      <c r="M275" s="148"/>
      <c r="N275" s="148"/>
      <c r="O275" s="148" t="s">
        <v>426</v>
      </c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</row>
    <row r="276" spans="1:42" x14ac:dyDescent="0.25">
      <c r="A276" s="162" t="s">
        <v>105</v>
      </c>
      <c r="B276" s="163" t="s">
        <v>92</v>
      </c>
      <c r="C276" s="182" t="s">
        <v>30</v>
      </c>
      <c r="D276" s="164"/>
      <c r="E276" s="165"/>
      <c r="F276" s="166"/>
      <c r="G276" s="167">
        <f>SUMIF(O277:O279,"&lt;&gt;NOR",G277:G279)</f>
        <v>0</v>
      </c>
      <c r="O276" t="s">
        <v>106</v>
      </c>
    </row>
    <row r="277" spans="1:42" outlineLevel="1" x14ac:dyDescent="0.25">
      <c r="A277" s="175">
        <v>104</v>
      </c>
      <c r="B277" s="176" t="s">
        <v>437</v>
      </c>
      <c r="C277" s="185" t="s">
        <v>438</v>
      </c>
      <c r="D277" s="177" t="s">
        <v>439</v>
      </c>
      <c r="E277" s="178">
        <v>1</v>
      </c>
      <c r="F277" s="179"/>
      <c r="G277" s="180">
        <f>ROUND(E277*F277,2)</f>
        <v>0</v>
      </c>
      <c r="H277" s="148"/>
      <c r="I277" s="148"/>
      <c r="J277" s="148"/>
      <c r="K277" s="148"/>
      <c r="L277" s="148"/>
      <c r="M277" s="148"/>
      <c r="N277" s="148"/>
      <c r="O277" s="148" t="s">
        <v>440</v>
      </c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</row>
    <row r="278" spans="1:42" outlineLevel="1" x14ac:dyDescent="0.25">
      <c r="A278" s="175">
        <v>105</v>
      </c>
      <c r="B278" s="176" t="s">
        <v>441</v>
      </c>
      <c r="C278" s="185" t="s">
        <v>442</v>
      </c>
      <c r="D278" s="177" t="s">
        <v>439</v>
      </c>
      <c r="E278" s="178">
        <v>1</v>
      </c>
      <c r="F278" s="179"/>
      <c r="G278" s="180">
        <f>ROUND(E278*F278,2)</f>
        <v>0</v>
      </c>
      <c r="H278" s="148"/>
      <c r="I278" s="148"/>
      <c r="J278" s="148"/>
      <c r="K278" s="148"/>
      <c r="L278" s="148"/>
      <c r="M278" s="148"/>
      <c r="N278" s="148"/>
      <c r="O278" s="148" t="s">
        <v>443</v>
      </c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</row>
    <row r="279" spans="1:42" outlineLevel="1" x14ac:dyDescent="0.25">
      <c r="A279" s="169">
        <v>106</v>
      </c>
      <c r="B279" s="170" t="s">
        <v>444</v>
      </c>
      <c r="C279" s="183" t="s">
        <v>445</v>
      </c>
      <c r="D279" s="171" t="s">
        <v>439</v>
      </c>
      <c r="E279" s="172">
        <v>1</v>
      </c>
      <c r="F279" s="173"/>
      <c r="G279" s="174">
        <f>ROUND(E279*F279,2)</f>
        <v>0</v>
      </c>
      <c r="H279" s="148"/>
      <c r="I279" s="148"/>
      <c r="J279" s="148"/>
      <c r="K279" s="148"/>
      <c r="L279" s="148"/>
      <c r="M279" s="148"/>
      <c r="N279" s="148"/>
      <c r="O279" s="148" t="s">
        <v>443</v>
      </c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</row>
    <row r="280" spans="1:42" x14ac:dyDescent="0.25">
      <c r="A280" s="3"/>
      <c r="B280" s="4"/>
      <c r="C280" s="187"/>
      <c r="D280" s="6"/>
      <c r="E280" s="3"/>
      <c r="F280" s="3"/>
      <c r="G280" s="3"/>
      <c r="M280">
        <v>15</v>
      </c>
      <c r="N280">
        <v>21</v>
      </c>
      <c r="O280" t="s">
        <v>104</v>
      </c>
    </row>
    <row r="281" spans="1:42" x14ac:dyDescent="0.25">
      <c r="A281" s="151"/>
      <c r="B281" s="152" t="s">
        <v>31</v>
      </c>
      <c r="C281" s="188"/>
      <c r="D281" s="153"/>
      <c r="E281" s="154"/>
      <c r="F281" s="154"/>
      <c r="G281" s="168">
        <f>G8+G12+G15+G21+G45+G53+G56+G71+G104+G106+G110+G118+G170+G193+G197+G201+G214+G232+G242+G269+G276</f>
        <v>0</v>
      </c>
      <c r="M281" t="e">
        <f>SUMIF(#REF!,M280,G7:G279)</f>
        <v>#REF!</v>
      </c>
      <c r="N281" t="e">
        <f>SUMIF(#REF!,N280,G7:G279)</f>
        <v>#REF!</v>
      </c>
      <c r="O281" t="s">
        <v>446</v>
      </c>
    </row>
    <row r="282" spans="1:42" x14ac:dyDescent="0.25">
      <c r="A282" s="3"/>
      <c r="B282" s="4"/>
      <c r="C282" s="187"/>
      <c r="D282" s="6"/>
      <c r="E282" s="3"/>
      <c r="F282" s="3"/>
      <c r="G282" s="3"/>
    </row>
    <row r="283" spans="1:42" x14ac:dyDescent="0.25">
      <c r="A283" s="3"/>
      <c r="B283" s="4"/>
      <c r="C283" s="187"/>
      <c r="D283" s="6"/>
      <c r="E283" s="3"/>
      <c r="F283" s="3"/>
      <c r="G283" s="3"/>
    </row>
    <row r="284" spans="1:42" x14ac:dyDescent="0.25">
      <c r="A284" s="253" t="s">
        <v>447</v>
      </c>
      <c r="B284" s="253"/>
      <c r="C284" s="254"/>
      <c r="D284" s="6"/>
      <c r="E284" s="3"/>
      <c r="F284" s="3"/>
      <c r="G284" s="3"/>
    </row>
    <row r="285" spans="1:42" x14ac:dyDescent="0.25">
      <c r="A285" s="255"/>
      <c r="B285" s="256"/>
      <c r="C285" s="257"/>
      <c r="D285" s="256"/>
      <c r="E285" s="256"/>
      <c r="F285" s="256"/>
      <c r="G285" s="258"/>
      <c r="O285" t="s">
        <v>448</v>
      </c>
    </row>
    <row r="286" spans="1:42" x14ac:dyDescent="0.25">
      <c r="A286" s="259"/>
      <c r="B286" s="260"/>
      <c r="C286" s="261"/>
      <c r="D286" s="260"/>
      <c r="E286" s="260"/>
      <c r="F286" s="260"/>
      <c r="G286" s="262"/>
    </row>
    <row r="287" spans="1:42" x14ac:dyDescent="0.25">
      <c r="A287" s="259"/>
      <c r="B287" s="260"/>
      <c r="C287" s="261"/>
      <c r="D287" s="260"/>
      <c r="E287" s="260"/>
      <c r="F287" s="260"/>
      <c r="G287" s="262"/>
    </row>
    <row r="288" spans="1:42" x14ac:dyDescent="0.25">
      <c r="A288" s="259"/>
      <c r="B288" s="260"/>
      <c r="C288" s="261"/>
      <c r="D288" s="260"/>
      <c r="E288" s="260"/>
      <c r="F288" s="260"/>
      <c r="G288" s="262"/>
    </row>
    <row r="289" spans="1:15" x14ac:dyDescent="0.25">
      <c r="A289" s="263"/>
      <c r="B289" s="264"/>
      <c r="C289" s="265"/>
      <c r="D289" s="264"/>
      <c r="E289" s="264"/>
      <c r="F289" s="264"/>
      <c r="G289" s="266"/>
    </row>
    <row r="290" spans="1:15" x14ac:dyDescent="0.25">
      <c r="A290" s="3"/>
      <c r="B290" s="4"/>
      <c r="C290" s="187"/>
      <c r="D290" s="6"/>
      <c r="E290" s="3"/>
      <c r="F290" s="3"/>
      <c r="G290" s="3"/>
    </row>
    <row r="291" spans="1:15" x14ac:dyDescent="0.25">
      <c r="C291" s="189"/>
      <c r="D291" s="10"/>
      <c r="O291" t="s">
        <v>449</v>
      </c>
    </row>
    <row r="292" spans="1:15" x14ac:dyDescent="0.25">
      <c r="D292" s="10"/>
    </row>
    <row r="293" spans="1:15" x14ac:dyDescent="0.25">
      <c r="D293" s="10"/>
    </row>
    <row r="294" spans="1:15" x14ac:dyDescent="0.25">
      <c r="D294" s="10"/>
    </row>
    <row r="295" spans="1:15" x14ac:dyDescent="0.25">
      <c r="D295" s="10"/>
    </row>
    <row r="296" spans="1:15" x14ac:dyDescent="0.25">
      <c r="D296" s="10"/>
    </row>
    <row r="297" spans="1:15" x14ac:dyDescent="0.25">
      <c r="D297" s="10"/>
    </row>
    <row r="298" spans="1:15" x14ac:dyDescent="0.25">
      <c r="D298" s="10"/>
    </row>
    <row r="299" spans="1:15" x14ac:dyDescent="0.25">
      <c r="D299" s="10"/>
    </row>
    <row r="300" spans="1:15" x14ac:dyDescent="0.25">
      <c r="D300" s="10"/>
    </row>
    <row r="301" spans="1:15" x14ac:dyDescent="0.25">
      <c r="D301" s="10"/>
    </row>
    <row r="302" spans="1:15" x14ac:dyDescent="0.25">
      <c r="D302" s="10"/>
    </row>
    <row r="303" spans="1:15" x14ac:dyDescent="0.25">
      <c r="D303" s="10"/>
    </row>
    <row r="304" spans="1:15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285:G289"/>
    <mergeCell ref="A1:G1"/>
    <mergeCell ref="C2:G2"/>
    <mergeCell ref="C3:G3"/>
    <mergeCell ref="C4:G4"/>
    <mergeCell ref="A284:C28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02 2315_02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2315_02 Pol'!Názvy_tisku</vt:lpstr>
      <vt:lpstr>oadresa</vt:lpstr>
      <vt:lpstr>Stavba!Objednatel</vt:lpstr>
      <vt:lpstr>Stavba!Objekt</vt:lpstr>
      <vt:lpstr>'02 2315_02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Malina</dc:creator>
  <cp:lastModifiedBy>Motl</cp:lastModifiedBy>
  <cp:lastPrinted>2019-03-19T12:27:02Z</cp:lastPrinted>
  <dcterms:created xsi:type="dcterms:W3CDTF">2009-04-08T07:15:50Z</dcterms:created>
  <dcterms:modified xsi:type="dcterms:W3CDTF">2024-04-24T05:22:17Z</dcterms:modified>
</cp:coreProperties>
</file>