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0_2024_VC Kostolište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ponuka'!$A$1:$O$33</definedName>
  </definedNames>
  <calcPr calcId="162913"/>
</workbook>
</file>

<file path=xl/calcChain.xml><?xml version="1.0" encoding="utf-8"?>
<calcChain xmlns="http://schemas.openxmlformats.org/spreadsheetml/2006/main">
  <c r="L18" i="1" l="1"/>
  <c r="G13" i="1"/>
  <c r="G14" i="1"/>
  <c r="G15" i="1"/>
  <c r="G16" i="1"/>
  <c r="G17" i="1"/>
  <c r="G12" i="1"/>
  <c r="O17" i="1" l="1"/>
  <c r="P17" i="1" s="1"/>
  <c r="I4" i="4" l="1"/>
  <c r="F4" i="4"/>
  <c r="C4" i="4"/>
  <c r="B7" i="4" l="1"/>
  <c r="O14" i="1"/>
  <c r="O12" i="1"/>
  <c r="P12" i="1" l="1"/>
  <c r="P14" i="1"/>
  <c r="O16" i="1" l="1"/>
  <c r="P16" i="1" s="1"/>
  <c r="O15" i="1"/>
  <c r="P15" i="1" s="1"/>
  <c r="O13" i="1"/>
  <c r="O18" i="1" l="1"/>
  <c r="P18" i="1" s="1"/>
  <c r="P13" i="1"/>
  <c r="O20" i="1" l="1"/>
  <c r="O19" i="1" s="1"/>
</calcChain>
</file>

<file path=xl/sharedStrings.xml><?xml version="1.0" encoding="utf-8"?>
<sst xmlns="http://schemas.openxmlformats.org/spreadsheetml/2006/main" count="99" uniqueCount="83">
  <si>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</si>
  <si>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</si>
  <si>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</si>
  <si>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</si>
  <si>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</si>
  <si>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</si>
  <si>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</si>
  <si>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</si>
  <si>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</si>
  <si>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</si>
  <si>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</si>
  <si>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</si>
  <si>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</si>
  <si>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</si>
  <si>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</si>
  <si>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</si>
  <si>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</si>
  <si>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</si>
  <si>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</si>
  <si>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</si>
  <si>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</si>
  <si>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</si>
  <si>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</si>
  <si>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</si>
  <si>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</si>
  <si>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</si>
  <si>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</si>
  <si>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</si>
  <si>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</si>
  <si>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</si>
  <si>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</si>
  <si>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</si>
  <si>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</si>
  <si>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</si>
  <si>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</si>
  <si>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</si>
  <si>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</si>
  <si>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</si>
  <si>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</si>
  <si>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</si>
  <si>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</si>
  <si>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</si>
  <si>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</si>
  <si>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</si>
  <si>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</si>
  <si>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</si>
  <si>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</si>
  <si>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</si>
  <si>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</si>
  <si>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</si>
  <si>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</si>
  <si>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</si>
  <si>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</si>
  <si>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</si>
  <si>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</si>
  <si>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</si>
  <si>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</si>
  <si>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</si>
  <si>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</si>
  <si>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</si>
  <si>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</si>
  <si>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</si>
  <si>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</si>
  <si>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</si>
  <si>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</si>
  <si>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</si>
  <si>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</si>
  <si>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</si>
  <si>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</si>
  <si>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</si>
  <si>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</si>
  <si>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VÚ-50r.</t>
  </si>
  <si>
    <t>Lesy SR š.p. OZ Karpaty</t>
  </si>
  <si>
    <t>03 Gajary</t>
  </si>
  <si>
    <t>459-10</t>
  </si>
  <si>
    <t>462B</t>
  </si>
  <si>
    <t>463 10</t>
  </si>
  <si>
    <t>493B</t>
  </si>
  <si>
    <t xml:space="preserve">Lesnícke služby v ťažbovom procese - viacoperačné technológie na OZ Karpary, VC Kostolište, LS Malacky  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</si>
  <si>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</si>
  <si>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t>Ing. Smolarčík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</si>
  <si>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máj 2024 až december 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</si>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</sst>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30" xfId="0" applyFont="1" applyFill="1" applyBorder="1" applyProtection="1"/>
    <xf numFmtId="0" fontId="10" fillId="3" borderId="26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4" xfId="0" applyNumberFormat="1" applyFont="1" applyFill="1" applyBorder="1" applyAlignment="1" applyProtection="1">
      <alignment horizontal="right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11" fontId="10" fillId="3" borderId="1" xfId="0" applyNumberFormat="1" applyFont="1" applyFill="1" applyBorder="1" applyAlignment="1" applyProtection="1">
      <alignment horizontal="center" vertical="center" wrapText="1"/>
    </xf>
    <xf numFmtId="0" fontId="0" fillId="3" borderId="42" xfId="0" applyFill="1" applyBorder="1" applyProtection="1"/>
    <xf numFmtId="0" fontId="6" fillId="3" borderId="43" xfId="0" applyFont="1" applyFill="1" applyBorder="1" applyAlignment="1" applyProtection="1">
      <alignment vertical="center"/>
    </xf>
    <xf numFmtId="2" fontId="10" fillId="3" borderId="38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0" fontId="3" fillId="3" borderId="47" xfId="0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right" vertical="center"/>
    </xf>
    <xf numFmtId="4" fontId="10" fillId="3" borderId="49" xfId="0" applyNumberFormat="1" applyFont="1" applyFill="1" applyBorder="1" applyAlignment="1" applyProtection="1">
      <alignment horizontal="right" vertical="center"/>
    </xf>
    <xf numFmtId="2" fontId="10" fillId="3" borderId="50" xfId="0" applyNumberFormat="1" applyFont="1" applyFill="1" applyBorder="1" applyAlignment="1" applyProtection="1">
      <alignment horizontal="right" vertical="center" wrapText="1"/>
    </xf>
    <xf numFmtId="0" fontId="10" fillId="3" borderId="48" xfId="0" applyFont="1" applyFill="1" applyBorder="1" applyAlignment="1" applyProtection="1">
      <alignment horizontal="center" vertical="center"/>
    </xf>
    <xf numFmtId="4" fontId="10" fillId="3" borderId="51" xfId="0" applyNumberFormat="1" applyFont="1" applyFill="1" applyBorder="1" applyAlignment="1" applyProtection="1">
      <alignment horizontal="center" vertical="center"/>
    </xf>
    <xf numFmtId="14" fontId="0" fillId="3" borderId="0" xfId="0" applyNumberFormat="1" applyFill="1" applyBorder="1" applyProtection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3" borderId="43" xfId="0" applyFont="1" applyFill="1" applyBorder="1" applyAlignment="1" applyProtection="1">
      <alignment horizontal="right" vertical="center"/>
    </xf>
    <xf numFmtId="0" fontId="6" fillId="3" borderId="4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52" xfId="0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zoomScale="110" zoomScaleNormal="100" zoomScaleSheetLayoutView="110" workbookViewId="0">
      <selection activeCell="A22" sqref="A22:O2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.710937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6" t="s">
        <v>64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6" t="s">
        <v>82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83" t="s">
        <v>78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9"/>
      <c r="F5" s="8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0" t="s">
        <v>72</v>
      </c>
      <c r="C6" s="90"/>
      <c r="D6" s="90"/>
      <c r="E6" s="90"/>
      <c r="F6" s="9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1"/>
      <c r="C7" s="91"/>
      <c r="D7" s="91"/>
      <c r="E7" s="91"/>
      <c r="F7" s="9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7" t="s">
        <v>66</v>
      </c>
      <c r="B8" s="8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4" t="s">
        <v>69</v>
      </c>
      <c r="B9" s="79" t="s">
        <v>2</v>
      </c>
      <c r="C9" s="109" t="s">
        <v>53</v>
      </c>
      <c r="D9" s="110"/>
      <c r="E9" s="111" t="s">
        <v>3</v>
      </c>
      <c r="F9" s="112"/>
      <c r="G9" s="113"/>
      <c r="H9" s="101" t="s">
        <v>4</v>
      </c>
      <c r="I9" s="81" t="s">
        <v>5</v>
      </c>
      <c r="J9" s="104" t="s">
        <v>6</v>
      </c>
      <c r="K9" s="107" t="s">
        <v>7</v>
      </c>
      <c r="L9" s="81" t="s">
        <v>54</v>
      </c>
      <c r="M9" s="81" t="s">
        <v>60</v>
      </c>
      <c r="N9" s="84" t="s">
        <v>58</v>
      </c>
      <c r="O9" s="92" t="s">
        <v>59</v>
      </c>
    </row>
    <row r="10" spans="1:16" ht="21.75" customHeight="1" x14ac:dyDescent="0.25">
      <c r="A10" s="25"/>
      <c r="B10" s="80"/>
      <c r="C10" s="94" t="s">
        <v>67</v>
      </c>
      <c r="D10" s="95"/>
      <c r="E10" s="94" t="s">
        <v>9</v>
      </c>
      <c r="F10" s="96" t="s">
        <v>10</v>
      </c>
      <c r="G10" s="98" t="s">
        <v>11</v>
      </c>
      <c r="H10" s="102"/>
      <c r="I10" s="82"/>
      <c r="J10" s="105"/>
      <c r="K10" s="108"/>
      <c r="L10" s="82"/>
      <c r="M10" s="82"/>
      <c r="N10" s="85"/>
      <c r="O10" s="93"/>
    </row>
    <row r="11" spans="1:16" ht="50.25" customHeight="1" thickBot="1" x14ac:dyDescent="0.3">
      <c r="A11" s="26"/>
      <c r="B11" s="80"/>
      <c r="C11" s="94"/>
      <c r="D11" s="95"/>
      <c r="E11" s="94"/>
      <c r="F11" s="97"/>
      <c r="G11" s="99"/>
      <c r="H11" s="103"/>
      <c r="I11" s="82"/>
      <c r="J11" s="106"/>
      <c r="K11" s="108"/>
      <c r="L11" s="82"/>
      <c r="M11" s="100"/>
      <c r="N11" s="85"/>
      <c r="O11" s="93"/>
    </row>
    <row r="12" spans="1:16" ht="15" customHeight="1" x14ac:dyDescent="0.25">
      <c r="A12" s="55" t="s">
        <v>73</v>
      </c>
      <c r="B12" s="47" t="s">
        <v>74</v>
      </c>
      <c r="C12" s="132" t="s">
        <v>79</v>
      </c>
      <c r="D12" s="133"/>
      <c r="E12" s="48">
        <v>170</v>
      </c>
      <c r="F12" s="49"/>
      <c r="G12" s="69">
        <f t="shared" ref="G12:G17" si="0">E12+F12</f>
        <v>170</v>
      </c>
      <c r="H12" s="50" t="s">
        <v>71</v>
      </c>
      <c r="I12" s="51">
        <v>0</v>
      </c>
      <c r="J12" s="51">
        <v>0.5</v>
      </c>
      <c r="K12" s="52">
        <v>130</v>
      </c>
      <c r="L12" s="64">
        <v>5128.9000000000005</v>
      </c>
      <c r="M12" s="63" t="s">
        <v>61</v>
      </c>
      <c r="N12" s="60"/>
      <c r="O12" s="61">
        <f>SUM(N12*G12)</f>
        <v>0</v>
      </c>
      <c r="P12" s="12" t="str">
        <f>IF( O12=0," ", IF(100-((L12/O12)*100)&gt;20,"viac ako 20%",0))</f>
        <v xml:space="preserve"> </v>
      </c>
    </row>
    <row r="13" spans="1:16" x14ac:dyDescent="0.25">
      <c r="A13" s="27"/>
      <c r="B13" s="28" t="s">
        <v>75</v>
      </c>
      <c r="C13" s="134"/>
      <c r="D13" s="135"/>
      <c r="E13" s="56">
        <v>600</v>
      </c>
      <c r="F13" s="56"/>
      <c r="G13" s="59">
        <f t="shared" si="0"/>
        <v>600</v>
      </c>
      <c r="H13" s="45" t="s">
        <v>71</v>
      </c>
      <c r="I13" s="28">
        <v>0</v>
      </c>
      <c r="J13" s="28">
        <v>0.18</v>
      </c>
      <c r="K13" s="65">
        <v>200</v>
      </c>
      <c r="L13" s="53">
        <v>11796</v>
      </c>
      <c r="M13" s="30" t="s">
        <v>61</v>
      </c>
      <c r="N13" s="62"/>
      <c r="O13" s="29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x14ac:dyDescent="0.25">
      <c r="A14" s="27"/>
      <c r="B14" s="31" t="s">
        <v>76</v>
      </c>
      <c r="C14" s="134"/>
      <c r="D14" s="135"/>
      <c r="E14" s="57">
        <v>600</v>
      </c>
      <c r="F14" s="57"/>
      <c r="G14" s="59">
        <f t="shared" si="0"/>
        <v>600</v>
      </c>
      <c r="H14" s="46" t="s">
        <v>71</v>
      </c>
      <c r="I14" s="31">
        <v>0</v>
      </c>
      <c r="J14" s="31">
        <v>0.22</v>
      </c>
      <c r="K14" s="43">
        <v>170</v>
      </c>
      <c r="L14" s="53">
        <v>10272</v>
      </c>
      <c r="M14" s="32" t="s">
        <v>61</v>
      </c>
      <c r="N14" s="62"/>
      <c r="O14" s="29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7"/>
      <c r="B15" s="66" t="s">
        <v>77</v>
      </c>
      <c r="C15" s="134"/>
      <c r="D15" s="135"/>
      <c r="E15" s="56">
        <v>170</v>
      </c>
      <c r="F15" s="57"/>
      <c r="G15" s="59">
        <f t="shared" si="0"/>
        <v>170</v>
      </c>
      <c r="H15" s="45" t="s">
        <v>71</v>
      </c>
      <c r="I15" s="28">
        <v>0</v>
      </c>
      <c r="J15" s="28">
        <v>7.0000000000000007E-2</v>
      </c>
      <c r="K15" s="65">
        <v>170</v>
      </c>
      <c r="L15" s="53">
        <v>5128.9000000000005</v>
      </c>
      <c r="M15" s="32" t="s">
        <v>61</v>
      </c>
      <c r="N15" s="62"/>
      <c r="O15" s="29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ht="15" customHeight="1" x14ac:dyDescent="0.25">
      <c r="A16" s="27"/>
      <c r="B16" s="28">
        <v>535</v>
      </c>
      <c r="C16" s="134"/>
      <c r="D16" s="135"/>
      <c r="E16" s="56">
        <v>200</v>
      </c>
      <c r="F16" s="57"/>
      <c r="G16" s="59">
        <f t="shared" si="0"/>
        <v>200</v>
      </c>
      <c r="H16" s="45" t="s">
        <v>71</v>
      </c>
      <c r="I16" s="28">
        <v>0</v>
      </c>
      <c r="J16" s="28">
        <v>0.04</v>
      </c>
      <c r="K16" s="65">
        <v>200</v>
      </c>
      <c r="L16" s="53">
        <v>6116</v>
      </c>
      <c r="M16" s="32" t="s">
        <v>61</v>
      </c>
      <c r="N16" s="62"/>
      <c r="O16" s="29">
        <f t="shared" si="2"/>
        <v>0</v>
      </c>
      <c r="P16" s="12" t="str">
        <f t="shared" si="3"/>
        <v xml:space="preserve"> </v>
      </c>
    </row>
    <row r="17" spans="1:16" ht="33" customHeight="1" thickBot="1" x14ac:dyDescent="0.3">
      <c r="A17" s="70"/>
      <c r="B17" s="71"/>
      <c r="C17" s="136"/>
      <c r="D17" s="137"/>
      <c r="E17" s="73"/>
      <c r="F17" s="74"/>
      <c r="G17" s="75">
        <f t="shared" si="0"/>
        <v>0</v>
      </c>
      <c r="H17" s="76"/>
      <c r="I17" s="71"/>
      <c r="J17" s="71"/>
      <c r="K17" s="72"/>
      <c r="L17" s="77"/>
      <c r="M17" s="32" t="s">
        <v>61</v>
      </c>
      <c r="N17" s="62"/>
      <c r="O17" s="58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67"/>
      <c r="B18" s="68"/>
      <c r="C18" s="68"/>
      <c r="D18" s="68"/>
      <c r="E18" s="68"/>
      <c r="F18" s="68"/>
      <c r="G18" s="68"/>
      <c r="H18" s="68"/>
      <c r="I18" s="68"/>
      <c r="J18" s="125" t="s">
        <v>13</v>
      </c>
      <c r="K18" s="126"/>
      <c r="L18" s="35">
        <f>SUM(L12:L17)</f>
        <v>38441.800000000003</v>
      </c>
      <c r="M18" s="34"/>
      <c r="N18" s="36" t="s">
        <v>14</v>
      </c>
      <c r="O18" s="33">
        <f>SUM(O12:O17)</f>
        <v>0</v>
      </c>
      <c r="P18" s="12" t="str">
        <f>IF(O18&gt;L18,"prekročená cena","nižšia ako stanovená")</f>
        <v>nižšia ako stanovená</v>
      </c>
    </row>
    <row r="19" spans="1:16" ht="15.75" thickBot="1" x14ac:dyDescent="0.3">
      <c r="A19" s="127" t="s">
        <v>15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9"/>
      <c r="O19" s="33">
        <f>O20-O18</f>
        <v>0</v>
      </c>
    </row>
    <row r="20" spans="1:16" ht="15.75" thickBot="1" x14ac:dyDescent="0.3">
      <c r="A20" s="127" t="s">
        <v>16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9"/>
      <c r="O20" s="33">
        <f>IF("nie"=MID(I28,1,3),O18,(O18*1.2))</f>
        <v>0</v>
      </c>
    </row>
    <row r="21" spans="1:16" x14ac:dyDescent="0.25">
      <c r="A21" s="120" t="s">
        <v>17</v>
      </c>
      <c r="B21" s="120"/>
      <c r="C21" s="120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6" x14ac:dyDescent="0.25">
      <c r="A22" s="130" t="s">
        <v>65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</row>
    <row r="23" spans="1:16" ht="25.5" customHeight="1" x14ac:dyDescent="0.25">
      <c r="A23" s="38" t="s">
        <v>57</v>
      </c>
      <c r="B23" s="38"/>
      <c r="C23" s="38"/>
      <c r="D23" s="38"/>
      <c r="E23" s="38"/>
      <c r="F23" s="38"/>
      <c r="G23" s="39" t="s">
        <v>55</v>
      </c>
      <c r="H23" s="38"/>
      <c r="I23" s="38"/>
      <c r="J23" s="40"/>
      <c r="K23" s="40"/>
      <c r="L23" s="40"/>
      <c r="M23" s="40"/>
      <c r="N23" s="40"/>
      <c r="O23" s="40"/>
    </row>
    <row r="24" spans="1:16" ht="15" customHeight="1" x14ac:dyDescent="0.25">
      <c r="A24" s="122" t="s">
        <v>81</v>
      </c>
      <c r="B24" s="122"/>
      <c r="C24" s="122"/>
      <c r="D24" s="122"/>
      <c r="E24" s="122"/>
      <c r="F24" s="121" t="s">
        <v>56</v>
      </c>
      <c r="G24" s="41" t="s">
        <v>18</v>
      </c>
      <c r="H24" s="114"/>
      <c r="I24" s="115"/>
      <c r="J24" s="115"/>
      <c r="K24" s="115"/>
      <c r="L24" s="115"/>
      <c r="M24" s="115"/>
      <c r="N24" s="115"/>
      <c r="O24" s="116"/>
    </row>
    <row r="25" spans="1:16" x14ac:dyDescent="0.25">
      <c r="A25" s="123"/>
      <c r="B25" s="123"/>
      <c r="C25" s="123"/>
      <c r="D25" s="123"/>
      <c r="E25" s="123"/>
      <c r="F25" s="121"/>
      <c r="G25" s="41" t="s">
        <v>19</v>
      </c>
      <c r="H25" s="114"/>
      <c r="I25" s="115"/>
      <c r="J25" s="115"/>
      <c r="K25" s="115"/>
      <c r="L25" s="115"/>
      <c r="M25" s="115"/>
      <c r="N25" s="115"/>
      <c r="O25" s="116"/>
    </row>
    <row r="26" spans="1:16" ht="18" customHeight="1" x14ac:dyDescent="0.25">
      <c r="A26" s="123"/>
      <c r="B26" s="123"/>
      <c r="C26" s="123"/>
      <c r="D26" s="123"/>
      <c r="E26" s="123"/>
      <c r="F26" s="121"/>
      <c r="G26" s="41" t="s">
        <v>20</v>
      </c>
      <c r="H26" s="114"/>
      <c r="I26" s="115"/>
      <c r="J26" s="115"/>
      <c r="K26" s="115"/>
      <c r="L26" s="115"/>
      <c r="M26" s="115"/>
      <c r="N26" s="115"/>
      <c r="O26" s="116"/>
    </row>
    <row r="27" spans="1:16" x14ac:dyDescent="0.25">
      <c r="A27" s="123"/>
      <c r="B27" s="123"/>
      <c r="C27" s="123"/>
      <c r="D27" s="123"/>
      <c r="E27" s="123"/>
      <c r="F27" s="121"/>
      <c r="G27" s="41" t="s">
        <v>21</v>
      </c>
      <c r="H27" s="114"/>
      <c r="I27" s="115"/>
      <c r="J27" s="115"/>
      <c r="K27" s="115"/>
      <c r="L27" s="115"/>
      <c r="M27" s="115"/>
      <c r="N27" s="115"/>
      <c r="O27" s="116"/>
    </row>
    <row r="28" spans="1:16" x14ac:dyDescent="0.25">
      <c r="A28" s="123"/>
      <c r="B28" s="123"/>
      <c r="C28" s="123"/>
      <c r="D28" s="123"/>
      <c r="E28" s="123"/>
      <c r="F28" s="121"/>
      <c r="G28" s="41" t="s">
        <v>22</v>
      </c>
      <c r="H28" s="114"/>
      <c r="I28" s="115"/>
      <c r="J28" s="115"/>
      <c r="K28" s="115"/>
      <c r="L28" s="115"/>
      <c r="M28" s="115"/>
      <c r="N28" s="115"/>
      <c r="O28" s="116"/>
    </row>
    <row r="29" spans="1:16" x14ac:dyDescent="0.25">
      <c r="A29" s="123"/>
      <c r="B29" s="123"/>
      <c r="C29" s="123"/>
      <c r="D29" s="123"/>
      <c r="E29" s="123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6" x14ac:dyDescent="0.25">
      <c r="A30" s="123"/>
      <c r="B30" s="123"/>
      <c r="C30" s="123"/>
      <c r="D30" s="123"/>
      <c r="E30" s="123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23"/>
      <c r="B31" s="123"/>
      <c r="C31" s="123"/>
      <c r="D31" s="123"/>
      <c r="E31" s="123"/>
      <c r="F31" s="40"/>
      <c r="G31" s="24"/>
      <c r="H31" s="18"/>
      <c r="I31" s="24"/>
      <c r="J31" s="24" t="s">
        <v>23</v>
      </c>
      <c r="K31" s="24"/>
      <c r="L31" s="117"/>
      <c r="M31" s="118"/>
      <c r="N31" s="119"/>
      <c r="O31" s="24"/>
    </row>
    <row r="32" spans="1:16" ht="26.25" customHeight="1" x14ac:dyDescent="0.25">
      <c r="A32" s="124"/>
      <c r="B32" s="124"/>
      <c r="C32" s="124"/>
      <c r="D32" s="124"/>
      <c r="E32" s="124"/>
      <c r="F32" s="40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21" t="s">
        <v>80</v>
      </c>
      <c r="B33" s="78">
        <v>45407</v>
      </c>
      <c r="C33" s="21"/>
      <c r="D33" s="21"/>
      <c r="E33" s="21"/>
      <c r="F33" s="21"/>
      <c r="G33" s="24"/>
      <c r="H33" s="24"/>
      <c r="I33" s="24"/>
      <c r="J33" s="24"/>
      <c r="K33" s="24"/>
      <c r="L33" s="24"/>
      <c r="M33" s="24"/>
      <c r="N33" s="24"/>
      <c r="O33" s="24"/>
    </row>
  </sheetData>
  <mergeCells count="35">
    <mergeCell ref="J18:K18"/>
    <mergeCell ref="A19:N19"/>
    <mergeCell ref="A20:N20"/>
    <mergeCell ref="A22:O22"/>
    <mergeCell ref="C12:D17"/>
    <mergeCell ref="H28:O28"/>
    <mergeCell ref="L31:N31"/>
    <mergeCell ref="A21:C21"/>
    <mergeCell ref="F24:F28"/>
    <mergeCell ref="H24:O24"/>
    <mergeCell ref="H25:O25"/>
    <mergeCell ref="H26:O26"/>
    <mergeCell ref="H27:O27"/>
    <mergeCell ref="A24:E32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B9:B11"/>
    <mergeCell ref="L9:L11"/>
    <mergeCell ref="C3:N3"/>
    <mergeCell ref="N9:N11"/>
    <mergeCell ref="A1:L1"/>
    <mergeCell ref="A8:B8"/>
    <mergeCell ref="E5:F5"/>
    <mergeCell ref="B6:F6"/>
    <mergeCell ref="B7:F7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4" t="s">
        <v>61</v>
      </c>
      <c r="B3" s="54" t="s">
        <v>70</v>
      </c>
      <c r="C3" s="54"/>
      <c r="D3" s="54" t="s">
        <v>61</v>
      </c>
      <c r="E3" s="54" t="s">
        <v>70</v>
      </c>
      <c r="F3" s="54"/>
      <c r="G3" s="54" t="s">
        <v>61</v>
      </c>
      <c r="H3" s="54" t="s">
        <v>70</v>
      </c>
    </row>
    <row r="4" spans="1:9" x14ac:dyDescent="0.25">
      <c r="A4" s="54">
        <v>13.4</v>
      </c>
      <c r="B4" s="54">
        <v>25.19</v>
      </c>
      <c r="C4" s="54">
        <f>A4*B4</f>
        <v>337.54600000000005</v>
      </c>
      <c r="D4" s="54">
        <v>83</v>
      </c>
      <c r="E4" s="54">
        <v>26.05</v>
      </c>
      <c r="F4" s="54">
        <f>D4*E4</f>
        <v>2162.15</v>
      </c>
      <c r="G4" s="54">
        <v>13</v>
      </c>
      <c r="H4" s="54">
        <v>17.32</v>
      </c>
      <c r="I4" s="54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2" t="s">
        <v>51</v>
      </c>
      <c r="M2" s="142"/>
    </row>
    <row r="3" spans="1:14" x14ac:dyDescent="0.25">
      <c r="A3" s="5" t="s">
        <v>25</v>
      </c>
      <c r="B3" s="139" t="s">
        <v>26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27</v>
      </c>
      <c r="B4" s="139" t="s">
        <v>28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8</v>
      </c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2</v>
      </c>
      <c r="B6" s="139" t="s">
        <v>30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31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12</v>
      </c>
      <c r="B8" s="139" t="s">
        <v>32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33</v>
      </c>
      <c r="B9" s="139" t="s">
        <v>34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35</v>
      </c>
      <c r="B10" s="139" t="s">
        <v>36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37</v>
      </c>
      <c r="B11" s="139" t="s">
        <v>38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39</v>
      </c>
      <c r="B12" s="139" t="s">
        <v>40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41</v>
      </c>
      <c r="B13" s="139" t="s">
        <v>42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5</v>
      </c>
      <c r="B14" s="139" t="s">
        <v>52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43</v>
      </c>
      <c r="B15" s="139" t="s">
        <v>44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45</v>
      </c>
      <c r="B16" s="139" t="s">
        <v>46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47</v>
      </c>
      <c r="B17" s="139" t="s">
        <v>48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49</v>
      </c>
      <c r="B18" s="139" t="s">
        <v>50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42" t="s">
        <v>62</v>
      </c>
      <c r="B19" s="138" t="s">
        <v>63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2022-12-12T07:39:55Z</cp:lastPrinted>
  <dcterms:created xsi:type="dcterms:W3CDTF">2012-08-13T12:29:09Z</dcterms:created>
  <dcterms:modified xsi:type="dcterms:W3CDTF">2024-05-02T10:47:33Z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